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BM297" i="3" l="1"/>
  <c r="M297" i="3"/>
  <c r="N297" i="3"/>
  <c r="O297" i="3"/>
  <c r="P297" i="3"/>
  <c r="BN297" i="3" s="1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L297" i="3"/>
  <c r="M298" i="3"/>
  <c r="N298" i="3"/>
  <c r="O298" i="3"/>
  <c r="P298" i="3"/>
  <c r="Q298" i="3"/>
  <c r="R298" i="3"/>
  <c r="BL298" i="3" s="1"/>
  <c r="S298" i="3"/>
  <c r="T298" i="3"/>
  <c r="U298" i="3"/>
  <c r="V298" i="3"/>
  <c r="BK298" i="3" s="1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N298" i="3"/>
  <c r="M299" i="3"/>
  <c r="N299" i="3"/>
  <c r="O299" i="3"/>
  <c r="P299" i="3"/>
  <c r="BN299" i="3" s="1"/>
  <c r="Q299" i="3"/>
  <c r="R299" i="3"/>
  <c r="S299" i="3"/>
  <c r="T299" i="3"/>
  <c r="BM299" i="3" s="1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L299" i="3"/>
  <c r="M300" i="3"/>
  <c r="N300" i="3"/>
  <c r="O300" i="3"/>
  <c r="P300" i="3"/>
  <c r="Q300" i="3"/>
  <c r="R300" i="3"/>
  <c r="BL300" i="3" s="1"/>
  <c r="S300" i="3"/>
  <c r="T300" i="3"/>
  <c r="U300" i="3"/>
  <c r="V300" i="3"/>
  <c r="BK300" i="3" s="1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N300" i="3"/>
  <c r="M301" i="3"/>
  <c r="N301" i="3"/>
  <c r="O301" i="3"/>
  <c r="P301" i="3"/>
  <c r="BN301" i="3" s="1"/>
  <c r="Q301" i="3"/>
  <c r="R301" i="3"/>
  <c r="S301" i="3"/>
  <c r="T301" i="3"/>
  <c r="BM301" i="3" s="1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L301" i="3"/>
  <c r="M302" i="3"/>
  <c r="N302" i="3"/>
  <c r="O302" i="3"/>
  <c r="P302" i="3"/>
  <c r="Q302" i="3"/>
  <c r="R302" i="3"/>
  <c r="BL302" i="3" s="1"/>
  <c r="S302" i="3"/>
  <c r="T302" i="3"/>
  <c r="U302" i="3"/>
  <c r="V302" i="3"/>
  <c r="BK302" i="3" s="1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N302" i="3"/>
  <c r="M303" i="3"/>
  <c r="N303" i="3"/>
  <c r="O303" i="3"/>
  <c r="P303" i="3"/>
  <c r="BN303" i="3" s="1"/>
  <c r="Q303" i="3"/>
  <c r="R303" i="3"/>
  <c r="S303" i="3"/>
  <c r="T303" i="3"/>
  <c r="BM303" i="3" s="1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L303" i="3"/>
  <c r="M304" i="3"/>
  <c r="N304" i="3"/>
  <c r="O304" i="3"/>
  <c r="P304" i="3"/>
  <c r="Q304" i="3"/>
  <c r="R304" i="3"/>
  <c r="BL304" i="3" s="1"/>
  <c r="S304" i="3"/>
  <c r="T304" i="3"/>
  <c r="U304" i="3"/>
  <c r="V304" i="3"/>
  <c r="BK304" i="3" s="1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N304" i="3"/>
  <c r="M305" i="3"/>
  <c r="N305" i="3"/>
  <c r="O305" i="3"/>
  <c r="P305" i="3"/>
  <c r="BN305" i="3" s="1"/>
  <c r="Q305" i="3"/>
  <c r="R305" i="3"/>
  <c r="S305" i="3"/>
  <c r="T305" i="3"/>
  <c r="BM305" i="3" s="1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L305" i="3"/>
  <c r="M306" i="3"/>
  <c r="N306" i="3"/>
  <c r="O306" i="3"/>
  <c r="P306" i="3"/>
  <c r="Q306" i="3"/>
  <c r="R306" i="3"/>
  <c r="BL306" i="3" s="1"/>
  <c r="S306" i="3"/>
  <c r="T306" i="3"/>
  <c r="U306" i="3"/>
  <c r="V306" i="3"/>
  <c r="BK306" i="3" s="1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N306" i="3"/>
  <c r="M307" i="3"/>
  <c r="N307" i="3"/>
  <c r="O307" i="3"/>
  <c r="P307" i="3"/>
  <c r="BN307" i="3" s="1"/>
  <c r="Q307" i="3"/>
  <c r="R307" i="3"/>
  <c r="S307" i="3"/>
  <c r="T307" i="3"/>
  <c r="BM307" i="3" s="1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L307" i="3"/>
  <c r="M308" i="3"/>
  <c r="N308" i="3"/>
  <c r="O308" i="3"/>
  <c r="P308" i="3"/>
  <c r="Q308" i="3"/>
  <c r="R308" i="3"/>
  <c r="BL308" i="3" s="1"/>
  <c r="S308" i="3"/>
  <c r="T308" i="3"/>
  <c r="U308" i="3"/>
  <c r="V308" i="3"/>
  <c r="BK308" i="3" s="1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N308" i="3"/>
  <c r="M309" i="3"/>
  <c r="N309" i="3"/>
  <c r="O309" i="3"/>
  <c r="P309" i="3"/>
  <c r="BN309" i="3" s="1"/>
  <c r="Q309" i="3"/>
  <c r="R309" i="3"/>
  <c r="S309" i="3"/>
  <c r="T309" i="3"/>
  <c r="BM309" i="3" s="1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L309" i="3"/>
  <c r="M310" i="3"/>
  <c r="N310" i="3"/>
  <c r="O310" i="3"/>
  <c r="P310" i="3"/>
  <c r="Q310" i="3"/>
  <c r="R310" i="3"/>
  <c r="BL310" i="3" s="1"/>
  <c r="S310" i="3"/>
  <c r="T310" i="3"/>
  <c r="U310" i="3"/>
  <c r="V310" i="3"/>
  <c r="BK310" i="3" s="1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N310" i="3"/>
  <c r="M311" i="3"/>
  <c r="N311" i="3"/>
  <c r="O311" i="3"/>
  <c r="P311" i="3"/>
  <c r="BN311" i="3" s="1"/>
  <c r="Q311" i="3"/>
  <c r="R311" i="3"/>
  <c r="S311" i="3"/>
  <c r="T311" i="3"/>
  <c r="BM311" i="3" s="1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L311" i="3"/>
  <c r="M312" i="3"/>
  <c r="N312" i="3"/>
  <c r="O312" i="3"/>
  <c r="P312" i="3"/>
  <c r="Q312" i="3"/>
  <c r="R312" i="3"/>
  <c r="BL312" i="3" s="1"/>
  <c r="S312" i="3"/>
  <c r="T312" i="3"/>
  <c r="U312" i="3"/>
  <c r="V312" i="3"/>
  <c r="BK312" i="3" s="1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N312" i="3"/>
  <c r="M313" i="3"/>
  <c r="N313" i="3"/>
  <c r="O313" i="3"/>
  <c r="P313" i="3"/>
  <c r="BN313" i="3" s="1"/>
  <c r="Q313" i="3"/>
  <c r="R313" i="3"/>
  <c r="S313" i="3"/>
  <c r="T313" i="3"/>
  <c r="BM313" i="3" s="1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L313" i="3"/>
  <c r="M314" i="3"/>
  <c r="N314" i="3"/>
  <c r="O314" i="3"/>
  <c r="P314" i="3"/>
  <c r="Q314" i="3"/>
  <c r="R314" i="3"/>
  <c r="BL314" i="3" s="1"/>
  <c r="S314" i="3"/>
  <c r="T314" i="3"/>
  <c r="U314" i="3"/>
  <c r="V314" i="3"/>
  <c r="BK314" i="3" s="1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N314" i="3"/>
  <c r="M315" i="3"/>
  <c r="N315" i="3"/>
  <c r="O315" i="3"/>
  <c r="P315" i="3"/>
  <c r="BN315" i="3" s="1"/>
  <c r="Q315" i="3"/>
  <c r="R315" i="3"/>
  <c r="S315" i="3"/>
  <c r="T315" i="3"/>
  <c r="BM315" i="3" s="1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L315" i="3"/>
  <c r="M316" i="3"/>
  <c r="N316" i="3"/>
  <c r="O316" i="3"/>
  <c r="P316" i="3"/>
  <c r="Q316" i="3"/>
  <c r="R316" i="3"/>
  <c r="BL316" i="3" s="1"/>
  <c r="S316" i="3"/>
  <c r="T316" i="3"/>
  <c r="U316" i="3"/>
  <c r="V316" i="3"/>
  <c r="BK316" i="3" s="1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N316" i="3"/>
  <c r="M317" i="3"/>
  <c r="N317" i="3"/>
  <c r="O317" i="3"/>
  <c r="P317" i="3"/>
  <c r="BN317" i="3" s="1"/>
  <c r="Q317" i="3"/>
  <c r="R317" i="3"/>
  <c r="S317" i="3"/>
  <c r="T317" i="3"/>
  <c r="BM317" i="3" s="1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L317" i="3"/>
  <c r="M318" i="3"/>
  <c r="N318" i="3"/>
  <c r="O318" i="3"/>
  <c r="P318" i="3"/>
  <c r="Q318" i="3"/>
  <c r="R318" i="3"/>
  <c r="BL318" i="3" s="1"/>
  <c r="S318" i="3"/>
  <c r="T318" i="3"/>
  <c r="U318" i="3"/>
  <c r="V318" i="3"/>
  <c r="BK318" i="3" s="1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N318" i="3"/>
  <c r="M319" i="3"/>
  <c r="N319" i="3"/>
  <c r="O319" i="3"/>
  <c r="P319" i="3"/>
  <c r="BN319" i="3" s="1"/>
  <c r="Q319" i="3"/>
  <c r="R319" i="3"/>
  <c r="S319" i="3"/>
  <c r="T319" i="3"/>
  <c r="BM319" i="3" s="1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L319" i="3"/>
  <c r="M320" i="3"/>
  <c r="N320" i="3"/>
  <c r="O320" i="3"/>
  <c r="P320" i="3"/>
  <c r="Q320" i="3"/>
  <c r="R320" i="3"/>
  <c r="BL320" i="3" s="1"/>
  <c r="S320" i="3"/>
  <c r="T320" i="3"/>
  <c r="U320" i="3"/>
  <c r="V320" i="3"/>
  <c r="BK320" i="3" s="1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N320" i="3"/>
  <c r="M321" i="3"/>
  <c r="N321" i="3"/>
  <c r="O321" i="3"/>
  <c r="P321" i="3"/>
  <c r="BN321" i="3" s="1"/>
  <c r="Q321" i="3"/>
  <c r="R321" i="3"/>
  <c r="S321" i="3"/>
  <c r="T321" i="3"/>
  <c r="BM321" i="3" s="1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L321" i="3"/>
  <c r="M322" i="3"/>
  <c r="N322" i="3"/>
  <c r="O322" i="3"/>
  <c r="P322" i="3"/>
  <c r="Q322" i="3"/>
  <c r="R322" i="3"/>
  <c r="BL322" i="3" s="1"/>
  <c r="S322" i="3"/>
  <c r="T322" i="3"/>
  <c r="U322" i="3"/>
  <c r="V322" i="3"/>
  <c r="BK322" i="3" s="1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N322" i="3"/>
  <c r="M323" i="3"/>
  <c r="N323" i="3"/>
  <c r="O323" i="3"/>
  <c r="P323" i="3"/>
  <c r="BN323" i="3" s="1"/>
  <c r="Q323" i="3"/>
  <c r="R323" i="3"/>
  <c r="S323" i="3"/>
  <c r="T323" i="3"/>
  <c r="BM323" i="3" s="1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L323" i="3"/>
  <c r="M324" i="3"/>
  <c r="N324" i="3"/>
  <c r="O324" i="3"/>
  <c r="P324" i="3"/>
  <c r="Q324" i="3"/>
  <c r="R324" i="3"/>
  <c r="BL324" i="3" s="1"/>
  <c r="S324" i="3"/>
  <c r="T324" i="3"/>
  <c r="U324" i="3"/>
  <c r="V324" i="3"/>
  <c r="BK324" i="3" s="1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N324" i="3"/>
  <c r="M325" i="3"/>
  <c r="N325" i="3"/>
  <c r="O325" i="3"/>
  <c r="P325" i="3"/>
  <c r="BN325" i="3" s="1"/>
  <c r="Q325" i="3"/>
  <c r="R325" i="3"/>
  <c r="S325" i="3"/>
  <c r="T325" i="3"/>
  <c r="BM325" i="3" s="1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L325" i="3"/>
  <c r="M326" i="3"/>
  <c r="N326" i="3"/>
  <c r="O326" i="3"/>
  <c r="P326" i="3"/>
  <c r="Q326" i="3"/>
  <c r="R326" i="3"/>
  <c r="BL326" i="3" s="1"/>
  <c r="S326" i="3"/>
  <c r="T326" i="3"/>
  <c r="U326" i="3"/>
  <c r="V326" i="3"/>
  <c r="BK326" i="3" s="1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N326" i="3"/>
  <c r="M327" i="3"/>
  <c r="N327" i="3"/>
  <c r="O327" i="3"/>
  <c r="P327" i="3"/>
  <c r="BN327" i="3" s="1"/>
  <c r="Q327" i="3"/>
  <c r="R327" i="3"/>
  <c r="S327" i="3"/>
  <c r="T327" i="3"/>
  <c r="BM327" i="3" s="1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L327" i="3"/>
  <c r="M328" i="3"/>
  <c r="N328" i="3"/>
  <c r="O328" i="3"/>
  <c r="P328" i="3"/>
  <c r="Q328" i="3"/>
  <c r="R328" i="3"/>
  <c r="BL328" i="3" s="1"/>
  <c r="S328" i="3"/>
  <c r="T328" i="3"/>
  <c r="U328" i="3"/>
  <c r="V328" i="3"/>
  <c r="BK328" i="3" s="1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N328" i="3"/>
  <c r="M329" i="3"/>
  <c r="N329" i="3"/>
  <c r="O329" i="3"/>
  <c r="P329" i="3"/>
  <c r="BN329" i="3" s="1"/>
  <c r="Q329" i="3"/>
  <c r="R329" i="3"/>
  <c r="S329" i="3"/>
  <c r="T329" i="3"/>
  <c r="BM329" i="3" s="1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L329" i="3"/>
  <c r="M330" i="3"/>
  <c r="N330" i="3"/>
  <c r="O330" i="3"/>
  <c r="P330" i="3"/>
  <c r="Q330" i="3"/>
  <c r="R330" i="3"/>
  <c r="BL330" i="3" s="1"/>
  <c r="S330" i="3"/>
  <c r="T330" i="3"/>
  <c r="U330" i="3"/>
  <c r="V330" i="3"/>
  <c r="BK330" i="3" s="1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N330" i="3"/>
  <c r="M331" i="3"/>
  <c r="N331" i="3"/>
  <c r="O331" i="3"/>
  <c r="P331" i="3"/>
  <c r="BN331" i="3" s="1"/>
  <c r="Q331" i="3"/>
  <c r="R331" i="3"/>
  <c r="S331" i="3"/>
  <c r="T331" i="3"/>
  <c r="BM331" i="3" s="1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L331" i="3"/>
  <c r="M332" i="3"/>
  <c r="N332" i="3"/>
  <c r="O332" i="3"/>
  <c r="P332" i="3"/>
  <c r="Q332" i="3"/>
  <c r="R332" i="3"/>
  <c r="BL332" i="3" s="1"/>
  <c r="S332" i="3"/>
  <c r="T332" i="3"/>
  <c r="U332" i="3"/>
  <c r="V332" i="3"/>
  <c r="BK332" i="3" s="1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N332" i="3"/>
  <c r="M333" i="3"/>
  <c r="N333" i="3"/>
  <c r="O333" i="3"/>
  <c r="P333" i="3"/>
  <c r="BN333" i="3" s="1"/>
  <c r="Q333" i="3"/>
  <c r="R333" i="3"/>
  <c r="S333" i="3"/>
  <c r="T333" i="3"/>
  <c r="BM333" i="3" s="1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L333" i="3"/>
  <c r="M334" i="3"/>
  <c r="N334" i="3"/>
  <c r="O334" i="3"/>
  <c r="P334" i="3"/>
  <c r="Q334" i="3"/>
  <c r="R334" i="3"/>
  <c r="BL334" i="3" s="1"/>
  <c r="S334" i="3"/>
  <c r="T334" i="3"/>
  <c r="U334" i="3"/>
  <c r="V334" i="3"/>
  <c r="BK334" i="3" s="1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N334" i="3"/>
  <c r="M335" i="3"/>
  <c r="N335" i="3"/>
  <c r="O335" i="3"/>
  <c r="P335" i="3"/>
  <c r="BN335" i="3" s="1"/>
  <c r="Q335" i="3"/>
  <c r="R335" i="3"/>
  <c r="S335" i="3"/>
  <c r="T335" i="3"/>
  <c r="BM335" i="3" s="1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L335" i="3"/>
  <c r="M336" i="3"/>
  <c r="N336" i="3"/>
  <c r="O336" i="3"/>
  <c r="P336" i="3"/>
  <c r="Q336" i="3"/>
  <c r="R336" i="3"/>
  <c r="BL336" i="3" s="1"/>
  <c r="S336" i="3"/>
  <c r="T336" i="3"/>
  <c r="U336" i="3"/>
  <c r="V336" i="3"/>
  <c r="BK336" i="3" s="1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N336" i="3"/>
  <c r="M337" i="3"/>
  <c r="N337" i="3"/>
  <c r="O337" i="3"/>
  <c r="P337" i="3"/>
  <c r="BN337" i="3" s="1"/>
  <c r="Q337" i="3"/>
  <c r="R337" i="3"/>
  <c r="S337" i="3"/>
  <c r="T337" i="3"/>
  <c r="BM337" i="3" s="1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L337" i="3"/>
  <c r="M338" i="3"/>
  <c r="N338" i="3"/>
  <c r="O338" i="3"/>
  <c r="P338" i="3"/>
  <c r="Q338" i="3"/>
  <c r="R338" i="3"/>
  <c r="BL338" i="3" s="1"/>
  <c r="S338" i="3"/>
  <c r="T338" i="3"/>
  <c r="U338" i="3"/>
  <c r="V338" i="3"/>
  <c r="BK338" i="3" s="1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N338" i="3"/>
  <c r="E297" i="3"/>
  <c r="F297" i="3"/>
  <c r="G297" i="3"/>
  <c r="K297" i="3" s="1"/>
  <c r="H297" i="3"/>
  <c r="I297" i="3"/>
  <c r="L297" i="3" s="1"/>
  <c r="J297" i="3"/>
  <c r="E298" i="3"/>
  <c r="F298" i="3"/>
  <c r="G298" i="3"/>
  <c r="K298" i="3" s="1"/>
  <c r="H298" i="3"/>
  <c r="I298" i="3"/>
  <c r="L298" i="3" s="1"/>
  <c r="J298" i="3"/>
  <c r="E299" i="3"/>
  <c r="F299" i="3"/>
  <c r="G299" i="3"/>
  <c r="K299" i="3" s="1"/>
  <c r="H299" i="3"/>
  <c r="I299" i="3"/>
  <c r="L299" i="3" s="1"/>
  <c r="J299" i="3"/>
  <c r="E300" i="3"/>
  <c r="F300" i="3"/>
  <c r="G300" i="3"/>
  <c r="K300" i="3" s="1"/>
  <c r="H300" i="3"/>
  <c r="I300" i="3"/>
  <c r="L300" i="3" s="1"/>
  <c r="J300" i="3"/>
  <c r="E301" i="3"/>
  <c r="F301" i="3"/>
  <c r="G301" i="3"/>
  <c r="K301" i="3" s="1"/>
  <c r="H301" i="3"/>
  <c r="I301" i="3"/>
  <c r="L301" i="3" s="1"/>
  <c r="J301" i="3"/>
  <c r="E302" i="3"/>
  <c r="F302" i="3"/>
  <c r="G302" i="3"/>
  <c r="K302" i="3" s="1"/>
  <c r="H302" i="3"/>
  <c r="I302" i="3"/>
  <c r="L302" i="3" s="1"/>
  <c r="J302" i="3"/>
  <c r="E303" i="3"/>
  <c r="F303" i="3"/>
  <c r="G303" i="3"/>
  <c r="K303" i="3" s="1"/>
  <c r="H303" i="3"/>
  <c r="I303" i="3"/>
  <c r="L303" i="3" s="1"/>
  <c r="J303" i="3"/>
  <c r="E304" i="3"/>
  <c r="F304" i="3"/>
  <c r="G304" i="3"/>
  <c r="K304" i="3" s="1"/>
  <c r="H304" i="3"/>
  <c r="I304" i="3"/>
  <c r="L304" i="3" s="1"/>
  <c r="J304" i="3"/>
  <c r="E305" i="3"/>
  <c r="F305" i="3"/>
  <c r="G305" i="3"/>
  <c r="K305" i="3" s="1"/>
  <c r="H305" i="3"/>
  <c r="I305" i="3"/>
  <c r="L305" i="3" s="1"/>
  <c r="J305" i="3"/>
  <c r="E306" i="3"/>
  <c r="F306" i="3"/>
  <c r="G306" i="3"/>
  <c r="K306" i="3" s="1"/>
  <c r="H306" i="3"/>
  <c r="I306" i="3"/>
  <c r="L306" i="3" s="1"/>
  <c r="J306" i="3"/>
  <c r="E307" i="3"/>
  <c r="F307" i="3"/>
  <c r="G307" i="3"/>
  <c r="K307" i="3" s="1"/>
  <c r="H307" i="3"/>
  <c r="I307" i="3"/>
  <c r="L307" i="3" s="1"/>
  <c r="J307" i="3"/>
  <c r="E308" i="3"/>
  <c r="F308" i="3"/>
  <c r="G308" i="3"/>
  <c r="K308" i="3" s="1"/>
  <c r="H308" i="3"/>
  <c r="I308" i="3"/>
  <c r="L308" i="3" s="1"/>
  <c r="J308" i="3"/>
  <c r="E309" i="3"/>
  <c r="F309" i="3"/>
  <c r="G309" i="3"/>
  <c r="K309" i="3" s="1"/>
  <c r="H309" i="3"/>
  <c r="I309" i="3"/>
  <c r="L309" i="3" s="1"/>
  <c r="J309" i="3"/>
  <c r="E310" i="3"/>
  <c r="F310" i="3"/>
  <c r="G310" i="3"/>
  <c r="K310" i="3" s="1"/>
  <c r="H310" i="3"/>
  <c r="I310" i="3"/>
  <c r="L310" i="3" s="1"/>
  <c r="J310" i="3"/>
  <c r="E311" i="3"/>
  <c r="F311" i="3"/>
  <c r="G311" i="3"/>
  <c r="K311" i="3" s="1"/>
  <c r="H311" i="3"/>
  <c r="I311" i="3"/>
  <c r="L311" i="3" s="1"/>
  <c r="J311" i="3"/>
  <c r="E312" i="3"/>
  <c r="F312" i="3"/>
  <c r="G312" i="3"/>
  <c r="K312" i="3" s="1"/>
  <c r="H312" i="3"/>
  <c r="I312" i="3"/>
  <c r="L312" i="3" s="1"/>
  <c r="J312" i="3"/>
  <c r="E313" i="3"/>
  <c r="F313" i="3"/>
  <c r="G313" i="3"/>
  <c r="K313" i="3" s="1"/>
  <c r="H313" i="3"/>
  <c r="I313" i="3"/>
  <c r="L313" i="3" s="1"/>
  <c r="J313" i="3"/>
  <c r="E314" i="3"/>
  <c r="F314" i="3"/>
  <c r="G314" i="3"/>
  <c r="K314" i="3" s="1"/>
  <c r="H314" i="3"/>
  <c r="I314" i="3"/>
  <c r="L314" i="3" s="1"/>
  <c r="J314" i="3"/>
  <c r="E315" i="3"/>
  <c r="F315" i="3"/>
  <c r="G315" i="3"/>
  <c r="K315" i="3" s="1"/>
  <c r="H315" i="3"/>
  <c r="I315" i="3"/>
  <c r="L315" i="3" s="1"/>
  <c r="J315" i="3"/>
  <c r="E316" i="3"/>
  <c r="F316" i="3"/>
  <c r="G316" i="3"/>
  <c r="K316" i="3" s="1"/>
  <c r="H316" i="3"/>
  <c r="I316" i="3"/>
  <c r="L316" i="3" s="1"/>
  <c r="J316" i="3"/>
  <c r="E317" i="3"/>
  <c r="F317" i="3"/>
  <c r="G317" i="3"/>
  <c r="K317" i="3" s="1"/>
  <c r="H317" i="3"/>
  <c r="I317" i="3"/>
  <c r="L317" i="3" s="1"/>
  <c r="J317" i="3"/>
  <c r="E318" i="3"/>
  <c r="F318" i="3"/>
  <c r="G318" i="3"/>
  <c r="K318" i="3" s="1"/>
  <c r="H318" i="3"/>
  <c r="I318" i="3"/>
  <c r="L318" i="3" s="1"/>
  <c r="J318" i="3"/>
  <c r="E319" i="3"/>
  <c r="F319" i="3"/>
  <c r="G319" i="3"/>
  <c r="K319" i="3" s="1"/>
  <c r="H319" i="3"/>
  <c r="I319" i="3"/>
  <c r="L319" i="3" s="1"/>
  <c r="J319" i="3"/>
  <c r="E320" i="3"/>
  <c r="F320" i="3"/>
  <c r="G320" i="3"/>
  <c r="K320" i="3" s="1"/>
  <c r="H320" i="3"/>
  <c r="I320" i="3"/>
  <c r="L320" i="3" s="1"/>
  <c r="J320" i="3"/>
  <c r="E321" i="3"/>
  <c r="F321" i="3"/>
  <c r="G321" i="3"/>
  <c r="K321" i="3" s="1"/>
  <c r="H321" i="3"/>
  <c r="I321" i="3"/>
  <c r="L321" i="3" s="1"/>
  <c r="J321" i="3"/>
  <c r="E322" i="3"/>
  <c r="F322" i="3"/>
  <c r="G322" i="3"/>
  <c r="K322" i="3" s="1"/>
  <c r="H322" i="3"/>
  <c r="I322" i="3"/>
  <c r="L322" i="3" s="1"/>
  <c r="J322" i="3"/>
  <c r="E323" i="3"/>
  <c r="F323" i="3"/>
  <c r="G323" i="3"/>
  <c r="K323" i="3" s="1"/>
  <c r="H323" i="3"/>
  <c r="I323" i="3"/>
  <c r="L323" i="3" s="1"/>
  <c r="J323" i="3"/>
  <c r="E324" i="3"/>
  <c r="F324" i="3"/>
  <c r="G324" i="3"/>
  <c r="K324" i="3" s="1"/>
  <c r="H324" i="3"/>
  <c r="I324" i="3"/>
  <c r="L324" i="3" s="1"/>
  <c r="J324" i="3"/>
  <c r="E325" i="3"/>
  <c r="F325" i="3"/>
  <c r="G325" i="3"/>
  <c r="K325" i="3" s="1"/>
  <c r="H325" i="3"/>
  <c r="I325" i="3"/>
  <c r="L325" i="3" s="1"/>
  <c r="J325" i="3"/>
  <c r="E326" i="3"/>
  <c r="F326" i="3"/>
  <c r="G326" i="3"/>
  <c r="K326" i="3" s="1"/>
  <c r="H326" i="3"/>
  <c r="I326" i="3"/>
  <c r="L326" i="3" s="1"/>
  <c r="J326" i="3"/>
  <c r="E327" i="3"/>
  <c r="F327" i="3"/>
  <c r="G327" i="3"/>
  <c r="K327" i="3" s="1"/>
  <c r="H327" i="3"/>
  <c r="I327" i="3"/>
  <c r="L327" i="3" s="1"/>
  <c r="J327" i="3"/>
  <c r="E328" i="3"/>
  <c r="F328" i="3"/>
  <c r="G328" i="3"/>
  <c r="K328" i="3" s="1"/>
  <c r="H328" i="3"/>
  <c r="I328" i="3"/>
  <c r="L328" i="3" s="1"/>
  <c r="J328" i="3"/>
  <c r="E329" i="3"/>
  <c r="F329" i="3"/>
  <c r="G329" i="3"/>
  <c r="K329" i="3" s="1"/>
  <c r="H329" i="3"/>
  <c r="I329" i="3"/>
  <c r="L329" i="3" s="1"/>
  <c r="J329" i="3"/>
  <c r="E330" i="3"/>
  <c r="F330" i="3"/>
  <c r="G330" i="3"/>
  <c r="K330" i="3" s="1"/>
  <c r="H330" i="3"/>
  <c r="I330" i="3"/>
  <c r="L330" i="3" s="1"/>
  <c r="J330" i="3"/>
  <c r="E331" i="3"/>
  <c r="F331" i="3"/>
  <c r="G331" i="3"/>
  <c r="K331" i="3" s="1"/>
  <c r="H331" i="3"/>
  <c r="I331" i="3"/>
  <c r="L331" i="3" s="1"/>
  <c r="J331" i="3"/>
  <c r="E332" i="3"/>
  <c r="F332" i="3"/>
  <c r="G332" i="3"/>
  <c r="K332" i="3" s="1"/>
  <c r="H332" i="3"/>
  <c r="I332" i="3"/>
  <c r="L332" i="3" s="1"/>
  <c r="J332" i="3"/>
  <c r="E333" i="3"/>
  <c r="F333" i="3"/>
  <c r="G333" i="3"/>
  <c r="H333" i="3"/>
  <c r="I333" i="3"/>
  <c r="L333" i="3" s="1"/>
  <c r="J333" i="3"/>
  <c r="K333" i="3"/>
  <c r="E334" i="3"/>
  <c r="F334" i="3"/>
  <c r="G334" i="3"/>
  <c r="K334" i="3" s="1"/>
  <c r="H334" i="3"/>
  <c r="I334" i="3"/>
  <c r="L334" i="3" s="1"/>
  <c r="J334" i="3"/>
  <c r="E335" i="3"/>
  <c r="F335" i="3"/>
  <c r="G335" i="3"/>
  <c r="K335" i="3" s="1"/>
  <c r="H335" i="3"/>
  <c r="I335" i="3"/>
  <c r="L335" i="3" s="1"/>
  <c r="J335" i="3"/>
  <c r="E336" i="3"/>
  <c r="F336" i="3"/>
  <c r="G336" i="3"/>
  <c r="K336" i="3" s="1"/>
  <c r="H336" i="3"/>
  <c r="I336" i="3"/>
  <c r="L336" i="3" s="1"/>
  <c r="J336" i="3"/>
  <c r="E337" i="3"/>
  <c r="F337" i="3"/>
  <c r="G337" i="3"/>
  <c r="K337" i="3" s="1"/>
  <c r="H337" i="3"/>
  <c r="I337" i="3"/>
  <c r="L337" i="3" s="1"/>
  <c r="J337" i="3"/>
  <c r="E338" i="3"/>
  <c r="F338" i="3"/>
  <c r="G338" i="3"/>
  <c r="H338" i="3"/>
  <c r="I338" i="3"/>
  <c r="L338" i="3" s="1"/>
  <c r="J338" i="3"/>
  <c r="K338" i="3"/>
  <c r="BM338" i="3" l="1"/>
  <c r="BK337" i="3"/>
  <c r="BM336" i="3"/>
  <c r="BK335" i="3"/>
  <c r="BM334" i="3"/>
  <c r="BK333" i="3"/>
  <c r="BM332" i="3"/>
  <c r="BK331" i="3"/>
  <c r="BM330" i="3"/>
  <c r="BK329" i="3"/>
  <c r="BM328" i="3"/>
  <c r="BK327" i="3"/>
  <c r="BM326" i="3"/>
  <c r="BK325" i="3"/>
  <c r="BM324" i="3"/>
  <c r="BK323" i="3"/>
  <c r="BM322" i="3"/>
  <c r="BK321" i="3"/>
  <c r="BM320" i="3"/>
  <c r="BK319" i="3"/>
  <c r="BM318" i="3"/>
  <c r="BK317" i="3"/>
  <c r="BM316" i="3"/>
  <c r="BK315" i="3"/>
  <c r="BM314" i="3"/>
  <c r="BK313" i="3"/>
  <c r="BM312" i="3"/>
  <c r="BK311" i="3"/>
  <c r="BM310" i="3"/>
  <c r="BK309" i="3"/>
  <c r="BM308" i="3"/>
  <c r="BK307" i="3"/>
  <c r="BM306" i="3"/>
  <c r="BK305" i="3"/>
  <c r="BM304" i="3"/>
  <c r="BK303" i="3"/>
  <c r="BM302" i="3"/>
  <c r="BK301" i="3"/>
  <c r="BM300" i="3"/>
  <c r="BK299" i="3"/>
  <c r="BM298" i="3"/>
  <c r="BK297" i="3"/>
  <c r="BJ337" i="3"/>
  <c r="BJ335" i="3"/>
  <c r="BJ333" i="3"/>
  <c r="BJ331" i="3"/>
  <c r="BJ329" i="3"/>
  <c r="BJ327" i="3"/>
  <c r="BJ325" i="3"/>
  <c r="BJ323" i="3"/>
  <c r="BJ321" i="3"/>
  <c r="BJ319" i="3"/>
  <c r="BJ317" i="3"/>
  <c r="BJ315" i="3"/>
  <c r="BJ313" i="3"/>
  <c r="BJ311" i="3"/>
  <c r="BJ309" i="3"/>
  <c r="BJ307" i="3"/>
  <c r="BJ305" i="3"/>
  <c r="BJ303" i="3"/>
  <c r="BJ301" i="3"/>
  <c r="BJ299" i="3"/>
  <c r="BJ297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K115" i="3"/>
  <c r="E116" i="3"/>
  <c r="F116" i="3"/>
  <c r="G116" i="3"/>
  <c r="H116" i="3"/>
  <c r="I116" i="3"/>
  <c r="J116" i="3"/>
  <c r="E117" i="3"/>
  <c r="F117" i="3"/>
  <c r="G117" i="3"/>
  <c r="H117" i="3"/>
  <c r="I117" i="3"/>
  <c r="L117" i="3" s="1"/>
  <c r="J117" i="3"/>
  <c r="E118" i="3"/>
  <c r="F118" i="3"/>
  <c r="G118" i="3"/>
  <c r="H118" i="3"/>
  <c r="I118" i="3"/>
  <c r="L118" i="3" s="1"/>
  <c r="J118" i="3"/>
  <c r="E119" i="3"/>
  <c r="F119" i="3"/>
  <c r="G119" i="3"/>
  <c r="H119" i="3"/>
  <c r="I119" i="3"/>
  <c r="L119" i="3" s="1"/>
  <c r="J119" i="3"/>
  <c r="K119" i="3"/>
  <c r="E120" i="3"/>
  <c r="F120" i="3"/>
  <c r="K120" i="3" s="1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K123" i="3"/>
  <c r="E124" i="3"/>
  <c r="F124" i="3"/>
  <c r="G124" i="3"/>
  <c r="H124" i="3"/>
  <c r="I124" i="3"/>
  <c r="J124" i="3"/>
  <c r="E125" i="3"/>
  <c r="F125" i="3"/>
  <c r="G125" i="3"/>
  <c r="H125" i="3"/>
  <c r="I125" i="3"/>
  <c r="L125" i="3" s="1"/>
  <c r="J125" i="3"/>
  <c r="E126" i="3"/>
  <c r="F126" i="3"/>
  <c r="G126" i="3"/>
  <c r="H126" i="3"/>
  <c r="I126" i="3"/>
  <c r="L126" i="3" s="1"/>
  <c r="J126" i="3"/>
  <c r="E127" i="3"/>
  <c r="F127" i="3"/>
  <c r="G127" i="3"/>
  <c r="H127" i="3"/>
  <c r="I127" i="3"/>
  <c r="L127" i="3" s="1"/>
  <c r="J127" i="3"/>
  <c r="K127" i="3"/>
  <c r="E128" i="3"/>
  <c r="F128" i="3"/>
  <c r="K128" i="3" s="1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K132" i="3" s="1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K135" i="3"/>
  <c r="E136" i="3"/>
  <c r="F136" i="3"/>
  <c r="G136" i="3"/>
  <c r="H136" i="3"/>
  <c r="I136" i="3"/>
  <c r="J136" i="3"/>
  <c r="E137" i="3"/>
  <c r="F137" i="3"/>
  <c r="G137" i="3"/>
  <c r="H137" i="3"/>
  <c r="I137" i="3"/>
  <c r="L137" i="3" s="1"/>
  <c r="J137" i="3"/>
  <c r="E138" i="3"/>
  <c r="F138" i="3"/>
  <c r="G138" i="3"/>
  <c r="H138" i="3"/>
  <c r="I138" i="3"/>
  <c r="L138" i="3" s="1"/>
  <c r="J138" i="3"/>
  <c r="E139" i="3"/>
  <c r="F139" i="3"/>
  <c r="G139" i="3"/>
  <c r="H139" i="3"/>
  <c r="I139" i="3"/>
  <c r="L139" i="3" s="1"/>
  <c r="J139" i="3"/>
  <c r="E140" i="3"/>
  <c r="F140" i="3"/>
  <c r="G140" i="3"/>
  <c r="H140" i="3"/>
  <c r="I140" i="3"/>
  <c r="J140" i="3"/>
  <c r="E141" i="3"/>
  <c r="F141" i="3"/>
  <c r="G141" i="3"/>
  <c r="H141" i="3"/>
  <c r="I141" i="3"/>
  <c r="L141" i="3" s="1"/>
  <c r="J141" i="3"/>
  <c r="E142" i="3"/>
  <c r="F142" i="3"/>
  <c r="G142" i="3"/>
  <c r="H142" i="3"/>
  <c r="I142" i="3"/>
  <c r="L142" i="3" s="1"/>
  <c r="J142" i="3"/>
  <c r="E143" i="3"/>
  <c r="F143" i="3"/>
  <c r="G143" i="3"/>
  <c r="H143" i="3"/>
  <c r="I143" i="3"/>
  <c r="L143" i="3" s="1"/>
  <c r="J143" i="3"/>
  <c r="E144" i="3"/>
  <c r="F144" i="3"/>
  <c r="G144" i="3"/>
  <c r="H144" i="3"/>
  <c r="I144" i="3"/>
  <c r="J144" i="3"/>
  <c r="E145" i="3"/>
  <c r="F145" i="3"/>
  <c r="G145" i="3"/>
  <c r="H145" i="3"/>
  <c r="I145" i="3"/>
  <c r="L145" i="3" s="1"/>
  <c r="J145" i="3"/>
  <c r="E146" i="3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E148" i="3"/>
  <c r="F148" i="3"/>
  <c r="G148" i="3"/>
  <c r="H148" i="3"/>
  <c r="I148" i="3"/>
  <c r="J148" i="3"/>
  <c r="E149" i="3"/>
  <c r="F149" i="3"/>
  <c r="G149" i="3"/>
  <c r="H149" i="3"/>
  <c r="I149" i="3"/>
  <c r="L149" i="3" s="1"/>
  <c r="J149" i="3"/>
  <c r="E150" i="3"/>
  <c r="F150" i="3"/>
  <c r="G150" i="3"/>
  <c r="H150" i="3"/>
  <c r="I150" i="3"/>
  <c r="L150" i="3" s="1"/>
  <c r="J150" i="3"/>
  <c r="E151" i="3"/>
  <c r="F151" i="3"/>
  <c r="G151" i="3"/>
  <c r="H151" i="3"/>
  <c r="I151" i="3"/>
  <c r="L151" i="3" s="1"/>
  <c r="J151" i="3"/>
  <c r="K151" i="3"/>
  <c r="E152" i="3"/>
  <c r="F152" i="3"/>
  <c r="K152" i="3" s="1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K156" i="3" s="1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K163" i="3" s="1"/>
  <c r="G163" i="3"/>
  <c r="H163" i="3"/>
  <c r="I163" i="3"/>
  <c r="J163" i="3"/>
  <c r="E164" i="3"/>
  <c r="F164" i="3"/>
  <c r="K164" i="3" s="1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K167" i="3" s="1"/>
  <c r="G167" i="3"/>
  <c r="H167" i="3"/>
  <c r="I167" i="3"/>
  <c r="J167" i="3"/>
  <c r="E168" i="3"/>
  <c r="F168" i="3"/>
  <c r="K168" i="3" s="1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K171" i="3" s="1"/>
  <c r="G171" i="3"/>
  <c r="H171" i="3"/>
  <c r="I171" i="3"/>
  <c r="J171" i="3"/>
  <c r="E172" i="3"/>
  <c r="F172" i="3"/>
  <c r="K172" i="3" s="1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K175" i="3" s="1"/>
  <c r="G175" i="3"/>
  <c r="H175" i="3"/>
  <c r="I175" i="3"/>
  <c r="J175" i="3"/>
  <c r="E176" i="3"/>
  <c r="F176" i="3"/>
  <c r="K176" i="3" s="1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K179" i="3" s="1"/>
  <c r="G179" i="3"/>
  <c r="H179" i="3"/>
  <c r="I179" i="3"/>
  <c r="J179" i="3"/>
  <c r="E180" i="3"/>
  <c r="F180" i="3"/>
  <c r="K180" i="3" s="1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K183" i="3" s="1"/>
  <c r="G183" i="3"/>
  <c r="H183" i="3"/>
  <c r="I183" i="3"/>
  <c r="J183" i="3"/>
  <c r="E184" i="3"/>
  <c r="F184" i="3"/>
  <c r="K184" i="3" s="1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K246" i="3" s="1"/>
  <c r="G246" i="3"/>
  <c r="H246" i="3"/>
  <c r="I246" i="3"/>
  <c r="J246" i="3"/>
  <c r="E247" i="3"/>
  <c r="F247" i="3"/>
  <c r="G247" i="3"/>
  <c r="H247" i="3"/>
  <c r="L247" i="3" s="1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L249" i="3"/>
  <c r="E250" i="3"/>
  <c r="F250" i="3"/>
  <c r="K250" i="3" s="1"/>
  <c r="G250" i="3"/>
  <c r="H250" i="3"/>
  <c r="I250" i="3"/>
  <c r="J250" i="3"/>
  <c r="L250" i="3" s="1"/>
  <c r="E251" i="3"/>
  <c r="F251" i="3"/>
  <c r="G251" i="3"/>
  <c r="H251" i="3"/>
  <c r="L251" i="3" s="1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L253" i="3"/>
  <c r="E254" i="3"/>
  <c r="F254" i="3"/>
  <c r="G254" i="3"/>
  <c r="H254" i="3"/>
  <c r="I254" i="3"/>
  <c r="J254" i="3"/>
  <c r="L254" i="3" s="1"/>
  <c r="E255" i="3"/>
  <c r="F255" i="3"/>
  <c r="G255" i="3"/>
  <c r="H255" i="3"/>
  <c r="L255" i="3" s="1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L257" i="3"/>
  <c r="E258" i="3"/>
  <c r="F258" i="3"/>
  <c r="G258" i="3"/>
  <c r="H258" i="3"/>
  <c r="I258" i="3"/>
  <c r="J258" i="3"/>
  <c r="L258" i="3" s="1"/>
  <c r="E259" i="3"/>
  <c r="F259" i="3"/>
  <c r="G259" i="3"/>
  <c r="H259" i="3"/>
  <c r="I259" i="3"/>
  <c r="J259" i="3"/>
  <c r="L259" i="3" s="1"/>
  <c r="E260" i="3"/>
  <c r="F260" i="3"/>
  <c r="G260" i="3"/>
  <c r="H260" i="3"/>
  <c r="L260" i="3" s="1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L262" i="3"/>
  <c r="E263" i="3"/>
  <c r="F263" i="3"/>
  <c r="G263" i="3"/>
  <c r="H263" i="3"/>
  <c r="I263" i="3"/>
  <c r="J263" i="3"/>
  <c r="L263" i="3" s="1"/>
  <c r="E264" i="3"/>
  <c r="F264" i="3"/>
  <c r="G264" i="3"/>
  <c r="H264" i="3"/>
  <c r="L264" i="3" s="1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L266" i="3" s="1"/>
  <c r="J266" i="3"/>
  <c r="E267" i="3"/>
  <c r="F267" i="3"/>
  <c r="G267" i="3"/>
  <c r="H267" i="3"/>
  <c r="I267" i="3"/>
  <c r="J267" i="3"/>
  <c r="L267" i="3" s="1"/>
  <c r="E268" i="3"/>
  <c r="F268" i="3"/>
  <c r="G268" i="3"/>
  <c r="H268" i="3"/>
  <c r="L268" i="3" s="1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L270" i="3" s="1"/>
  <c r="J270" i="3"/>
  <c r="E271" i="3"/>
  <c r="F271" i="3"/>
  <c r="G271" i="3"/>
  <c r="H271" i="3"/>
  <c r="I271" i="3"/>
  <c r="J271" i="3"/>
  <c r="L271" i="3" s="1"/>
  <c r="E272" i="3"/>
  <c r="F272" i="3"/>
  <c r="G272" i="3"/>
  <c r="H272" i="3"/>
  <c r="L272" i="3" s="1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L274" i="3" s="1"/>
  <c r="J274" i="3"/>
  <c r="E275" i="3"/>
  <c r="F275" i="3"/>
  <c r="G275" i="3"/>
  <c r="H275" i="3"/>
  <c r="I275" i="3"/>
  <c r="J275" i="3"/>
  <c r="E276" i="3"/>
  <c r="F276" i="3"/>
  <c r="G276" i="3"/>
  <c r="H276" i="3"/>
  <c r="L276" i="3" s="1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L278" i="3" s="1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L282" i="3" s="1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L284" i="3"/>
  <c r="E285" i="3"/>
  <c r="F285" i="3"/>
  <c r="G285" i="3"/>
  <c r="H285" i="3"/>
  <c r="I285" i="3"/>
  <c r="J285" i="3"/>
  <c r="L285" i="3" s="1"/>
  <c r="E286" i="3"/>
  <c r="F286" i="3"/>
  <c r="G286" i="3"/>
  <c r="H286" i="3"/>
  <c r="L286" i="3" s="1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L288" i="3" s="1"/>
  <c r="J288" i="3"/>
  <c r="E289" i="3"/>
  <c r="F289" i="3"/>
  <c r="G289" i="3"/>
  <c r="H289" i="3"/>
  <c r="I289" i="3"/>
  <c r="J289" i="3"/>
  <c r="E290" i="3"/>
  <c r="F290" i="3"/>
  <c r="G290" i="3"/>
  <c r="H290" i="3"/>
  <c r="L290" i="3" s="1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L292" i="3" s="1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L293" i="3" l="1"/>
  <c r="L289" i="3"/>
  <c r="L281" i="3"/>
  <c r="L279" i="3"/>
  <c r="L275" i="3"/>
  <c r="K270" i="3"/>
  <c r="M270" i="3" s="1"/>
  <c r="K266" i="3"/>
  <c r="M266" i="3" s="1"/>
  <c r="K262" i="3"/>
  <c r="M262" i="3" s="1"/>
  <c r="K253" i="3"/>
  <c r="K150" i="3"/>
  <c r="K149" i="3"/>
  <c r="K147" i="3"/>
  <c r="K292" i="3"/>
  <c r="M292" i="3" s="1"/>
  <c r="K288" i="3"/>
  <c r="M288" i="3" s="1"/>
  <c r="K284" i="3"/>
  <c r="M284" i="3" s="1"/>
  <c r="L280" i="3"/>
  <c r="K278" i="3"/>
  <c r="M278" i="3" s="1"/>
  <c r="K274" i="3"/>
  <c r="N274" i="3" s="1"/>
  <c r="K296" i="3"/>
  <c r="K295" i="3"/>
  <c r="K294" i="3"/>
  <c r="L291" i="3"/>
  <c r="K290" i="3"/>
  <c r="M290" i="3" s="1"/>
  <c r="L287" i="3"/>
  <c r="K286" i="3"/>
  <c r="M286" i="3" s="1"/>
  <c r="L283" i="3"/>
  <c r="K282" i="3"/>
  <c r="M282" i="3" s="1"/>
  <c r="L277" i="3"/>
  <c r="K276" i="3"/>
  <c r="N276" i="3" s="1"/>
  <c r="L273" i="3"/>
  <c r="K272" i="3"/>
  <c r="N272" i="3" s="1"/>
  <c r="L269" i="3"/>
  <c r="K268" i="3"/>
  <c r="N268" i="3" s="1"/>
  <c r="L265" i="3"/>
  <c r="K264" i="3"/>
  <c r="N264" i="3" s="1"/>
  <c r="L261" i="3"/>
  <c r="K257" i="3"/>
  <c r="M257" i="3" s="1"/>
  <c r="K146" i="3"/>
  <c r="K145" i="3"/>
  <c r="K143" i="3"/>
  <c r="K142" i="3"/>
  <c r="K141" i="3"/>
  <c r="K139" i="3"/>
  <c r="K138" i="3"/>
  <c r="K137" i="3"/>
  <c r="K126" i="3"/>
  <c r="K125" i="3"/>
  <c r="K118" i="3"/>
  <c r="K117" i="3"/>
  <c r="K260" i="3"/>
  <c r="N260" i="3" s="1"/>
  <c r="K259" i="3"/>
  <c r="N259" i="3" s="1"/>
  <c r="L256" i="3"/>
  <c r="K255" i="3"/>
  <c r="N255" i="3" s="1"/>
  <c r="L252" i="3"/>
  <c r="L248" i="3"/>
  <c r="K248" i="3"/>
  <c r="L185" i="3"/>
  <c r="K185" i="3"/>
  <c r="L181" i="3"/>
  <c r="K181" i="3"/>
  <c r="L177" i="3"/>
  <c r="K177" i="3"/>
  <c r="L173" i="3"/>
  <c r="K173" i="3"/>
  <c r="L169" i="3"/>
  <c r="K169" i="3"/>
  <c r="L165" i="3"/>
  <c r="K165" i="3"/>
  <c r="K160" i="3"/>
  <c r="L158" i="3"/>
  <c r="K158" i="3"/>
  <c r="L157" i="3"/>
  <c r="K157" i="3"/>
  <c r="L155" i="3"/>
  <c r="K155" i="3"/>
  <c r="L154" i="3"/>
  <c r="K154" i="3"/>
  <c r="L153" i="3"/>
  <c r="K153" i="3"/>
  <c r="K148" i="3"/>
  <c r="K144" i="3"/>
  <c r="K140" i="3"/>
  <c r="K136" i="3"/>
  <c r="L135" i="3"/>
  <c r="L134" i="3"/>
  <c r="K134" i="3"/>
  <c r="L133" i="3"/>
  <c r="K133" i="3"/>
  <c r="L131" i="3"/>
  <c r="K131" i="3"/>
  <c r="L130" i="3"/>
  <c r="K130" i="3"/>
  <c r="L129" i="3"/>
  <c r="K129" i="3"/>
  <c r="K124" i="3"/>
  <c r="L123" i="3"/>
  <c r="L122" i="3"/>
  <c r="K122" i="3"/>
  <c r="L121" i="3"/>
  <c r="K121" i="3"/>
  <c r="K116" i="3"/>
  <c r="L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R143" i="3"/>
  <c r="V143" i="3"/>
  <c r="Z143" i="3"/>
  <c r="AD143" i="3"/>
  <c r="AH143" i="3"/>
  <c r="AL143" i="3"/>
  <c r="AP143" i="3"/>
  <c r="AT143" i="3"/>
  <c r="AX143" i="3"/>
  <c r="BB143" i="3"/>
  <c r="BF143" i="3"/>
  <c r="P143" i="3"/>
  <c r="T143" i="3"/>
  <c r="X143" i="3"/>
  <c r="AB143" i="3"/>
  <c r="AF143" i="3"/>
  <c r="AJ143" i="3"/>
  <c r="AN143" i="3"/>
  <c r="AR143" i="3"/>
  <c r="AV143" i="3"/>
  <c r="AZ143" i="3"/>
  <c r="BD143" i="3"/>
  <c r="BH143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1" i="3"/>
  <c r="O181" i="3"/>
  <c r="Q181" i="3"/>
  <c r="S181" i="3"/>
  <c r="U181" i="3"/>
  <c r="W181" i="3"/>
  <c r="Y181" i="3"/>
  <c r="AA181" i="3"/>
  <c r="AC181" i="3"/>
  <c r="AE181" i="3"/>
  <c r="AG181" i="3"/>
  <c r="AI181" i="3"/>
  <c r="AK181" i="3"/>
  <c r="AM181" i="3"/>
  <c r="AO181" i="3"/>
  <c r="AQ181" i="3"/>
  <c r="AS181" i="3"/>
  <c r="AU181" i="3"/>
  <c r="AW181" i="3"/>
  <c r="AY181" i="3"/>
  <c r="BA181" i="3"/>
  <c r="BC181" i="3"/>
  <c r="BE181" i="3"/>
  <c r="BG181" i="3"/>
  <c r="BI181" i="3"/>
  <c r="N181" i="3"/>
  <c r="P181" i="3"/>
  <c r="R181" i="3"/>
  <c r="T181" i="3"/>
  <c r="V181" i="3"/>
  <c r="X181" i="3"/>
  <c r="Z181" i="3"/>
  <c r="AB181" i="3"/>
  <c r="AD181" i="3"/>
  <c r="AF181" i="3"/>
  <c r="AH181" i="3"/>
  <c r="AJ181" i="3"/>
  <c r="AL181" i="3"/>
  <c r="AN181" i="3"/>
  <c r="AP181" i="3"/>
  <c r="AR181" i="3"/>
  <c r="AT181" i="3"/>
  <c r="AV181" i="3"/>
  <c r="AX181" i="3"/>
  <c r="AZ181" i="3"/>
  <c r="BB181" i="3"/>
  <c r="BD181" i="3"/>
  <c r="BF181" i="3"/>
  <c r="BH181" i="3"/>
  <c r="M177" i="3"/>
  <c r="O177" i="3"/>
  <c r="Q177" i="3"/>
  <c r="S177" i="3"/>
  <c r="U177" i="3"/>
  <c r="W177" i="3"/>
  <c r="Y177" i="3"/>
  <c r="AA177" i="3"/>
  <c r="AC177" i="3"/>
  <c r="AE177" i="3"/>
  <c r="AG177" i="3"/>
  <c r="AI177" i="3"/>
  <c r="AK177" i="3"/>
  <c r="AM177" i="3"/>
  <c r="AO177" i="3"/>
  <c r="AQ177" i="3"/>
  <c r="AS177" i="3"/>
  <c r="AU177" i="3"/>
  <c r="AW177" i="3"/>
  <c r="AY177" i="3"/>
  <c r="BA177" i="3"/>
  <c r="BC177" i="3"/>
  <c r="BE177" i="3"/>
  <c r="BG177" i="3"/>
  <c r="BI177" i="3"/>
  <c r="N177" i="3"/>
  <c r="P177" i="3"/>
  <c r="R177" i="3"/>
  <c r="T177" i="3"/>
  <c r="V177" i="3"/>
  <c r="X177" i="3"/>
  <c r="Z177" i="3"/>
  <c r="AB177" i="3"/>
  <c r="AD177" i="3"/>
  <c r="AF177" i="3"/>
  <c r="AH177" i="3"/>
  <c r="AJ177" i="3"/>
  <c r="AL177" i="3"/>
  <c r="AN177" i="3"/>
  <c r="AP177" i="3"/>
  <c r="AR177" i="3"/>
  <c r="AT177" i="3"/>
  <c r="AV177" i="3"/>
  <c r="AX177" i="3"/>
  <c r="AZ177" i="3"/>
  <c r="BB177" i="3"/>
  <c r="BD177" i="3"/>
  <c r="BF177" i="3"/>
  <c r="BH177" i="3"/>
  <c r="M173" i="3"/>
  <c r="O173" i="3"/>
  <c r="Q173" i="3"/>
  <c r="S173" i="3"/>
  <c r="U173" i="3"/>
  <c r="W173" i="3"/>
  <c r="Y173" i="3"/>
  <c r="AA173" i="3"/>
  <c r="AC173" i="3"/>
  <c r="AE173" i="3"/>
  <c r="AG173" i="3"/>
  <c r="AI173" i="3"/>
  <c r="AK173" i="3"/>
  <c r="AM173" i="3"/>
  <c r="AO173" i="3"/>
  <c r="AQ173" i="3"/>
  <c r="AS173" i="3"/>
  <c r="AU173" i="3"/>
  <c r="AW173" i="3"/>
  <c r="AY173" i="3"/>
  <c r="BA173" i="3"/>
  <c r="BC173" i="3"/>
  <c r="BE173" i="3"/>
  <c r="BG173" i="3"/>
  <c r="BI173" i="3"/>
  <c r="N173" i="3"/>
  <c r="P173" i="3"/>
  <c r="R173" i="3"/>
  <c r="T173" i="3"/>
  <c r="V173" i="3"/>
  <c r="X173" i="3"/>
  <c r="Z173" i="3"/>
  <c r="AB173" i="3"/>
  <c r="AD173" i="3"/>
  <c r="AF173" i="3"/>
  <c r="AH173" i="3"/>
  <c r="AJ173" i="3"/>
  <c r="AL173" i="3"/>
  <c r="AN173" i="3"/>
  <c r="AP173" i="3"/>
  <c r="AR173" i="3"/>
  <c r="AT173" i="3"/>
  <c r="AV173" i="3"/>
  <c r="AX173" i="3"/>
  <c r="AZ173" i="3"/>
  <c r="BB173" i="3"/>
  <c r="BD173" i="3"/>
  <c r="BF173" i="3"/>
  <c r="BH173" i="3"/>
  <c r="M169" i="3"/>
  <c r="O169" i="3"/>
  <c r="Q169" i="3"/>
  <c r="S169" i="3"/>
  <c r="U169" i="3"/>
  <c r="W169" i="3"/>
  <c r="Y169" i="3"/>
  <c r="AA169" i="3"/>
  <c r="AC169" i="3"/>
  <c r="AE169" i="3"/>
  <c r="AG169" i="3"/>
  <c r="AI169" i="3"/>
  <c r="AK169" i="3"/>
  <c r="AM169" i="3"/>
  <c r="AO169" i="3"/>
  <c r="AQ169" i="3"/>
  <c r="AS169" i="3"/>
  <c r="AU169" i="3"/>
  <c r="AW169" i="3"/>
  <c r="AY169" i="3"/>
  <c r="BA169" i="3"/>
  <c r="BC169" i="3"/>
  <c r="BE169" i="3"/>
  <c r="BG169" i="3"/>
  <c r="BI169" i="3"/>
  <c r="N169" i="3"/>
  <c r="P169" i="3"/>
  <c r="R169" i="3"/>
  <c r="T169" i="3"/>
  <c r="V169" i="3"/>
  <c r="X169" i="3"/>
  <c r="Z169" i="3"/>
  <c r="AB169" i="3"/>
  <c r="AD169" i="3"/>
  <c r="AF169" i="3"/>
  <c r="AH169" i="3"/>
  <c r="AJ169" i="3"/>
  <c r="AL169" i="3"/>
  <c r="AN169" i="3"/>
  <c r="AP169" i="3"/>
  <c r="AR169" i="3"/>
  <c r="AT169" i="3"/>
  <c r="AV169" i="3"/>
  <c r="AX169" i="3"/>
  <c r="AZ169" i="3"/>
  <c r="BB169" i="3"/>
  <c r="BD169" i="3"/>
  <c r="BF169" i="3"/>
  <c r="BH169" i="3"/>
  <c r="M165" i="3"/>
  <c r="O165" i="3"/>
  <c r="Q165" i="3"/>
  <c r="S165" i="3"/>
  <c r="U165" i="3"/>
  <c r="W165" i="3"/>
  <c r="Y165" i="3"/>
  <c r="AA165" i="3"/>
  <c r="AC165" i="3"/>
  <c r="AE165" i="3"/>
  <c r="AG165" i="3"/>
  <c r="AI165" i="3"/>
  <c r="AK165" i="3"/>
  <c r="AM165" i="3"/>
  <c r="AO165" i="3"/>
  <c r="AQ165" i="3"/>
  <c r="AS165" i="3"/>
  <c r="AU165" i="3"/>
  <c r="AW165" i="3"/>
  <c r="AY165" i="3"/>
  <c r="BA165" i="3"/>
  <c r="BC165" i="3"/>
  <c r="BE165" i="3"/>
  <c r="BG165" i="3"/>
  <c r="BI165" i="3"/>
  <c r="N165" i="3"/>
  <c r="P165" i="3"/>
  <c r="R165" i="3"/>
  <c r="T165" i="3"/>
  <c r="V165" i="3"/>
  <c r="X165" i="3"/>
  <c r="Z165" i="3"/>
  <c r="AB165" i="3"/>
  <c r="AD165" i="3"/>
  <c r="AF165" i="3"/>
  <c r="AH165" i="3"/>
  <c r="AJ165" i="3"/>
  <c r="AL165" i="3"/>
  <c r="AN165" i="3"/>
  <c r="AP165" i="3"/>
  <c r="AR165" i="3"/>
  <c r="AT165" i="3"/>
  <c r="AV165" i="3"/>
  <c r="AX165" i="3"/>
  <c r="AZ165" i="3"/>
  <c r="BB165" i="3"/>
  <c r="BD165" i="3"/>
  <c r="BF165" i="3"/>
  <c r="BH165" i="3"/>
  <c r="M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BB155" i="3"/>
  <c r="BD155" i="3"/>
  <c r="BF155" i="3"/>
  <c r="BH155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AN253" i="3"/>
  <c r="AP253" i="3"/>
  <c r="AR253" i="3"/>
  <c r="AT253" i="3"/>
  <c r="AV253" i="3"/>
  <c r="AX253" i="3"/>
  <c r="AZ253" i="3"/>
  <c r="BB253" i="3"/>
  <c r="BD253" i="3"/>
  <c r="BF253" i="3"/>
  <c r="BH253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158" i="3"/>
  <c r="O158" i="3"/>
  <c r="Q158" i="3"/>
  <c r="S158" i="3"/>
  <c r="U158" i="3"/>
  <c r="W158" i="3"/>
  <c r="Y158" i="3"/>
  <c r="AA158" i="3"/>
  <c r="AC158" i="3"/>
  <c r="AE158" i="3"/>
  <c r="AG158" i="3"/>
  <c r="AI158" i="3"/>
  <c r="AK158" i="3"/>
  <c r="AM158" i="3"/>
  <c r="AO158" i="3"/>
  <c r="AQ158" i="3"/>
  <c r="AS158" i="3"/>
  <c r="AU158" i="3"/>
  <c r="AW158" i="3"/>
  <c r="AY158" i="3"/>
  <c r="BA158" i="3"/>
  <c r="BC158" i="3"/>
  <c r="BE158" i="3"/>
  <c r="BG158" i="3"/>
  <c r="BI158" i="3"/>
  <c r="N158" i="3"/>
  <c r="P158" i="3"/>
  <c r="R158" i="3"/>
  <c r="T158" i="3"/>
  <c r="V158" i="3"/>
  <c r="X158" i="3"/>
  <c r="Z158" i="3"/>
  <c r="AB158" i="3"/>
  <c r="AD158" i="3"/>
  <c r="AF158" i="3"/>
  <c r="AH158" i="3"/>
  <c r="AJ158" i="3"/>
  <c r="AL158" i="3"/>
  <c r="AN158" i="3"/>
  <c r="AP158" i="3"/>
  <c r="AR158" i="3"/>
  <c r="AT158" i="3"/>
  <c r="AV158" i="3"/>
  <c r="AX158" i="3"/>
  <c r="AZ158" i="3"/>
  <c r="BB158" i="3"/>
  <c r="BD158" i="3"/>
  <c r="BF158" i="3"/>
  <c r="BH158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Q153" i="3"/>
  <c r="AS153" i="3"/>
  <c r="AU153" i="3"/>
  <c r="AW153" i="3"/>
  <c r="AY153" i="3"/>
  <c r="BA153" i="3"/>
  <c r="BC153" i="3"/>
  <c r="BE153" i="3"/>
  <c r="BG153" i="3"/>
  <c r="BI153" i="3"/>
  <c r="N153" i="3"/>
  <c r="P153" i="3"/>
  <c r="R153" i="3"/>
  <c r="T153" i="3"/>
  <c r="V153" i="3"/>
  <c r="X153" i="3"/>
  <c r="Z153" i="3"/>
  <c r="AB153" i="3"/>
  <c r="AD153" i="3"/>
  <c r="AF153" i="3"/>
  <c r="AH153" i="3"/>
  <c r="AJ153" i="3"/>
  <c r="AL153" i="3"/>
  <c r="AN153" i="3"/>
  <c r="AP153" i="3"/>
  <c r="AR153" i="3"/>
  <c r="AT153" i="3"/>
  <c r="AV153" i="3"/>
  <c r="AX153" i="3"/>
  <c r="AZ153" i="3"/>
  <c r="BB153" i="3"/>
  <c r="BD153" i="3"/>
  <c r="BF153" i="3"/>
  <c r="BH153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P101" i="3"/>
  <c r="BN101" i="3" s="1"/>
  <c r="T101" i="3"/>
  <c r="X101" i="3"/>
  <c r="AB101" i="3"/>
  <c r="AF101" i="3"/>
  <c r="AJ101" i="3"/>
  <c r="AN101" i="3"/>
  <c r="AR101" i="3"/>
  <c r="AV101" i="3"/>
  <c r="AZ101" i="3"/>
  <c r="BD101" i="3"/>
  <c r="BH101" i="3"/>
  <c r="BH292" i="3"/>
  <c r="BF292" i="3"/>
  <c r="BD292" i="3"/>
  <c r="BB292" i="3"/>
  <c r="AZ292" i="3"/>
  <c r="AX292" i="3"/>
  <c r="AV292" i="3"/>
  <c r="AT292" i="3"/>
  <c r="AR292" i="3"/>
  <c r="AP292" i="3"/>
  <c r="AN292" i="3"/>
  <c r="AL292" i="3"/>
  <c r="AJ292" i="3"/>
  <c r="AH292" i="3"/>
  <c r="AF292" i="3"/>
  <c r="AD292" i="3"/>
  <c r="AB292" i="3"/>
  <c r="Z292" i="3"/>
  <c r="X292" i="3"/>
  <c r="V292" i="3"/>
  <c r="T292" i="3"/>
  <c r="R292" i="3"/>
  <c r="P292" i="3"/>
  <c r="N292" i="3"/>
  <c r="BH290" i="3"/>
  <c r="BF290" i="3"/>
  <c r="BD290" i="3"/>
  <c r="BB290" i="3"/>
  <c r="AZ290" i="3"/>
  <c r="AX290" i="3"/>
  <c r="AV290" i="3"/>
  <c r="AT290" i="3"/>
  <c r="AR290" i="3"/>
  <c r="AP290" i="3"/>
  <c r="AN290" i="3"/>
  <c r="AL290" i="3"/>
  <c r="AJ290" i="3"/>
  <c r="AH290" i="3"/>
  <c r="AF290" i="3"/>
  <c r="AD290" i="3"/>
  <c r="AB290" i="3"/>
  <c r="Z290" i="3"/>
  <c r="X290" i="3"/>
  <c r="V290" i="3"/>
  <c r="T290" i="3"/>
  <c r="R290" i="3"/>
  <c r="P290" i="3"/>
  <c r="N290" i="3"/>
  <c r="BH288" i="3"/>
  <c r="BF288" i="3"/>
  <c r="BD288" i="3"/>
  <c r="BB288" i="3"/>
  <c r="AZ288" i="3"/>
  <c r="AX288" i="3"/>
  <c r="AV288" i="3"/>
  <c r="AT288" i="3"/>
  <c r="AR288" i="3"/>
  <c r="AP288" i="3"/>
  <c r="AN288" i="3"/>
  <c r="AL288" i="3"/>
  <c r="AJ288" i="3"/>
  <c r="AH288" i="3"/>
  <c r="AF288" i="3"/>
  <c r="AD288" i="3"/>
  <c r="AB288" i="3"/>
  <c r="Z288" i="3"/>
  <c r="X288" i="3"/>
  <c r="V288" i="3"/>
  <c r="T288" i="3"/>
  <c r="R288" i="3"/>
  <c r="P288" i="3"/>
  <c r="N288" i="3"/>
  <c r="BH286" i="3"/>
  <c r="BF286" i="3"/>
  <c r="BD286" i="3"/>
  <c r="BB286" i="3"/>
  <c r="AZ286" i="3"/>
  <c r="AX286" i="3"/>
  <c r="AV286" i="3"/>
  <c r="AT286" i="3"/>
  <c r="AR286" i="3"/>
  <c r="AP286" i="3"/>
  <c r="AN286" i="3"/>
  <c r="AL286" i="3"/>
  <c r="AJ286" i="3"/>
  <c r="AH286" i="3"/>
  <c r="AF286" i="3"/>
  <c r="AD286" i="3"/>
  <c r="AB286" i="3"/>
  <c r="Z286" i="3"/>
  <c r="X286" i="3"/>
  <c r="V286" i="3"/>
  <c r="T286" i="3"/>
  <c r="R286" i="3"/>
  <c r="P286" i="3"/>
  <c r="N286" i="3"/>
  <c r="BH284" i="3"/>
  <c r="BF284" i="3"/>
  <c r="BD284" i="3"/>
  <c r="BB284" i="3"/>
  <c r="AZ284" i="3"/>
  <c r="AX284" i="3"/>
  <c r="AV284" i="3"/>
  <c r="AT284" i="3"/>
  <c r="AR284" i="3"/>
  <c r="AP284" i="3"/>
  <c r="AN284" i="3"/>
  <c r="AL284" i="3"/>
  <c r="AJ284" i="3"/>
  <c r="AH284" i="3"/>
  <c r="AF284" i="3"/>
  <c r="AD284" i="3"/>
  <c r="AB284" i="3"/>
  <c r="Z284" i="3"/>
  <c r="X284" i="3"/>
  <c r="V284" i="3"/>
  <c r="T284" i="3"/>
  <c r="R284" i="3"/>
  <c r="P284" i="3"/>
  <c r="N284" i="3"/>
  <c r="BH282" i="3"/>
  <c r="BF282" i="3"/>
  <c r="BD282" i="3"/>
  <c r="BB282" i="3"/>
  <c r="AZ282" i="3"/>
  <c r="AX282" i="3"/>
  <c r="AV282" i="3"/>
  <c r="AT282" i="3"/>
  <c r="AR282" i="3"/>
  <c r="AP282" i="3"/>
  <c r="AN282" i="3"/>
  <c r="AL282" i="3"/>
  <c r="AJ282" i="3"/>
  <c r="AH282" i="3"/>
  <c r="AF282" i="3"/>
  <c r="AD282" i="3"/>
  <c r="AB282" i="3"/>
  <c r="Z282" i="3"/>
  <c r="X282" i="3"/>
  <c r="V282" i="3"/>
  <c r="T282" i="3"/>
  <c r="R282" i="3"/>
  <c r="P282" i="3"/>
  <c r="N282" i="3"/>
  <c r="BH278" i="3"/>
  <c r="BF278" i="3"/>
  <c r="BD278" i="3"/>
  <c r="BB278" i="3"/>
  <c r="AZ278" i="3"/>
  <c r="AX278" i="3"/>
  <c r="AV278" i="3"/>
  <c r="AT278" i="3"/>
  <c r="AR278" i="3"/>
  <c r="AP278" i="3"/>
  <c r="AN278" i="3"/>
  <c r="AL278" i="3"/>
  <c r="AJ278" i="3"/>
  <c r="AH278" i="3"/>
  <c r="AF278" i="3"/>
  <c r="AD278" i="3"/>
  <c r="AB278" i="3"/>
  <c r="Z278" i="3"/>
  <c r="X278" i="3"/>
  <c r="V278" i="3"/>
  <c r="T278" i="3"/>
  <c r="R278" i="3"/>
  <c r="P278" i="3"/>
  <c r="N278" i="3"/>
  <c r="BI276" i="3"/>
  <c r="BG276" i="3"/>
  <c r="BE276" i="3"/>
  <c r="BC276" i="3"/>
  <c r="BA276" i="3"/>
  <c r="AY276" i="3"/>
  <c r="AW276" i="3"/>
  <c r="AU276" i="3"/>
  <c r="AS276" i="3"/>
  <c r="AQ276" i="3"/>
  <c r="AO276" i="3"/>
  <c r="AM276" i="3"/>
  <c r="AK276" i="3"/>
  <c r="AI276" i="3"/>
  <c r="AG276" i="3"/>
  <c r="AE276" i="3"/>
  <c r="AC276" i="3"/>
  <c r="AA276" i="3"/>
  <c r="Y276" i="3"/>
  <c r="W276" i="3"/>
  <c r="U276" i="3"/>
  <c r="S276" i="3"/>
  <c r="Q276" i="3"/>
  <c r="O276" i="3"/>
  <c r="M276" i="3"/>
  <c r="BI274" i="3"/>
  <c r="BG274" i="3"/>
  <c r="BE274" i="3"/>
  <c r="BC274" i="3"/>
  <c r="BA274" i="3"/>
  <c r="AY274" i="3"/>
  <c r="AW274" i="3"/>
  <c r="AU274" i="3"/>
  <c r="AS274" i="3"/>
  <c r="AQ274" i="3"/>
  <c r="AO274" i="3"/>
  <c r="AM274" i="3"/>
  <c r="AK274" i="3"/>
  <c r="AI274" i="3"/>
  <c r="AG274" i="3"/>
  <c r="AE274" i="3"/>
  <c r="AC274" i="3"/>
  <c r="AA274" i="3"/>
  <c r="Y274" i="3"/>
  <c r="W274" i="3"/>
  <c r="U274" i="3"/>
  <c r="S274" i="3"/>
  <c r="Q274" i="3"/>
  <c r="O274" i="3"/>
  <c r="M274" i="3"/>
  <c r="BI272" i="3"/>
  <c r="BG272" i="3"/>
  <c r="BE272" i="3"/>
  <c r="BC272" i="3"/>
  <c r="BA272" i="3"/>
  <c r="AY272" i="3"/>
  <c r="AW272" i="3"/>
  <c r="AU272" i="3"/>
  <c r="AS272" i="3"/>
  <c r="AQ272" i="3"/>
  <c r="AO272" i="3"/>
  <c r="AM272" i="3"/>
  <c r="AK272" i="3"/>
  <c r="AI272" i="3"/>
  <c r="AG272" i="3"/>
  <c r="AE272" i="3"/>
  <c r="AC272" i="3"/>
  <c r="AA272" i="3"/>
  <c r="Y272" i="3"/>
  <c r="W272" i="3"/>
  <c r="U272" i="3"/>
  <c r="S272" i="3"/>
  <c r="Q272" i="3"/>
  <c r="O272" i="3"/>
  <c r="M272" i="3"/>
  <c r="BH270" i="3"/>
  <c r="BF270" i="3"/>
  <c r="BD270" i="3"/>
  <c r="BB270" i="3"/>
  <c r="AZ270" i="3"/>
  <c r="AX270" i="3"/>
  <c r="AV270" i="3"/>
  <c r="AT270" i="3"/>
  <c r="AR270" i="3"/>
  <c r="AP270" i="3"/>
  <c r="AN270" i="3"/>
  <c r="AL270" i="3"/>
  <c r="AJ270" i="3"/>
  <c r="AH270" i="3"/>
  <c r="AF270" i="3"/>
  <c r="AD270" i="3"/>
  <c r="AB270" i="3"/>
  <c r="Z270" i="3"/>
  <c r="X270" i="3"/>
  <c r="V270" i="3"/>
  <c r="T270" i="3"/>
  <c r="R270" i="3"/>
  <c r="P270" i="3"/>
  <c r="N270" i="3"/>
  <c r="BI268" i="3"/>
  <c r="BG268" i="3"/>
  <c r="BE268" i="3"/>
  <c r="BC268" i="3"/>
  <c r="BA268" i="3"/>
  <c r="AY268" i="3"/>
  <c r="AW268" i="3"/>
  <c r="AU268" i="3"/>
  <c r="AS268" i="3"/>
  <c r="AQ268" i="3"/>
  <c r="AO268" i="3"/>
  <c r="AM268" i="3"/>
  <c r="AK268" i="3"/>
  <c r="AI268" i="3"/>
  <c r="AG268" i="3"/>
  <c r="AE268" i="3"/>
  <c r="AC268" i="3"/>
  <c r="AA268" i="3"/>
  <c r="Y268" i="3"/>
  <c r="W268" i="3"/>
  <c r="U268" i="3"/>
  <c r="S268" i="3"/>
  <c r="Q268" i="3"/>
  <c r="O268" i="3"/>
  <c r="M268" i="3"/>
  <c r="BH266" i="3"/>
  <c r="BF266" i="3"/>
  <c r="BD266" i="3"/>
  <c r="BB266" i="3"/>
  <c r="AZ266" i="3"/>
  <c r="AX266" i="3"/>
  <c r="AV266" i="3"/>
  <c r="AT266" i="3"/>
  <c r="AR266" i="3"/>
  <c r="AP266" i="3"/>
  <c r="AN266" i="3"/>
  <c r="AL266" i="3"/>
  <c r="AJ266" i="3"/>
  <c r="AH266" i="3"/>
  <c r="AF266" i="3"/>
  <c r="AD266" i="3"/>
  <c r="AB266" i="3"/>
  <c r="Z266" i="3"/>
  <c r="X266" i="3"/>
  <c r="V266" i="3"/>
  <c r="T266" i="3"/>
  <c r="R266" i="3"/>
  <c r="P266" i="3"/>
  <c r="N266" i="3"/>
  <c r="BI264" i="3"/>
  <c r="BG264" i="3"/>
  <c r="BE264" i="3"/>
  <c r="BC264" i="3"/>
  <c r="BA264" i="3"/>
  <c r="AY264" i="3"/>
  <c r="AW264" i="3"/>
  <c r="AU264" i="3"/>
  <c r="AS264" i="3"/>
  <c r="AQ264" i="3"/>
  <c r="AO264" i="3"/>
  <c r="AM264" i="3"/>
  <c r="AK264" i="3"/>
  <c r="AI264" i="3"/>
  <c r="AG264" i="3"/>
  <c r="AE264" i="3"/>
  <c r="AC264" i="3"/>
  <c r="AA264" i="3"/>
  <c r="Y264" i="3"/>
  <c r="W264" i="3"/>
  <c r="U264" i="3"/>
  <c r="S264" i="3"/>
  <c r="Q264" i="3"/>
  <c r="O264" i="3"/>
  <c r="M264" i="3"/>
  <c r="BH262" i="3"/>
  <c r="BF262" i="3"/>
  <c r="BD262" i="3"/>
  <c r="BB262" i="3"/>
  <c r="AZ262" i="3"/>
  <c r="AX262" i="3"/>
  <c r="AV262" i="3"/>
  <c r="AT262" i="3"/>
  <c r="AR262" i="3"/>
  <c r="AP262" i="3"/>
  <c r="AN262" i="3"/>
  <c r="AL262" i="3"/>
  <c r="AJ262" i="3"/>
  <c r="AH262" i="3"/>
  <c r="AF262" i="3"/>
  <c r="AD262" i="3"/>
  <c r="AB262" i="3"/>
  <c r="Z262" i="3"/>
  <c r="X262" i="3"/>
  <c r="V262" i="3"/>
  <c r="T262" i="3"/>
  <c r="R262" i="3"/>
  <c r="P262" i="3"/>
  <c r="N262" i="3"/>
  <c r="BI260" i="3"/>
  <c r="BG260" i="3"/>
  <c r="BE260" i="3"/>
  <c r="BC260" i="3"/>
  <c r="BA260" i="3"/>
  <c r="AY260" i="3"/>
  <c r="AW260" i="3"/>
  <c r="AU260" i="3"/>
  <c r="AS260" i="3"/>
  <c r="AQ260" i="3"/>
  <c r="AO260" i="3"/>
  <c r="AM260" i="3"/>
  <c r="AK260" i="3"/>
  <c r="AI260" i="3"/>
  <c r="AG260" i="3"/>
  <c r="AE260" i="3"/>
  <c r="AC260" i="3"/>
  <c r="AA260" i="3"/>
  <c r="Y260" i="3"/>
  <c r="W260" i="3"/>
  <c r="U260" i="3"/>
  <c r="S260" i="3"/>
  <c r="Q260" i="3"/>
  <c r="O260" i="3"/>
  <c r="M260" i="3"/>
  <c r="BI259" i="3"/>
  <c r="BG259" i="3"/>
  <c r="BE259" i="3"/>
  <c r="BC259" i="3"/>
  <c r="BA259" i="3"/>
  <c r="AY259" i="3"/>
  <c r="AW259" i="3"/>
  <c r="AU259" i="3"/>
  <c r="AS259" i="3"/>
  <c r="AQ259" i="3"/>
  <c r="AO259" i="3"/>
  <c r="AM259" i="3"/>
  <c r="AK259" i="3"/>
  <c r="AI259" i="3"/>
  <c r="AG259" i="3"/>
  <c r="AE259" i="3"/>
  <c r="AC259" i="3"/>
  <c r="AA259" i="3"/>
  <c r="Y259" i="3"/>
  <c r="W259" i="3"/>
  <c r="U259" i="3"/>
  <c r="S259" i="3"/>
  <c r="Q259" i="3"/>
  <c r="O259" i="3"/>
  <c r="M259" i="3"/>
  <c r="BH257" i="3"/>
  <c r="BF257" i="3"/>
  <c r="BD257" i="3"/>
  <c r="BB257" i="3"/>
  <c r="AZ257" i="3"/>
  <c r="AX257" i="3"/>
  <c r="AV257" i="3"/>
  <c r="AT257" i="3"/>
  <c r="AR257" i="3"/>
  <c r="AP257" i="3"/>
  <c r="AN257" i="3"/>
  <c r="AL257" i="3"/>
  <c r="AJ257" i="3"/>
  <c r="AH257" i="3"/>
  <c r="AF257" i="3"/>
  <c r="AD257" i="3"/>
  <c r="AB257" i="3"/>
  <c r="Z257" i="3"/>
  <c r="X257" i="3"/>
  <c r="V257" i="3"/>
  <c r="T257" i="3"/>
  <c r="R257" i="3"/>
  <c r="P257" i="3"/>
  <c r="N257" i="3"/>
  <c r="BI255" i="3"/>
  <c r="BG255" i="3"/>
  <c r="BE255" i="3"/>
  <c r="BC255" i="3"/>
  <c r="BA255" i="3"/>
  <c r="AY255" i="3"/>
  <c r="AW255" i="3"/>
  <c r="AU255" i="3"/>
  <c r="AS255" i="3"/>
  <c r="AQ255" i="3"/>
  <c r="AO255" i="3"/>
  <c r="AM255" i="3"/>
  <c r="AK255" i="3"/>
  <c r="AI255" i="3"/>
  <c r="AG255" i="3"/>
  <c r="AE255" i="3"/>
  <c r="AC255" i="3"/>
  <c r="AA255" i="3"/>
  <c r="Y255" i="3"/>
  <c r="W255" i="3"/>
  <c r="U255" i="3"/>
  <c r="S255" i="3"/>
  <c r="Q255" i="3"/>
  <c r="O255" i="3"/>
  <c r="M255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N157" i="3"/>
  <c r="P157" i="3"/>
  <c r="R157" i="3"/>
  <c r="T157" i="3"/>
  <c r="V157" i="3"/>
  <c r="X157" i="3"/>
  <c r="Z157" i="3"/>
  <c r="AB157" i="3"/>
  <c r="AD157" i="3"/>
  <c r="AF157" i="3"/>
  <c r="AH157" i="3"/>
  <c r="AJ157" i="3"/>
  <c r="AL157" i="3"/>
  <c r="AN157" i="3"/>
  <c r="AP157" i="3"/>
  <c r="AR157" i="3"/>
  <c r="AT157" i="3"/>
  <c r="AV157" i="3"/>
  <c r="AX157" i="3"/>
  <c r="AZ157" i="3"/>
  <c r="BB157" i="3"/>
  <c r="BD157" i="3"/>
  <c r="BF157" i="3"/>
  <c r="BH157" i="3"/>
  <c r="M157" i="3"/>
  <c r="O157" i="3"/>
  <c r="Q157" i="3"/>
  <c r="S157" i="3"/>
  <c r="U157" i="3"/>
  <c r="W157" i="3"/>
  <c r="Y157" i="3"/>
  <c r="AA157" i="3"/>
  <c r="AC157" i="3"/>
  <c r="AE157" i="3"/>
  <c r="AG157" i="3"/>
  <c r="AI157" i="3"/>
  <c r="AK157" i="3"/>
  <c r="AM157" i="3"/>
  <c r="AO157" i="3"/>
  <c r="AQ157" i="3"/>
  <c r="AS157" i="3"/>
  <c r="AU157" i="3"/>
  <c r="AW157" i="3"/>
  <c r="AY157" i="3"/>
  <c r="BA157" i="3"/>
  <c r="BC157" i="3"/>
  <c r="BE157" i="3"/>
  <c r="BG157" i="3"/>
  <c r="BI157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46" i="3"/>
  <c r="P146" i="3"/>
  <c r="R146" i="3"/>
  <c r="T146" i="3"/>
  <c r="V146" i="3"/>
  <c r="M146" i="3"/>
  <c r="Q146" i="3"/>
  <c r="U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O146" i="3"/>
  <c r="S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M123" i="3"/>
  <c r="O123" i="3"/>
  <c r="Q123" i="3"/>
  <c r="S123" i="3"/>
  <c r="U123" i="3"/>
  <c r="W123" i="3"/>
  <c r="Y123" i="3"/>
  <c r="AA123" i="3"/>
  <c r="AC123" i="3"/>
  <c r="AE123" i="3"/>
  <c r="AG123" i="3"/>
  <c r="AI123" i="3"/>
  <c r="AK123" i="3"/>
  <c r="AM123" i="3"/>
  <c r="AO123" i="3"/>
  <c r="AQ123" i="3"/>
  <c r="AS123" i="3"/>
  <c r="AU123" i="3"/>
  <c r="AW123" i="3"/>
  <c r="AY123" i="3"/>
  <c r="BA123" i="3"/>
  <c r="BC123" i="3"/>
  <c r="BE123" i="3"/>
  <c r="BG123" i="3"/>
  <c r="BI123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19" i="3"/>
  <c r="O119" i="3"/>
  <c r="Q119" i="3"/>
  <c r="S119" i="3"/>
  <c r="U119" i="3"/>
  <c r="W119" i="3"/>
  <c r="Y119" i="3"/>
  <c r="AA119" i="3"/>
  <c r="P119" i="3"/>
  <c r="T119" i="3"/>
  <c r="X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N119" i="3"/>
  <c r="R119" i="3"/>
  <c r="V119" i="3"/>
  <c r="Z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N118" i="3"/>
  <c r="P118" i="3"/>
  <c r="R118" i="3"/>
  <c r="T118" i="3"/>
  <c r="V118" i="3"/>
  <c r="X118" i="3"/>
  <c r="Z118" i="3"/>
  <c r="AB118" i="3"/>
  <c r="AD118" i="3"/>
  <c r="AF118" i="3"/>
  <c r="AH118" i="3"/>
  <c r="AL118" i="3"/>
  <c r="AP118" i="3"/>
  <c r="AT118" i="3"/>
  <c r="AX118" i="3"/>
  <c r="BB118" i="3"/>
  <c r="BF118" i="3"/>
  <c r="AJ118" i="3"/>
  <c r="AN118" i="3"/>
  <c r="AR118" i="3"/>
  <c r="AV118" i="3"/>
  <c r="AZ118" i="3"/>
  <c r="BD118" i="3"/>
  <c r="BH118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N112" i="3"/>
  <c r="R112" i="3"/>
  <c r="V112" i="3"/>
  <c r="Z112" i="3"/>
  <c r="AD112" i="3"/>
  <c r="AH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P112" i="3"/>
  <c r="T112" i="3"/>
  <c r="X112" i="3"/>
  <c r="AB112" i="3"/>
  <c r="AF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O111" i="3"/>
  <c r="S111" i="3"/>
  <c r="W111" i="3"/>
  <c r="AA111" i="3"/>
  <c r="AE111" i="3"/>
  <c r="AI111" i="3"/>
  <c r="AM111" i="3"/>
  <c r="AQ111" i="3"/>
  <c r="AU111" i="3"/>
  <c r="AY111" i="3"/>
  <c r="BC111" i="3"/>
  <c r="BG111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BA110" i="3"/>
  <c r="BE110" i="3"/>
  <c r="BI110" i="3"/>
  <c r="AY110" i="3"/>
  <c r="BC110" i="3"/>
  <c r="BG110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06" i="3"/>
  <c r="O106" i="3"/>
  <c r="Q106" i="3"/>
  <c r="S106" i="3"/>
  <c r="P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N106" i="3"/>
  <c r="R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5" i="3"/>
  <c r="P105" i="3"/>
  <c r="R105" i="3"/>
  <c r="T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V105" i="3"/>
  <c r="Z105" i="3"/>
  <c r="AD105" i="3"/>
  <c r="AH105" i="3"/>
  <c r="AL105" i="3"/>
  <c r="AP105" i="3"/>
  <c r="AT105" i="3"/>
  <c r="AX105" i="3"/>
  <c r="BB105" i="3"/>
  <c r="BF105" i="3"/>
  <c r="X105" i="3"/>
  <c r="AB105" i="3"/>
  <c r="AF105" i="3"/>
  <c r="AJ105" i="3"/>
  <c r="AN105" i="3"/>
  <c r="AR105" i="3"/>
  <c r="AV105" i="3"/>
  <c r="AZ105" i="3"/>
  <c r="BD105" i="3"/>
  <c r="BH105" i="3"/>
  <c r="M104" i="3"/>
  <c r="O104" i="3"/>
  <c r="Q104" i="3"/>
  <c r="S104" i="3"/>
  <c r="U104" i="3"/>
  <c r="W104" i="3"/>
  <c r="Y104" i="3"/>
  <c r="AA104" i="3"/>
  <c r="AC104" i="3"/>
  <c r="AE104" i="3"/>
  <c r="AG104" i="3"/>
  <c r="N104" i="3"/>
  <c r="R104" i="3"/>
  <c r="V104" i="3"/>
  <c r="Z104" i="3"/>
  <c r="AD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P104" i="3"/>
  <c r="T104" i="3"/>
  <c r="X104" i="3"/>
  <c r="AB104" i="3"/>
  <c r="AF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L296" i="3"/>
  <c r="M296" i="3" s="1"/>
  <c r="L295" i="3"/>
  <c r="BG295" i="3" s="1"/>
  <c r="L294" i="3"/>
  <c r="M294" i="3" s="1"/>
  <c r="K293" i="3"/>
  <c r="K291" i="3"/>
  <c r="K289" i="3"/>
  <c r="K287" i="3"/>
  <c r="K285" i="3"/>
  <c r="K283" i="3"/>
  <c r="K281" i="3"/>
  <c r="K280" i="3"/>
  <c r="K279" i="3"/>
  <c r="K277" i="3"/>
  <c r="K275" i="3"/>
  <c r="K273" i="3"/>
  <c r="K271" i="3"/>
  <c r="K269" i="3"/>
  <c r="K267" i="3"/>
  <c r="K265" i="3"/>
  <c r="K263" i="3"/>
  <c r="K261" i="3"/>
  <c r="K258" i="3"/>
  <c r="K256" i="3"/>
  <c r="K254" i="3"/>
  <c r="K252" i="3"/>
  <c r="K251" i="3"/>
  <c r="K249" i="3"/>
  <c r="K247" i="3"/>
  <c r="L246" i="3"/>
  <c r="P246" i="3" s="1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2" i="3"/>
  <c r="K182" i="3"/>
  <c r="L178" i="3"/>
  <c r="K178" i="3"/>
  <c r="L174" i="3"/>
  <c r="K174" i="3"/>
  <c r="L170" i="3"/>
  <c r="K170" i="3"/>
  <c r="L166" i="3"/>
  <c r="K166" i="3"/>
  <c r="L162" i="3"/>
  <c r="K162" i="3"/>
  <c r="L161" i="3"/>
  <c r="K161" i="3"/>
  <c r="K159" i="3"/>
  <c r="L156" i="3"/>
  <c r="M156" i="3" s="1"/>
  <c r="L152" i="3"/>
  <c r="O152" i="3" s="1"/>
  <c r="L148" i="3"/>
  <c r="N148" i="3" s="1"/>
  <c r="L144" i="3"/>
  <c r="P144" i="3" s="1"/>
  <c r="L140" i="3"/>
  <c r="M140" i="3" s="1"/>
  <c r="L136" i="3"/>
  <c r="O136" i="3" s="1"/>
  <c r="L132" i="3"/>
  <c r="P132" i="3" s="1"/>
  <c r="L128" i="3"/>
  <c r="N128" i="3" s="1"/>
  <c r="L124" i="3"/>
  <c r="O124" i="3" s="1"/>
  <c r="L120" i="3"/>
  <c r="O120" i="3" s="1"/>
  <c r="L116" i="3"/>
  <c r="M116" i="3" s="1"/>
  <c r="BG296" i="3"/>
  <c r="BC296" i="3"/>
  <c r="AY296" i="3"/>
  <c r="AU296" i="3"/>
  <c r="AQ296" i="3"/>
  <c r="AM296" i="3"/>
  <c r="AI296" i="3"/>
  <c r="AE296" i="3"/>
  <c r="AA296" i="3"/>
  <c r="W296" i="3"/>
  <c r="S296" i="3"/>
  <c r="O296" i="3"/>
  <c r="BH295" i="3"/>
  <c r="BF295" i="3"/>
  <c r="BD295" i="3"/>
  <c r="BB295" i="3"/>
  <c r="AZ295" i="3"/>
  <c r="AX295" i="3"/>
  <c r="AV295" i="3"/>
  <c r="AT295" i="3"/>
  <c r="AR295" i="3"/>
  <c r="AP295" i="3"/>
  <c r="AN295" i="3"/>
  <c r="AL295" i="3"/>
  <c r="AJ295" i="3"/>
  <c r="AH295" i="3"/>
  <c r="AF295" i="3"/>
  <c r="AD295" i="3"/>
  <c r="AB295" i="3"/>
  <c r="Z295" i="3"/>
  <c r="X295" i="3"/>
  <c r="V295" i="3"/>
  <c r="T295" i="3"/>
  <c r="R295" i="3"/>
  <c r="P295" i="3"/>
  <c r="BI294" i="3"/>
  <c r="BE294" i="3"/>
  <c r="BA294" i="3"/>
  <c r="AW294" i="3"/>
  <c r="AS294" i="3"/>
  <c r="AO294" i="3"/>
  <c r="AK294" i="3"/>
  <c r="AG294" i="3"/>
  <c r="AC294" i="3"/>
  <c r="Y294" i="3"/>
  <c r="U294" i="3"/>
  <c r="Q294" i="3"/>
  <c r="BI292" i="3"/>
  <c r="BG292" i="3"/>
  <c r="BE292" i="3"/>
  <c r="BC292" i="3"/>
  <c r="BA292" i="3"/>
  <c r="AY292" i="3"/>
  <c r="AW292" i="3"/>
  <c r="AU292" i="3"/>
  <c r="AS292" i="3"/>
  <c r="AQ292" i="3"/>
  <c r="AO292" i="3"/>
  <c r="AM292" i="3"/>
  <c r="AK292" i="3"/>
  <c r="AI292" i="3"/>
  <c r="AG292" i="3"/>
  <c r="AE292" i="3"/>
  <c r="AC292" i="3"/>
  <c r="AA292" i="3"/>
  <c r="Y292" i="3"/>
  <c r="W292" i="3"/>
  <c r="U292" i="3"/>
  <c r="S292" i="3"/>
  <c r="Q292" i="3"/>
  <c r="O292" i="3"/>
  <c r="BI290" i="3"/>
  <c r="BG290" i="3"/>
  <c r="BE290" i="3"/>
  <c r="BC290" i="3"/>
  <c r="BA290" i="3"/>
  <c r="AY290" i="3"/>
  <c r="AW290" i="3"/>
  <c r="AU290" i="3"/>
  <c r="AS290" i="3"/>
  <c r="AQ290" i="3"/>
  <c r="AO290" i="3"/>
  <c r="AM290" i="3"/>
  <c r="AK290" i="3"/>
  <c r="AI290" i="3"/>
  <c r="AG290" i="3"/>
  <c r="AE290" i="3"/>
  <c r="AC290" i="3"/>
  <c r="AA290" i="3"/>
  <c r="Y290" i="3"/>
  <c r="W290" i="3"/>
  <c r="U290" i="3"/>
  <c r="S290" i="3"/>
  <c r="Q290" i="3"/>
  <c r="O290" i="3"/>
  <c r="BI288" i="3"/>
  <c r="BG288" i="3"/>
  <c r="BE288" i="3"/>
  <c r="BC288" i="3"/>
  <c r="BA288" i="3"/>
  <c r="AY288" i="3"/>
  <c r="AW288" i="3"/>
  <c r="AU288" i="3"/>
  <c r="AS288" i="3"/>
  <c r="AQ288" i="3"/>
  <c r="AO288" i="3"/>
  <c r="AM288" i="3"/>
  <c r="AK288" i="3"/>
  <c r="AI288" i="3"/>
  <c r="AG288" i="3"/>
  <c r="AE288" i="3"/>
  <c r="AC288" i="3"/>
  <c r="AA288" i="3"/>
  <c r="Y288" i="3"/>
  <c r="W288" i="3"/>
  <c r="U288" i="3"/>
  <c r="S288" i="3"/>
  <c r="Q288" i="3"/>
  <c r="O288" i="3"/>
  <c r="BI286" i="3"/>
  <c r="BG286" i="3"/>
  <c r="BE286" i="3"/>
  <c r="BC286" i="3"/>
  <c r="BA286" i="3"/>
  <c r="AY286" i="3"/>
  <c r="AW286" i="3"/>
  <c r="AU286" i="3"/>
  <c r="AS286" i="3"/>
  <c r="AQ286" i="3"/>
  <c r="AO286" i="3"/>
  <c r="AM286" i="3"/>
  <c r="AK286" i="3"/>
  <c r="AI286" i="3"/>
  <c r="AG286" i="3"/>
  <c r="AE286" i="3"/>
  <c r="AC286" i="3"/>
  <c r="AA286" i="3"/>
  <c r="Y286" i="3"/>
  <c r="W286" i="3"/>
  <c r="U286" i="3"/>
  <c r="S286" i="3"/>
  <c r="Q286" i="3"/>
  <c r="O286" i="3"/>
  <c r="BI284" i="3"/>
  <c r="BG284" i="3"/>
  <c r="BE284" i="3"/>
  <c r="BC284" i="3"/>
  <c r="BA284" i="3"/>
  <c r="AY284" i="3"/>
  <c r="AW284" i="3"/>
  <c r="AU284" i="3"/>
  <c r="AS284" i="3"/>
  <c r="AQ284" i="3"/>
  <c r="AO284" i="3"/>
  <c r="AM284" i="3"/>
  <c r="AK284" i="3"/>
  <c r="AI284" i="3"/>
  <c r="AG284" i="3"/>
  <c r="AE284" i="3"/>
  <c r="AC284" i="3"/>
  <c r="AA284" i="3"/>
  <c r="Y284" i="3"/>
  <c r="W284" i="3"/>
  <c r="U284" i="3"/>
  <c r="S284" i="3"/>
  <c r="Q284" i="3"/>
  <c r="O284" i="3"/>
  <c r="BI282" i="3"/>
  <c r="BG282" i="3"/>
  <c r="BE282" i="3"/>
  <c r="BC282" i="3"/>
  <c r="BA282" i="3"/>
  <c r="AY282" i="3"/>
  <c r="AW282" i="3"/>
  <c r="AU282" i="3"/>
  <c r="AS282" i="3"/>
  <c r="AQ282" i="3"/>
  <c r="AO282" i="3"/>
  <c r="AM282" i="3"/>
  <c r="AK282" i="3"/>
  <c r="AI282" i="3"/>
  <c r="AG282" i="3"/>
  <c r="AE282" i="3"/>
  <c r="AC282" i="3"/>
  <c r="AA282" i="3"/>
  <c r="Y282" i="3"/>
  <c r="W282" i="3"/>
  <c r="U282" i="3"/>
  <c r="S282" i="3"/>
  <c r="Q282" i="3"/>
  <c r="O282" i="3"/>
  <c r="BI278" i="3"/>
  <c r="BG278" i="3"/>
  <c r="BE278" i="3"/>
  <c r="BC278" i="3"/>
  <c r="BA278" i="3"/>
  <c r="AY278" i="3"/>
  <c r="AW278" i="3"/>
  <c r="AU278" i="3"/>
  <c r="AS278" i="3"/>
  <c r="AQ278" i="3"/>
  <c r="AO278" i="3"/>
  <c r="AM278" i="3"/>
  <c r="AK278" i="3"/>
  <c r="AI278" i="3"/>
  <c r="AG278" i="3"/>
  <c r="AE278" i="3"/>
  <c r="AC278" i="3"/>
  <c r="AA278" i="3"/>
  <c r="Y278" i="3"/>
  <c r="W278" i="3"/>
  <c r="U278" i="3"/>
  <c r="S278" i="3"/>
  <c r="Q278" i="3"/>
  <c r="O278" i="3"/>
  <c r="BH276" i="3"/>
  <c r="BF276" i="3"/>
  <c r="BD276" i="3"/>
  <c r="BB276" i="3"/>
  <c r="AZ276" i="3"/>
  <c r="AX276" i="3"/>
  <c r="AV276" i="3"/>
  <c r="AT276" i="3"/>
  <c r="AR276" i="3"/>
  <c r="AP276" i="3"/>
  <c r="AN276" i="3"/>
  <c r="AL276" i="3"/>
  <c r="AJ276" i="3"/>
  <c r="AH276" i="3"/>
  <c r="AF276" i="3"/>
  <c r="AD276" i="3"/>
  <c r="AB276" i="3"/>
  <c r="Z276" i="3"/>
  <c r="X276" i="3"/>
  <c r="V276" i="3"/>
  <c r="T276" i="3"/>
  <c r="R276" i="3"/>
  <c r="P276" i="3"/>
  <c r="BH274" i="3"/>
  <c r="BF274" i="3"/>
  <c r="BD274" i="3"/>
  <c r="BB274" i="3"/>
  <c r="AZ274" i="3"/>
  <c r="AX274" i="3"/>
  <c r="AV274" i="3"/>
  <c r="AT274" i="3"/>
  <c r="AR274" i="3"/>
  <c r="AP274" i="3"/>
  <c r="AN274" i="3"/>
  <c r="AL274" i="3"/>
  <c r="AJ274" i="3"/>
  <c r="AH274" i="3"/>
  <c r="AF274" i="3"/>
  <c r="AD274" i="3"/>
  <c r="AB274" i="3"/>
  <c r="Z274" i="3"/>
  <c r="X274" i="3"/>
  <c r="V274" i="3"/>
  <c r="T274" i="3"/>
  <c r="R274" i="3"/>
  <c r="P274" i="3"/>
  <c r="BH272" i="3"/>
  <c r="BF272" i="3"/>
  <c r="BD272" i="3"/>
  <c r="BB272" i="3"/>
  <c r="AZ272" i="3"/>
  <c r="AX272" i="3"/>
  <c r="AV272" i="3"/>
  <c r="AT272" i="3"/>
  <c r="AR272" i="3"/>
  <c r="AP272" i="3"/>
  <c r="AN272" i="3"/>
  <c r="AL272" i="3"/>
  <c r="AJ272" i="3"/>
  <c r="AH272" i="3"/>
  <c r="AF272" i="3"/>
  <c r="AD272" i="3"/>
  <c r="AB272" i="3"/>
  <c r="Z272" i="3"/>
  <c r="X272" i="3"/>
  <c r="V272" i="3"/>
  <c r="T272" i="3"/>
  <c r="R272" i="3"/>
  <c r="P272" i="3"/>
  <c r="BI270" i="3"/>
  <c r="BG270" i="3"/>
  <c r="BE270" i="3"/>
  <c r="BC270" i="3"/>
  <c r="BA270" i="3"/>
  <c r="AY270" i="3"/>
  <c r="AW270" i="3"/>
  <c r="AU270" i="3"/>
  <c r="AS270" i="3"/>
  <c r="AQ270" i="3"/>
  <c r="AO270" i="3"/>
  <c r="AM270" i="3"/>
  <c r="AK270" i="3"/>
  <c r="AI270" i="3"/>
  <c r="AG270" i="3"/>
  <c r="AE270" i="3"/>
  <c r="AC270" i="3"/>
  <c r="AA270" i="3"/>
  <c r="Y270" i="3"/>
  <c r="W270" i="3"/>
  <c r="U270" i="3"/>
  <c r="S270" i="3"/>
  <c r="Q270" i="3"/>
  <c r="O270" i="3"/>
  <c r="BH268" i="3"/>
  <c r="BF268" i="3"/>
  <c r="BD268" i="3"/>
  <c r="BB268" i="3"/>
  <c r="AZ268" i="3"/>
  <c r="AX268" i="3"/>
  <c r="AV268" i="3"/>
  <c r="AT268" i="3"/>
  <c r="AR268" i="3"/>
  <c r="AP268" i="3"/>
  <c r="AN268" i="3"/>
  <c r="AL268" i="3"/>
  <c r="AJ268" i="3"/>
  <c r="AH268" i="3"/>
  <c r="AF268" i="3"/>
  <c r="AD268" i="3"/>
  <c r="AB268" i="3"/>
  <c r="Z268" i="3"/>
  <c r="X268" i="3"/>
  <c r="V268" i="3"/>
  <c r="T268" i="3"/>
  <c r="R268" i="3"/>
  <c r="P268" i="3"/>
  <c r="BI266" i="3"/>
  <c r="BG266" i="3"/>
  <c r="BE266" i="3"/>
  <c r="BC266" i="3"/>
  <c r="BA266" i="3"/>
  <c r="AY266" i="3"/>
  <c r="AW266" i="3"/>
  <c r="AU266" i="3"/>
  <c r="AS266" i="3"/>
  <c r="AQ266" i="3"/>
  <c r="AO266" i="3"/>
  <c r="AM266" i="3"/>
  <c r="AK266" i="3"/>
  <c r="AI266" i="3"/>
  <c r="AG266" i="3"/>
  <c r="AE266" i="3"/>
  <c r="AC266" i="3"/>
  <c r="AA266" i="3"/>
  <c r="Y266" i="3"/>
  <c r="W266" i="3"/>
  <c r="U266" i="3"/>
  <c r="S266" i="3"/>
  <c r="Q266" i="3"/>
  <c r="O266" i="3"/>
  <c r="BH264" i="3"/>
  <c r="BF264" i="3"/>
  <c r="BD264" i="3"/>
  <c r="BB264" i="3"/>
  <c r="AZ264" i="3"/>
  <c r="AX264" i="3"/>
  <c r="AV264" i="3"/>
  <c r="AT264" i="3"/>
  <c r="AR264" i="3"/>
  <c r="AP264" i="3"/>
  <c r="AN264" i="3"/>
  <c r="AL264" i="3"/>
  <c r="AJ264" i="3"/>
  <c r="AH264" i="3"/>
  <c r="AF264" i="3"/>
  <c r="AD264" i="3"/>
  <c r="AB264" i="3"/>
  <c r="Z264" i="3"/>
  <c r="X264" i="3"/>
  <c r="V264" i="3"/>
  <c r="T264" i="3"/>
  <c r="R264" i="3"/>
  <c r="P264" i="3"/>
  <c r="BK264" i="3" s="1"/>
  <c r="BI262" i="3"/>
  <c r="BG262" i="3"/>
  <c r="BE262" i="3"/>
  <c r="BC262" i="3"/>
  <c r="BA262" i="3"/>
  <c r="AY262" i="3"/>
  <c r="AW262" i="3"/>
  <c r="AU262" i="3"/>
  <c r="AS262" i="3"/>
  <c r="AQ262" i="3"/>
  <c r="AO262" i="3"/>
  <c r="AM262" i="3"/>
  <c r="AK262" i="3"/>
  <c r="AI262" i="3"/>
  <c r="AG262" i="3"/>
  <c r="AE262" i="3"/>
  <c r="AC262" i="3"/>
  <c r="AA262" i="3"/>
  <c r="Y262" i="3"/>
  <c r="W262" i="3"/>
  <c r="U262" i="3"/>
  <c r="S262" i="3"/>
  <c r="Q262" i="3"/>
  <c r="O262" i="3"/>
  <c r="BH260" i="3"/>
  <c r="BF260" i="3"/>
  <c r="BD260" i="3"/>
  <c r="BB260" i="3"/>
  <c r="AZ260" i="3"/>
  <c r="AX260" i="3"/>
  <c r="AV260" i="3"/>
  <c r="AT260" i="3"/>
  <c r="AR260" i="3"/>
  <c r="AP260" i="3"/>
  <c r="AN260" i="3"/>
  <c r="AL260" i="3"/>
  <c r="AJ260" i="3"/>
  <c r="AH260" i="3"/>
  <c r="AF260" i="3"/>
  <c r="AD260" i="3"/>
  <c r="AB260" i="3"/>
  <c r="Z260" i="3"/>
  <c r="X260" i="3"/>
  <c r="V260" i="3"/>
  <c r="T260" i="3"/>
  <c r="R260" i="3"/>
  <c r="P260" i="3"/>
  <c r="BH259" i="3"/>
  <c r="BF259" i="3"/>
  <c r="BD259" i="3"/>
  <c r="BB259" i="3"/>
  <c r="AZ259" i="3"/>
  <c r="AX259" i="3"/>
  <c r="AV259" i="3"/>
  <c r="AT259" i="3"/>
  <c r="AR259" i="3"/>
  <c r="AP259" i="3"/>
  <c r="AN259" i="3"/>
  <c r="AL259" i="3"/>
  <c r="AJ259" i="3"/>
  <c r="AH259" i="3"/>
  <c r="AF259" i="3"/>
  <c r="AD259" i="3"/>
  <c r="AB259" i="3"/>
  <c r="Z259" i="3"/>
  <c r="X259" i="3"/>
  <c r="V259" i="3"/>
  <c r="T259" i="3"/>
  <c r="R259" i="3"/>
  <c r="P259" i="3"/>
  <c r="BI257" i="3"/>
  <c r="BG257" i="3"/>
  <c r="BE257" i="3"/>
  <c r="BC257" i="3"/>
  <c r="BA257" i="3"/>
  <c r="AY257" i="3"/>
  <c r="AW257" i="3"/>
  <c r="AU257" i="3"/>
  <c r="AS257" i="3"/>
  <c r="AQ257" i="3"/>
  <c r="AO257" i="3"/>
  <c r="AM257" i="3"/>
  <c r="AK257" i="3"/>
  <c r="AI257" i="3"/>
  <c r="AG257" i="3"/>
  <c r="AE257" i="3"/>
  <c r="AC257" i="3"/>
  <c r="AA257" i="3"/>
  <c r="Y257" i="3"/>
  <c r="W257" i="3"/>
  <c r="U257" i="3"/>
  <c r="S257" i="3"/>
  <c r="Q257" i="3"/>
  <c r="O257" i="3"/>
  <c r="BL257" i="3" s="1"/>
  <c r="BH255" i="3"/>
  <c r="BF255" i="3"/>
  <c r="BD255" i="3"/>
  <c r="BB255" i="3"/>
  <c r="AZ255" i="3"/>
  <c r="AX255" i="3"/>
  <c r="AV255" i="3"/>
  <c r="AT255" i="3"/>
  <c r="AR255" i="3"/>
  <c r="AP255" i="3"/>
  <c r="AN255" i="3"/>
  <c r="AL255" i="3"/>
  <c r="AJ255" i="3"/>
  <c r="AH255" i="3"/>
  <c r="AF255" i="3"/>
  <c r="AD255" i="3"/>
  <c r="AB255" i="3"/>
  <c r="Z255" i="3"/>
  <c r="X255" i="3"/>
  <c r="V255" i="3"/>
  <c r="T255" i="3"/>
  <c r="R255" i="3"/>
  <c r="P255" i="3"/>
  <c r="BN292" i="3"/>
  <c r="BJ290" i="3"/>
  <c r="BJ286" i="3"/>
  <c r="BM290" i="3"/>
  <c r="BJ292" i="3"/>
  <c r="BJ288" i="3"/>
  <c r="BL286" i="3"/>
  <c r="BL284" i="3"/>
  <c r="BJ282" i="3"/>
  <c r="BK282" i="3"/>
  <c r="BJ278" i="3"/>
  <c r="BJ276" i="3"/>
  <c r="BK276" i="3"/>
  <c r="BK290" i="3"/>
  <c r="BN288" i="3"/>
  <c r="BN286" i="3"/>
  <c r="BK284" i="3"/>
  <c r="BL282" i="3"/>
  <c r="BL278" i="3"/>
  <c r="BK278" i="3"/>
  <c r="BM133" i="3"/>
  <c r="BN259" i="3"/>
  <c r="BN255" i="3"/>
  <c r="BN253" i="3"/>
  <c r="BN133" i="3"/>
  <c r="BK126" i="3"/>
  <c r="BK274" i="3"/>
  <c r="BK270" i="3"/>
  <c r="BK266" i="3"/>
  <c r="BK262" i="3"/>
  <c r="BK250" i="3"/>
  <c r="BK248" i="3"/>
  <c r="BL126" i="3"/>
  <c r="BM101" i="3"/>
  <c r="BJ101" i="3"/>
  <c r="BL185" i="3"/>
  <c r="BL181" i="3"/>
  <c r="BL177" i="3"/>
  <c r="BL173" i="3"/>
  <c r="BL165" i="3"/>
  <c r="BL141" i="3"/>
  <c r="BJ141" i="3"/>
  <c r="BK141" i="3"/>
  <c r="BL134" i="3"/>
  <c r="BN134" i="3"/>
  <c r="BM109" i="3"/>
  <c r="BN109" i="3"/>
  <c r="BK102" i="3"/>
  <c r="BL102" i="3"/>
  <c r="BJ185" i="3"/>
  <c r="BN185" i="3"/>
  <c r="BK185" i="3"/>
  <c r="BJ181" i="3"/>
  <c r="BN181" i="3"/>
  <c r="BK181" i="3"/>
  <c r="BJ177" i="3"/>
  <c r="BN177" i="3"/>
  <c r="BK177" i="3"/>
  <c r="BJ173" i="3"/>
  <c r="BN173" i="3"/>
  <c r="BK173" i="3"/>
  <c r="BL169" i="3"/>
  <c r="BJ169" i="3"/>
  <c r="BN169" i="3"/>
  <c r="BK169" i="3"/>
  <c r="BJ165" i="3"/>
  <c r="BN165" i="3"/>
  <c r="BK165" i="3"/>
  <c r="BL149" i="3"/>
  <c r="BM149" i="3"/>
  <c r="BJ149" i="3"/>
  <c r="BN149" i="3"/>
  <c r="BK149" i="3"/>
  <c r="BL142" i="3"/>
  <c r="BN142" i="3"/>
  <c r="BL117" i="3"/>
  <c r="BJ117" i="3"/>
  <c r="BK117" i="3"/>
  <c r="BM110" i="3"/>
  <c r="BN110" i="3"/>
  <c r="BL157" i="3"/>
  <c r="BM157" i="3"/>
  <c r="BJ157" i="3"/>
  <c r="BK157" i="3"/>
  <c r="BN157" i="3"/>
  <c r="BL150" i="3"/>
  <c r="BN150" i="3"/>
  <c r="BL125" i="3"/>
  <c r="BJ125" i="3"/>
  <c r="BK125" i="3"/>
  <c r="BM118" i="3"/>
  <c r="BN118" i="3"/>
  <c r="BM158" i="3"/>
  <c r="BK158" i="3"/>
  <c r="BM155" i="3"/>
  <c r="BJ155" i="3"/>
  <c r="BN155" i="3"/>
  <c r="BK155" i="3"/>
  <c r="BM147" i="3"/>
  <c r="BJ147" i="3"/>
  <c r="BN147" i="3"/>
  <c r="BK147" i="3"/>
  <c r="BM139" i="3"/>
  <c r="BJ139" i="3"/>
  <c r="BN139" i="3"/>
  <c r="BK139" i="3"/>
  <c r="BM131" i="3"/>
  <c r="BJ131" i="3"/>
  <c r="BN131" i="3"/>
  <c r="BK131" i="3"/>
  <c r="BJ123" i="3"/>
  <c r="BK123" i="3"/>
  <c r="BM115" i="3"/>
  <c r="BN115" i="3"/>
  <c r="BK108" i="3"/>
  <c r="BL108" i="3"/>
  <c r="BJ107" i="3"/>
  <c r="BK107" i="3"/>
  <c r="BL154" i="3"/>
  <c r="BM153" i="3"/>
  <c r="BJ153" i="3"/>
  <c r="BN153" i="3"/>
  <c r="BK153" i="3"/>
  <c r="BM150" i="3"/>
  <c r="BK150" i="3"/>
  <c r="BL146" i="3"/>
  <c r="BM145" i="3"/>
  <c r="BJ145" i="3"/>
  <c r="BN145" i="3"/>
  <c r="BK145" i="3"/>
  <c r="BM142" i="3"/>
  <c r="BK142" i="3"/>
  <c r="BM137" i="3"/>
  <c r="BJ137" i="3"/>
  <c r="BN137" i="3"/>
  <c r="BK137" i="3"/>
  <c r="BM134" i="3"/>
  <c r="BK134" i="3"/>
  <c r="BK130" i="3"/>
  <c r="BL130" i="3"/>
  <c r="BJ129" i="3"/>
  <c r="BK129" i="3"/>
  <c r="BM122" i="3"/>
  <c r="BM121" i="3"/>
  <c r="BN121" i="3"/>
  <c r="BK114" i="3"/>
  <c r="BL114" i="3"/>
  <c r="BJ113" i="3"/>
  <c r="BK113" i="3"/>
  <c r="BM106" i="3"/>
  <c r="BM105" i="3"/>
  <c r="BN105" i="3"/>
  <c r="BM151" i="3"/>
  <c r="BJ151" i="3"/>
  <c r="BN151" i="3"/>
  <c r="BK151" i="3"/>
  <c r="BM143" i="3"/>
  <c r="BJ143" i="3"/>
  <c r="BN143" i="3"/>
  <c r="BK143" i="3"/>
  <c r="BM135" i="3"/>
  <c r="BN135" i="3"/>
  <c r="BJ127" i="3"/>
  <c r="BK127" i="3"/>
  <c r="BM119" i="3"/>
  <c r="BN119" i="3"/>
  <c r="BK112" i="3"/>
  <c r="BL112" i="3"/>
  <c r="BJ111" i="3"/>
  <c r="BK111" i="3"/>
  <c r="BM104" i="3"/>
  <c r="BM103" i="3"/>
  <c r="BN103" i="3"/>
  <c r="BK101" i="3"/>
  <c r="L183" i="3"/>
  <c r="O183" i="3" s="1"/>
  <c r="L179" i="3"/>
  <c r="O179" i="3" s="1"/>
  <c r="L175" i="3"/>
  <c r="M175" i="3" s="1"/>
  <c r="L171" i="3"/>
  <c r="M171" i="3" s="1"/>
  <c r="L167" i="3"/>
  <c r="O167" i="3" s="1"/>
  <c r="L163" i="3"/>
  <c r="M163" i="3" s="1"/>
  <c r="L159" i="3"/>
  <c r="L184" i="3"/>
  <c r="N184" i="3" s="1"/>
  <c r="L180" i="3"/>
  <c r="P180" i="3" s="1"/>
  <c r="L176" i="3"/>
  <c r="N176" i="3" s="1"/>
  <c r="L172" i="3"/>
  <c r="P172" i="3" s="1"/>
  <c r="L168" i="3"/>
  <c r="N168" i="3" s="1"/>
  <c r="L164" i="3"/>
  <c r="P164" i="3" s="1"/>
  <c r="L160" i="3"/>
  <c r="N160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N262" i="3" l="1"/>
  <c r="BN270" i="3"/>
  <c r="BM257" i="3"/>
  <c r="BJ257" i="3"/>
  <c r="BK260" i="3"/>
  <c r="BJ266" i="3"/>
  <c r="BL266" i="3"/>
  <c r="BK268" i="3"/>
  <c r="BK272" i="3"/>
  <c r="BN276" i="3"/>
  <c r="BL276" i="3"/>
  <c r="BN278" i="3"/>
  <c r="BM278" i="3"/>
  <c r="BN282" i="3"/>
  <c r="BM282" i="3"/>
  <c r="BJ284" i="3"/>
  <c r="BM284" i="3"/>
  <c r="BM286" i="3"/>
  <c r="BK286" i="3"/>
  <c r="BL288" i="3"/>
  <c r="BK288" i="3"/>
  <c r="BN290" i="3"/>
  <c r="BL290" i="3"/>
  <c r="BL292" i="3"/>
  <c r="BK292" i="3"/>
  <c r="BN102" i="3"/>
  <c r="BM102" i="3"/>
  <c r="BK103" i="3"/>
  <c r="BJ103" i="3"/>
  <c r="BK104" i="3"/>
  <c r="BL104" i="3"/>
  <c r="BK105" i="3"/>
  <c r="BJ105" i="3"/>
  <c r="BK106" i="3"/>
  <c r="BL106" i="3"/>
  <c r="BM107" i="3"/>
  <c r="BN107" i="3"/>
  <c r="BM108" i="3"/>
  <c r="BL109" i="3"/>
  <c r="BJ109" i="3"/>
  <c r="BK109" i="3"/>
  <c r="BL110" i="3"/>
  <c r="BK110" i="3"/>
  <c r="BM111" i="3"/>
  <c r="BN111" i="3"/>
  <c r="BM112" i="3"/>
  <c r="BM113" i="3"/>
  <c r="BN113" i="3"/>
  <c r="BM114" i="3"/>
  <c r="BJ115" i="3"/>
  <c r="BK115" i="3"/>
  <c r="BM117" i="3"/>
  <c r="BN117" i="3"/>
  <c r="BL118" i="3"/>
  <c r="BK118" i="3"/>
  <c r="BJ119" i="3"/>
  <c r="BK119" i="3"/>
  <c r="BJ121" i="3"/>
  <c r="BK121" i="3"/>
  <c r="BK122" i="3"/>
  <c r="BL122" i="3"/>
  <c r="BM123" i="3"/>
  <c r="BN123" i="3"/>
  <c r="BM125" i="3"/>
  <c r="BN125" i="3"/>
  <c r="BM126" i="3"/>
  <c r="BN127" i="3"/>
  <c r="BM127" i="3"/>
  <c r="BM129" i="3"/>
  <c r="BN129" i="3"/>
  <c r="BM130" i="3"/>
  <c r="BL133" i="3"/>
  <c r="BJ133" i="3"/>
  <c r="BK133" i="3"/>
  <c r="BJ135" i="3"/>
  <c r="BK135" i="3"/>
  <c r="BK138" i="3"/>
  <c r="BL138" i="3"/>
  <c r="BM141" i="3"/>
  <c r="BN141" i="3"/>
  <c r="BK257" i="3"/>
  <c r="BN266" i="3"/>
  <c r="BM266" i="3"/>
  <c r="M161" i="3"/>
  <c r="O161" i="3"/>
  <c r="Q161" i="3"/>
  <c r="S161" i="3"/>
  <c r="U161" i="3"/>
  <c r="W161" i="3"/>
  <c r="Y161" i="3"/>
  <c r="AA161" i="3"/>
  <c r="AC161" i="3"/>
  <c r="AE161" i="3"/>
  <c r="AG161" i="3"/>
  <c r="AI161" i="3"/>
  <c r="AK161" i="3"/>
  <c r="AM161" i="3"/>
  <c r="AO161" i="3"/>
  <c r="AQ161" i="3"/>
  <c r="AS161" i="3"/>
  <c r="AU161" i="3"/>
  <c r="AW161" i="3"/>
  <c r="AY161" i="3"/>
  <c r="BA161" i="3"/>
  <c r="BC161" i="3"/>
  <c r="BE161" i="3"/>
  <c r="BG161" i="3"/>
  <c r="BI161" i="3"/>
  <c r="N161" i="3"/>
  <c r="P161" i="3"/>
  <c r="R161" i="3"/>
  <c r="T161" i="3"/>
  <c r="V161" i="3"/>
  <c r="X161" i="3"/>
  <c r="Z161" i="3"/>
  <c r="AB161" i="3"/>
  <c r="AD161" i="3"/>
  <c r="AF161" i="3"/>
  <c r="AH161" i="3"/>
  <c r="AJ161" i="3"/>
  <c r="AL161" i="3"/>
  <c r="AN161" i="3"/>
  <c r="AP161" i="3"/>
  <c r="AR161" i="3"/>
  <c r="AT161" i="3"/>
  <c r="AV161" i="3"/>
  <c r="AX161" i="3"/>
  <c r="AZ161" i="3"/>
  <c r="BB161" i="3"/>
  <c r="BD161" i="3"/>
  <c r="BF161" i="3"/>
  <c r="BH161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74" i="3"/>
  <c r="P174" i="3"/>
  <c r="R174" i="3"/>
  <c r="T174" i="3"/>
  <c r="V174" i="3"/>
  <c r="X174" i="3"/>
  <c r="Z174" i="3"/>
  <c r="AB174" i="3"/>
  <c r="AD174" i="3"/>
  <c r="AF174" i="3"/>
  <c r="AH174" i="3"/>
  <c r="AJ174" i="3"/>
  <c r="AL174" i="3"/>
  <c r="AN174" i="3"/>
  <c r="AP174" i="3"/>
  <c r="AR174" i="3"/>
  <c r="AT174" i="3"/>
  <c r="AV174" i="3"/>
  <c r="AX174" i="3"/>
  <c r="AZ174" i="3"/>
  <c r="BB174" i="3"/>
  <c r="BD174" i="3"/>
  <c r="BF174" i="3"/>
  <c r="BH174" i="3"/>
  <c r="M174" i="3"/>
  <c r="O174" i="3"/>
  <c r="Q174" i="3"/>
  <c r="S174" i="3"/>
  <c r="U174" i="3"/>
  <c r="W174" i="3"/>
  <c r="Y174" i="3"/>
  <c r="AA174" i="3"/>
  <c r="AC174" i="3"/>
  <c r="AE174" i="3"/>
  <c r="AG174" i="3"/>
  <c r="AI174" i="3"/>
  <c r="AK174" i="3"/>
  <c r="AM174" i="3"/>
  <c r="AO174" i="3"/>
  <c r="AQ174" i="3"/>
  <c r="AS174" i="3"/>
  <c r="AU174" i="3"/>
  <c r="AW174" i="3"/>
  <c r="AY174" i="3"/>
  <c r="BA174" i="3"/>
  <c r="BC174" i="3"/>
  <c r="BE174" i="3"/>
  <c r="BG174" i="3"/>
  <c r="BI174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M265" i="3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O273" i="3"/>
  <c r="Q273" i="3"/>
  <c r="S273" i="3"/>
  <c r="U273" i="3"/>
  <c r="W273" i="3"/>
  <c r="Y273" i="3"/>
  <c r="AA273" i="3"/>
  <c r="AC273" i="3"/>
  <c r="AE273" i="3"/>
  <c r="AG273" i="3"/>
  <c r="AI273" i="3"/>
  <c r="AK273" i="3"/>
  <c r="AM273" i="3"/>
  <c r="AO273" i="3"/>
  <c r="AQ273" i="3"/>
  <c r="AS273" i="3"/>
  <c r="AU273" i="3"/>
  <c r="AW273" i="3"/>
  <c r="AY273" i="3"/>
  <c r="BA273" i="3"/>
  <c r="BC273" i="3"/>
  <c r="BE273" i="3"/>
  <c r="BG273" i="3"/>
  <c r="BI273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N114" i="3"/>
  <c r="BJ114" i="3"/>
  <c r="BL119" i="3"/>
  <c r="BN122" i="3"/>
  <c r="BJ122" i="3"/>
  <c r="BL135" i="3"/>
  <c r="BM138" i="3"/>
  <c r="BN146" i="3"/>
  <c r="BJ146" i="3"/>
  <c r="BN154" i="3"/>
  <c r="BJ154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O163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F171" i="3"/>
  <c r="BB171" i="3"/>
  <c r="AX171" i="3"/>
  <c r="AT171" i="3"/>
  <c r="AP171" i="3"/>
  <c r="AL171" i="3"/>
  <c r="AH171" i="3"/>
  <c r="AD171" i="3"/>
  <c r="Z171" i="3"/>
  <c r="V171" i="3"/>
  <c r="R171" i="3"/>
  <c r="N171" i="3"/>
  <c r="BG171" i="3"/>
  <c r="BC171" i="3"/>
  <c r="AY171" i="3"/>
  <c r="AU171" i="3"/>
  <c r="AQ171" i="3"/>
  <c r="AM171" i="3"/>
  <c r="AI171" i="3"/>
  <c r="AE171" i="3"/>
  <c r="AA171" i="3"/>
  <c r="W171" i="3"/>
  <c r="S171" i="3"/>
  <c r="O171" i="3"/>
  <c r="BH179" i="3"/>
  <c r="BD179" i="3"/>
  <c r="AZ179" i="3"/>
  <c r="AV179" i="3"/>
  <c r="AR179" i="3"/>
  <c r="AN179" i="3"/>
  <c r="AJ179" i="3"/>
  <c r="AF179" i="3"/>
  <c r="AB179" i="3"/>
  <c r="X179" i="3"/>
  <c r="T179" i="3"/>
  <c r="P179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M250" i="3"/>
  <c r="BK255" i="3"/>
  <c r="BL259" i="3"/>
  <c r="BM259" i="3"/>
  <c r="BJ259" i="3"/>
  <c r="BN260" i="3"/>
  <c r="BJ260" i="3"/>
  <c r="BL260" i="3"/>
  <c r="BM260" i="3"/>
  <c r="BN268" i="3"/>
  <c r="BJ268" i="3"/>
  <c r="BL268" i="3"/>
  <c r="BM268" i="3"/>
  <c r="BM272" i="3"/>
  <c r="BN274" i="3"/>
  <c r="BJ274" i="3"/>
  <c r="BL274" i="3"/>
  <c r="BM274" i="3"/>
  <c r="BM276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6" i="3"/>
  <c r="T296" i="3"/>
  <c r="X296" i="3"/>
  <c r="AB296" i="3"/>
  <c r="AF296" i="3"/>
  <c r="AJ296" i="3"/>
  <c r="AN296" i="3"/>
  <c r="AR296" i="3"/>
  <c r="AV296" i="3"/>
  <c r="AZ296" i="3"/>
  <c r="BD296" i="3"/>
  <c r="BH296" i="3"/>
  <c r="BJ134" i="3"/>
  <c r="BL137" i="3"/>
  <c r="BJ150" i="3"/>
  <c r="BL153" i="3"/>
  <c r="BF175" i="3"/>
  <c r="BB175" i="3"/>
  <c r="AX175" i="3"/>
  <c r="AT175" i="3"/>
  <c r="AP175" i="3"/>
  <c r="AL175" i="3"/>
  <c r="AH175" i="3"/>
  <c r="AD175" i="3"/>
  <c r="Z175" i="3"/>
  <c r="V175" i="3"/>
  <c r="R175" i="3"/>
  <c r="N175" i="3"/>
  <c r="BG175" i="3"/>
  <c r="BC175" i="3"/>
  <c r="AY175" i="3"/>
  <c r="AU175" i="3"/>
  <c r="AQ175" i="3"/>
  <c r="AM175" i="3"/>
  <c r="AI175" i="3"/>
  <c r="AE175" i="3"/>
  <c r="AA175" i="3"/>
  <c r="W175" i="3"/>
  <c r="S175" i="3"/>
  <c r="O175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K253" i="3"/>
  <c r="BF116" i="3"/>
  <c r="BB116" i="3"/>
  <c r="AX116" i="3"/>
  <c r="AT116" i="3"/>
  <c r="AP116" i="3"/>
  <c r="AL116" i="3"/>
  <c r="AH116" i="3"/>
  <c r="AD116" i="3"/>
  <c r="Z116" i="3"/>
  <c r="V116" i="3"/>
  <c r="R116" i="3"/>
  <c r="N116" i="3"/>
  <c r="BG116" i="3"/>
  <c r="BC116" i="3"/>
  <c r="AY116" i="3"/>
  <c r="AU116" i="3"/>
  <c r="AQ116" i="3"/>
  <c r="AM116" i="3"/>
  <c r="AI116" i="3"/>
  <c r="AE116" i="3"/>
  <c r="AA116" i="3"/>
  <c r="W116" i="3"/>
  <c r="S116" i="3"/>
  <c r="O116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BI124" i="3"/>
  <c r="BE124" i="3"/>
  <c r="BA124" i="3"/>
  <c r="AW124" i="3"/>
  <c r="AS124" i="3"/>
  <c r="AO124" i="3"/>
  <c r="AK124" i="3"/>
  <c r="AG124" i="3"/>
  <c r="AC124" i="3"/>
  <c r="Y124" i="3"/>
  <c r="U124" i="3"/>
  <c r="Q124" i="3"/>
  <c r="M124" i="3"/>
  <c r="BL131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BF140" i="3"/>
  <c r="BB140" i="3"/>
  <c r="AX140" i="3"/>
  <c r="AT140" i="3"/>
  <c r="AP140" i="3"/>
  <c r="AL140" i="3"/>
  <c r="AH140" i="3"/>
  <c r="AD140" i="3"/>
  <c r="Z140" i="3"/>
  <c r="V140" i="3"/>
  <c r="R140" i="3"/>
  <c r="N140" i="3"/>
  <c r="BG140" i="3"/>
  <c r="BC140" i="3"/>
  <c r="AY140" i="3"/>
  <c r="AU140" i="3"/>
  <c r="AQ140" i="3"/>
  <c r="AM140" i="3"/>
  <c r="AI140" i="3"/>
  <c r="AE140" i="3"/>
  <c r="AA140" i="3"/>
  <c r="W140" i="3"/>
  <c r="S140" i="3"/>
  <c r="O140" i="3"/>
  <c r="BG144" i="3"/>
  <c r="AY144" i="3"/>
  <c r="AQ144" i="3"/>
  <c r="AI144" i="3"/>
  <c r="AA144" i="3"/>
  <c r="S144" i="3"/>
  <c r="BI144" i="3"/>
  <c r="BA144" i="3"/>
  <c r="AS144" i="3"/>
  <c r="AK144" i="3"/>
  <c r="AC144" i="3"/>
  <c r="U144" i="3"/>
  <c r="M144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8" i="3"/>
  <c r="BC148" i="3"/>
  <c r="AY148" i="3"/>
  <c r="AU148" i="3"/>
  <c r="AQ148" i="3"/>
  <c r="AM148" i="3"/>
  <c r="AI148" i="3"/>
  <c r="AE148" i="3"/>
  <c r="AA148" i="3"/>
  <c r="W148" i="3"/>
  <c r="S148" i="3"/>
  <c r="O148" i="3"/>
  <c r="BH148" i="3"/>
  <c r="BD148" i="3"/>
  <c r="AZ148" i="3"/>
  <c r="AV148" i="3"/>
  <c r="AR148" i="3"/>
  <c r="AN148" i="3"/>
  <c r="AJ148" i="3"/>
  <c r="AF148" i="3"/>
  <c r="AB148" i="3"/>
  <c r="X148" i="3"/>
  <c r="T148" i="3"/>
  <c r="P148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P160" i="3"/>
  <c r="BM165" i="3"/>
  <c r="BM173" i="3"/>
  <c r="BM181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BI120" i="3"/>
  <c r="BE120" i="3"/>
  <c r="BA120" i="3"/>
  <c r="AW120" i="3"/>
  <c r="AS120" i="3"/>
  <c r="AO120" i="3"/>
  <c r="AK120" i="3"/>
  <c r="AG120" i="3"/>
  <c r="AC120" i="3"/>
  <c r="Y120" i="3"/>
  <c r="U120" i="3"/>
  <c r="Q120" i="3"/>
  <c r="M120" i="3"/>
  <c r="BG128" i="3"/>
  <c r="BC128" i="3"/>
  <c r="AY128" i="3"/>
  <c r="AU128" i="3"/>
  <c r="AQ128" i="3"/>
  <c r="AM128" i="3"/>
  <c r="AI128" i="3"/>
  <c r="AE128" i="3"/>
  <c r="AA128" i="3"/>
  <c r="W128" i="3"/>
  <c r="S128" i="3"/>
  <c r="O128" i="3"/>
  <c r="BH128" i="3"/>
  <c r="BD128" i="3"/>
  <c r="AZ128" i="3"/>
  <c r="AV128" i="3"/>
  <c r="AR128" i="3"/>
  <c r="AN128" i="3"/>
  <c r="AJ128" i="3"/>
  <c r="AF128" i="3"/>
  <c r="AB128" i="3"/>
  <c r="X128" i="3"/>
  <c r="T128" i="3"/>
  <c r="P128" i="3"/>
  <c r="BI132" i="3"/>
  <c r="BE132" i="3"/>
  <c r="BA132" i="3"/>
  <c r="AW132" i="3"/>
  <c r="AS132" i="3"/>
  <c r="AO132" i="3"/>
  <c r="BF132" i="3"/>
  <c r="BB132" i="3"/>
  <c r="AX132" i="3"/>
  <c r="AT132" i="3"/>
  <c r="AP132" i="3"/>
  <c r="AM132" i="3"/>
  <c r="AI132" i="3"/>
  <c r="AE132" i="3"/>
  <c r="AA132" i="3"/>
  <c r="W132" i="3"/>
  <c r="S132" i="3"/>
  <c r="O132" i="3"/>
  <c r="AL132" i="3"/>
  <c r="AH132" i="3"/>
  <c r="AD132" i="3"/>
  <c r="Z132" i="3"/>
  <c r="V132" i="3"/>
  <c r="R132" i="3"/>
  <c r="N132" i="3"/>
  <c r="BL139" i="3"/>
  <c r="BL143" i="3"/>
  <c r="BL147" i="3"/>
  <c r="BH152" i="3"/>
  <c r="BD152" i="3"/>
  <c r="AZ152" i="3"/>
  <c r="AV152" i="3"/>
  <c r="AR152" i="3"/>
  <c r="AN152" i="3"/>
  <c r="AJ152" i="3"/>
  <c r="AF152" i="3"/>
  <c r="AB152" i="3"/>
  <c r="X152" i="3"/>
  <c r="T152" i="3"/>
  <c r="P152" i="3"/>
  <c r="BI152" i="3"/>
  <c r="BE152" i="3"/>
  <c r="BA152" i="3"/>
  <c r="AW152" i="3"/>
  <c r="AS152" i="3"/>
  <c r="AO152" i="3"/>
  <c r="AK152" i="3"/>
  <c r="AG152" i="3"/>
  <c r="AC152" i="3"/>
  <c r="Y152" i="3"/>
  <c r="U152" i="3"/>
  <c r="Q152" i="3"/>
  <c r="M152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O156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N164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2" i="3"/>
  <c r="BE172" i="3"/>
  <c r="BA172" i="3"/>
  <c r="AW172" i="3"/>
  <c r="AS172" i="3"/>
  <c r="AO172" i="3"/>
  <c r="AK172" i="3"/>
  <c r="AG172" i="3"/>
  <c r="AC172" i="3"/>
  <c r="Y172" i="3"/>
  <c r="U172" i="3"/>
  <c r="BF172" i="3"/>
  <c r="BB172" i="3"/>
  <c r="AX172" i="3"/>
  <c r="AT172" i="3"/>
  <c r="AP172" i="3"/>
  <c r="AL172" i="3"/>
  <c r="AH172" i="3"/>
  <c r="AD172" i="3"/>
  <c r="Z172" i="3"/>
  <c r="V172" i="3"/>
  <c r="S172" i="3"/>
  <c r="O172" i="3"/>
  <c r="R172" i="3"/>
  <c r="N172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80" i="3"/>
  <c r="BE180" i="3"/>
  <c r="BA180" i="3"/>
  <c r="AW180" i="3"/>
  <c r="AS180" i="3"/>
  <c r="AO180" i="3"/>
  <c r="AK180" i="3"/>
  <c r="AG180" i="3"/>
  <c r="AC180" i="3"/>
  <c r="Y180" i="3"/>
  <c r="U180" i="3"/>
  <c r="Q180" i="3"/>
  <c r="M180" i="3"/>
  <c r="BF180" i="3"/>
  <c r="BB180" i="3"/>
  <c r="AX180" i="3"/>
  <c r="AT180" i="3"/>
  <c r="AP180" i="3"/>
  <c r="AL180" i="3"/>
  <c r="AH180" i="3"/>
  <c r="AD180" i="3"/>
  <c r="Z180" i="3"/>
  <c r="V180" i="3"/>
  <c r="R180" i="3"/>
  <c r="N180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BI246" i="3"/>
  <c r="BE246" i="3"/>
  <c r="BA246" i="3"/>
  <c r="AW246" i="3"/>
  <c r="AS246" i="3"/>
  <c r="AO246" i="3"/>
  <c r="AK246" i="3"/>
  <c r="AG246" i="3"/>
  <c r="AC246" i="3"/>
  <c r="Y246" i="3"/>
  <c r="U246" i="3"/>
  <c r="Q246" i="3"/>
  <c r="M246" i="3"/>
  <c r="BF246" i="3"/>
  <c r="BB246" i="3"/>
  <c r="AX246" i="3"/>
  <c r="AT246" i="3"/>
  <c r="AP246" i="3"/>
  <c r="AL246" i="3"/>
  <c r="AH246" i="3"/>
  <c r="AD246" i="3"/>
  <c r="Z246" i="3"/>
  <c r="V246" i="3"/>
  <c r="R246" i="3"/>
  <c r="N246" i="3"/>
  <c r="N295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70" i="3"/>
  <c r="P170" i="3"/>
  <c r="R170" i="3"/>
  <c r="T170" i="3"/>
  <c r="V170" i="3"/>
  <c r="X170" i="3"/>
  <c r="Z170" i="3"/>
  <c r="AB170" i="3"/>
  <c r="AD170" i="3"/>
  <c r="AF170" i="3"/>
  <c r="AH170" i="3"/>
  <c r="AJ170" i="3"/>
  <c r="AL170" i="3"/>
  <c r="AN170" i="3"/>
  <c r="AP170" i="3"/>
  <c r="AR170" i="3"/>
  <c r="AT170" i="3"/>
  <c r="AV170" i="3"/>
  <c r="AX170" i="3"/>
  <c r="AZ170" i="3"/>
  <c r="BB170" i="3"/>
  <c r="BD170" i="3"/>
  <c r="BF170" i="3"/>
  <c r="BH170" i="3"/>
  <c r="M170" i="3"/>
  <c r="O170" i="3"/>
  <c r="Q170" i="3"/>
  <c r="S170" i="3"/>
  <c r="U170" i="3"/>
  <c r="W170" i="3"/>
  <c r="Y170" i="3"/>
  <c r="AA170" i="3"/>
  <c r="AC170" i="3"/>
  <c r="AE170" i="3"/>
  <c r="AG170" i="3"/>
  <c r="AI170" i="3"/>
  <c r="AK170" i="3"/>
  <c r="AM170" i="3"/>
  <c r="AO170" i="3"/>
  <c r="AQ170" i="3"/>
  <c r="AS170" i="3"/>
  <c r="AU170" i="3"/>
  <c r="AW170" i="3"/>
  <c r="AY170" i="3"/>
  <c r="BA170" i="3"/>
  <c r="BC170" i="3"/>
  <c r="BE170" i="3"/>
  <c r="BG170" i="3"/>
  <c r="BI170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BG199" i="3"/>
  <c r="BI199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P269" i="3"/>
  <c r="R269" i="3"/>
  <c r="T269" i="3"/>
  <c r="V269" i="3"/>
  <c r="X269" i="3"/>
  <c r="Z269" i="3"/>
  <c r="AB269" i="3"/>
  <c r="AD269" i="3"/>
  <c r="AF269" i="3"/>
  <c r="AH269" i="3"/>
  <c r="AJ269" i="3"/>
  <c r="AL269" i="3"/>
  <c r="AN269" i="3"/>
  <c r="AP269" i="3"/>
  <c r="AR269" i="3"/>
  <c r="AT269" i="3"/>
  <c r="AV269" i="3"/>
  <c r="AX269" i="3"/>
  <c r="AZ269" i="3"/>
  <c r="BB269" i="3"/>
  <c r="BD269" i="3"/>
  <c r="BF269" i="3"/>
  <c r="BH269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91" i="3"/>
  <c r="P291" i="3"/>
  <c r="R291" i="3"/>
  <c r="T291" i="3"/>
  <c r="V291" i="3"/>
  <c r="X291" i="3"/>
  <c r="Z291" i="3"/>
  <c r="AB291" i="3"/>
  <c r="AD291" i="3"/>
  <c r="AF291" i="3"/>
  <c r="AH291" i="3"/>
  <c r="AJ291" i="3"/>
  <c r="AL291" i="3"/>
  <c r="AN291" i="3"/>
  <c r="AP291" i="3"/>
  <c r="AR291" i="3"/>
  <c r="AT291" i="3"/>
  <c r="AV291" i="3"/>
  <c r="AX291" i="3"/>
  <c r="AZ291" i="3"/>
  <c r="BB291" i="3"/>
  <c r="BD291" i="3"/>
  <c r="BF291" i="3"/>
  <c r="BH291" i="3"/>
  <c r="M291" i="3"/>
  <c r="O291" i="3"/>
  <c r="Q291" i="3"/>
  <c r="S291" i="3"/>
  <c r="U291" i="3"/>
  <c r="W291" i="3"/>
  <c r="Y291" i="3"/>
  <c r="AA291" i="3"/>
  <c r="AC291" i="3"/>
  <c r="AE291" i="3"/>
  <c r="AG291" i="3"/>
  <c r="AI291" i="3"/>
  <c r="AK291" i="3"/>
  <c r="AM291" i="3"/>
  <c r="AO291" i="3"/>
  <c r="AQ291" i="3"/>
  <c r="AS291" i="3"/>
  <c r="AU291" i="3"/>
  <c r="AW291" i="3"/>
  <c r="AY291" i="3"/>
  <c r="BA291" i="3"/>
  <c r="BC291" i="3"/>
  <c r="BE291" i="3"/>
  <c r="BG291" i="3"/>
  <c r="BI291" i="3"/>
  <c r="BN104" i="3"/>
  <c r="BJ104" i="3"/>
  <c r="BN257" i="3"/>
  <c r="BN284" i="3"/>
  <c r="BM288" i="3"/>
  <c r="BM292" i="3"/>
  <c r="BJ262" i="3"/>
  <c r="BL262" i="3"/>
  <c r="BM262" i="3"/>
  <c r="BJ270" i="3"/>
  <c r="BL270" i="3"/>
  <c r="BM270" i="3"/>
  <c r="O294" i="3"/>
  <c r="S294" i="3"/>
  <c r="W294" i="3"/>
  <c r="AA294" i="3"/>
  <c r="AE294" i="3"/>
  <c r="AI294" i="3"/>
  <c r="AM294" i="3"/>
  <c r="AQ294" i="3"/>
  <c r="AU294" i="3"/>
  <c r="AY294" i="3"/>
  <c r="BC294" i="3"/>
  <c r="BG294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G254" i="3"/>
  <c r="BI254" i="3"/>
  <c r="BF254" i="3"/>
  <c r="BH254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P258" i="3"/>
  <c r="R258" i="3"/>
  <c r="T258" i="3"/>
  <c r="V258" i="3"/>
  <c r="X258" i="3"/>
  <c r="Z258" i="3"/>
  <c r="AB258" i="3"/>
  <c r="AD258" i="3"/>
  <c r="AF258" i="3"/>
  <c r="AH258" i="3"/>
  <c r="AJ258" i="3"/>
  <c r="AL258" i="3"/>
  <c r="AN258" i="3"/>
  <c r="AP258" i="3"/>
  <c r="AR258" i="3"/>
  <c r="AT258" i="3"/>
  <c r="AV258" i="3"/>
  <c r="AX258" i="3"/>
  <c r="AZ258" i="3"/>
  <c r="BB258" i="3"/>
  <c r="BD258" i="3"/>
  <c r="BF258" i="3"/>
  <c r="BH258" i="3"/>
  <c r="N263" i="3"/>
  <c r="P263" i="3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M263" i="3"/>
  <c r="O263" i="3"/>
  <c r="Q263" i="3"/>
  <c r="S263" i="3"/>
  <c r="U263" i="3"/>
  <c r="W263" i="3"/>
  <c r="Y263" i="3"/>
  <c r="AA263" i="3"/>
  <c r="AC263" i="3"/>
  <c r="AE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M267" i="3"/>
  <c r="O267" i="3"/>
  <c r="Q267" i="3"/>
  <c r="S267" i="3"/>
  <c r="U267" i="3"/>
  <c r="W267" i="3"/>
  <c r="Y267" i="3"/>
  <c r="AA267" i="3"/>
  <c r="AC267" i="3"/>
  <c r="AE267" i="3"/>
  <c r="AG267" i="3"/>
  <c r="AI267" i="3"/>
  <c r="AK267" i="3"/>
  <c r="AM267" i="3"/>
  <c r="AO267" i="3"/>
  <c r="AQ267" i="3"/>
  <c r="AS267" i="3"/>
  <c r="AU267" i="3"/>
  <c r="AW267" i="3"/>
  <c r="AY267" i="3"/>
  <c r="BA267" i="3"/>
  <c r="BC267" i="3"/>
  <c r="BE267" i="3"/>
  <c r="BG267" i="3"/>
  <c r="BI267" i="3"/>
  <c r="N271" i="3"/>
  <c r="P271" i="3"/>
  <c r="R271" i="3"/>
  <c r="T271" i="3"/>
  <c r="V271" i="3"/>
  <c r="X271" i="3"/>
  <c r="Z271" i="3"/>
  <c r="AB271" i="3"/>
  <c r="AD271" i="3"/>
  <c r="AF271" i="3"/>
  <c r="AH271" i="3"/>
  <c r="AJ271" i="3"/>
  <c r="AL271" i="3"/>
  <c r="AN271" i="3"/>
  <c r="AP271" i="3"/>
  <c r="AR271" i="3"/>
  <c r="AT271" i="3"/>
  <c r="AV271" i="3"/>
  <c r="AX271" i="3"/>
  <c r="AZ271" i="3"/>
  <c r="BB271" i="3"/>
  <c r="BD271" i="3"/>
  <c r="BF271" i="3"/>
  <c r="BH271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BJ102" i="3"/>
  <c r="BL103" i="3"/>
  <c r="BL105" i="3"/>
  <c r="BN106" i="3"/>
  <c r="BJ106" i="3"/>
  <c r="BL107" i="3"/>
  <c r="BN108" i="3"/>
  <c r="BJ108" i="3"/>
  <c r="BJ110" i="3"/>
  <c r="BL111" i="3"/>
  <c r="BN112" i="3"/>
  <c r="BJ112" i="3"/>
  <c r="BL113" i="3"/>
  <c r="BL115" i="3"/>
  <c r="BJ118" i="3"/>
  <c r="BL121" i="3"/>
  <c r="BL123" i="3"/>
  <c r="BN126" i="3"/>
  <c r="BJ126" i="3"/>
  <c r="BL127" i="3"/>
  <c r="BL129" i="3"/>
  <c r="BN130" i="3"/>
  <c r="BJ130" i="3"/>
  <c r="BN138" i="3"/>
  <c r="BJ138" i="3"/>
  <c r="BM146" i="3"/>
  <c r="BK146" i="3"/>
  <c r="BL151" i="3"/>
  <c r="BM154" i="3"/>
  <c r="BK154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H171" i="3"/>
  <c r="BD171" i="3"/>
  <c r="AZ171" i="3"/>
  <c r="AV171" i="3"/>
  <c r="AR171" i="3"/>
  <c r="AN171" i="3"/>
  <c r="AJ171" i="3"/>
  <c r="AF171" i="3"/>
  <c r="AB171" i="3"/>
  <c r="X171" i="3"/>
  <c r="T171" i="3"/>
  <c r="P171" i="3"/>
  <c r="BK171" i="3" s="1"/>
  <c r="BI171" i="3"/>
  <c r="BE171" i="3"/>
  <c r="BA171" i="3"/>
  <c r="AW171" i="3"/>
  <c r="AS171" i="3"/>
  <c r="AO171" i="3"/>
  <c r="AK171" i="3"/>
  <c r="AG171" i="3"/>
  <c r="AC171" i="3"/>
  <c r="Y171" i="3"/>
  <c r="U171" i="3"/>
  <c r="Q171" i="3"/>
  <c r="BF179" i="3"/>
  <c r="BB179" i="3"/>
  <c r="AX179" i="3"/>
  <c r="AT179" i="3"/>
  <c r="AP179" i="3"/>
  <c r="AL179" i="3"/>
  <c r="AH179" i="3"/>
  <c r="AD179" i="3"/>
  <c r="Z179" i="3"/>
  <c r="V179" i="3"/>
  <c r="R179" i="3"/>
  <c r="N179" i="3"/>
  <c r="BG179" i="3"/>
  <c r="BC179" i="3"/>
  <c r="AY179" i="3"/>
  <c r="AU179" i="3"/>
  <c r="AQ179" i="3"/>
  <c r="AM179" i="3"/>
  <c r="AI179" i="3"/>
  <c r="AE179" i="3"/>
  <c r="AA179" i="3"/>
  <c r="W179" i="3"/>
  <c r="S179" i="3"/>
  <c r="BL250" i="3"/>
  <c r="BJ250" i="3"/>
  <c r="BN250" i="3"/>
  <c r="BL255" i="3"/>
  <c r="BM255" i="3"/>
  <c r="BJ255" i="3"/>
  <c r="BK259" i="3"/>
  <c r="BN264" i="3"/>
  <c r="BJ264" i="3"/>
  <c r="BL264" i="3"/>
  <c r="BM264" i="3"/>
  <c r="BN272" i="3"/>
  <c r="BJ272" i="3"/>
  <c r="BL272" i="3"/>
  <c r="P294" i="3"/>
  <c r="BK294" i="3" s="1"/>
  <c r="T294" i="3"/>
  <c r="X294" i="3"/>
  <c r="AB294" i="3"/>
  <c r="AF294" i="3"/>
  <c r="AJ294" i="3"/>
  <c r="AN294" i="3"/>
  <c r="AR294" i="3"/>
  <c r="AV294" i="3"/>
  <c r="AZ294" i="3"/>
  <c r="BD294" i="3"/>
  <c r="BH294" i="3"/>
  <c r="O295" i="3"/>
  <c r="S295" i="3"/>
  <c r="W295" i="3"/>
  <c r="AA295" i="3"/>
  <c r="AE295" i="3"/>
  <c r="AI295" i="3"/>
  <c r="AM295" i="3"/>
  <c r="AQ295" i="3"/>
  <c r="AU295" i="3"/>
  <c r="AY295" i="3"/>
  <c r="BC295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BL101" i="3"/>
  <c r="BJ142" i="3"/>
  <c r="BL145" i="3"/>
  <c r="BL158" i="3"/>
  <c r="BN158" i="3"/>
  <c r="BJ158" i="3"/>
  <c r="BH175" i="3"/>
  <c r="BD175" i="3"/>
  <c r="AZ175" i="3"/>
  <c r="AV175" i="3"/>
  <c r="AR175" i="3"/>
  <c r="AN175" i="3"/>
  <c r="AJ175" i="3"/>
  <c r="AF175" i="3"/>
  <c r="AB175" i="3"/>
  <c r="X175" i="3"/>
  <c r="T175" i="3"/>
  <c r="P175" i="3"/>
  <c r="BK175" i="3" s="1"/>
  <c r="BI175" i="3"/>
  <c r="BE175" i="3"/>
  <c r="BA175" i="3"/>
  <c r="AW175" i="3"/>
  <c r="AS175" i="3"/>
  <c r="AO175" i="3"/>
  <c r="AK175" i="3"/>
  <c r="AG175" i="3"/>
  <c r="AC175" i="3"/>
  <c r="Y175" i="3"/>
  <c r="U175" i="3"/>
  <c r="Q175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M248" i="3"/>
  <c r="BL248" i="3"/>
  <c r="BJ248" i="3"/>
  <c r="BN248" i="3"/>
  <c r="BJ253" i="3"/>
  <c r="BM253" i="3"/>
  <c r="BL253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BK116" i="3" s="1"/>
  <c r="BI116" i="3"/>
  <c r="BE116" i="3"/>
  <c r="BA116" i="3"/>
  <c r="AW116" i="3"/>
  <c r="AS116" i="3"/>
  <c r="AO116" i="3"/>
  <c r="AK116" i="3"/>
  <c r="AG116" i="3"/>
  <c r="AC116" i="3"/>
  <c r="Y116" i="3"/>
  <c r="U116" i="3"/>
  <c r="Q116" i="3"/>
  <c r="BF124" i="3"/>
  <c r="BB124" i="3"/>
  <c r="AX124" i="3"/>
  <c r="AT124" i="3"/>
  <c r="AP124" i="3"/>
  <c r="AL124" i="3"/>
  <c r="AH124" i="3"/>
  <c r="AD124" i="3"/>
  <c r="Z124" i="3"/>
  <c r="V124" i="3"/>
  <c r="R124" i="3"/>
  <c r="N124" i="3"/>
  <c r="BG124" i="3"/>
  <c r="BC124" i="3"/>
  <c r="AY124" i="3"/>
  <c r="AU124" i="3"/>
  <c r="AQ124" i="3"/>
  <c r="AM124" i="3"/>
  <c r="AI124" i="3"/>
  <c r="AE124" i="3"/>
  <c r="AA124" i="3"/>
  <c r="W124" i="3"/>
  <c r="S12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H140" i="3"/>
  <c r="BD140" i="3"/>
  <c r="AZ140" i="3"/>
  <c r="AV140" i="3"/>
  <c r="AR140" i="3"/>
  <c r="AN140" i="3"/>
  <c r="AJ140" i="3"/>
  <c r="AF140" i="3"/>
  <c r="AB140" i="3"/>
  <c r="X140" i="3"/>
  <c r="T140" i="3"/>
  <c r="P140" i="3"/>
  <c r="BI140" i="3"/>
  <c r="BE140" i="3"/>
  <c r="BA140" i="3"/>
  <c r="AW140" i="3"/>
  <c r="AS140" i="3"/>
  <c r="AO140" i="3"/>
  <c r="AK140" i="3"/>
  <c r="AG140" i="3"/>
  <c r="AC140" i="3"/>
  <c r="Y140" i="3"/>
  <c r="U140" i="3"/>
  <c r="Q140" i="3"/>
  <c r="BC144" i="3"/>
  <c r="AU144" i="3"/>
  <c r="AM144" i="3"/>
  <c r="AE144" i="3"/>
  <c r="W144" i="3"/>
  <c r="O144" i="3"/>
  <c r="BE144" i="3"/>
  <c r="AW144" i="3"/>
  <c r="AO144" i="3"/>
  <c r="AG144" i="3"/>
  <c r="Y144" i="3"/>
  <c r="Q144" i="3"/>
  <c r="BH144" i="3"/>
  <c r="BD144" i="3"/>
  <c r="AZ144" i="3"/>
  <c r="AV144" i="3"/>
  <c r="AR144" i="3"/>
  <c r="AN144" i="3"/>
  <c r="AJ144" i="3"/>
  <c r="AF144" i="3"/>
  <c r="AB144" i="3"/>
  <c r="X144" i="3"/>
  <c r="T144" i="3"/>
  <c r="BI148" i="3"/>
  <c r="BE148" i="3"/>
  <c r="BA148" i="3"/>
  <c r="AW148" i="3"/>
  <c r="AS148" i="3"/>
  <c r="AO148" i="3"/>
  <c r="AK148" i="3"/>
  <c r="AG148" i="3"/>
  <c r="AC148" i="3"/>
  <c r="Y148" i="3"/>
  <c r="U148" i="3"/>
  <c r="Q148" i="3"/>
  <c r="M148" i="3"/>
  <c r="BF148" i="3"/>
  <c r="BB148" i="3"/>
  <c r="AX148" i="3"/>
  <c r="AT148" i="3"/>
  <c r="AP148" i="3"/>
  <c r="AL148" i="3"/>
  <c r="AH148" i="3"/>
  <c r="AD148" i="3"/>
  <c r="Z148" i="3"/>
  <c r="V148" i="3"/>
  <c r="R148" i="3"/>
  <c r="BL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BM169" i="3"/>
  <c r="BM177" i="3"/>
  <c r="BM185" i="3"/>
  <c r="BF120" i="3"/>
  <c r="BB120" i="3"/>
  <c r="AX120" i="3"/>
  <c r="AT120" i="3"/>
  <c r="AP120" i="3"/>
  <c r="AL120" i="3"/>
  <c r="AH120" i="3"/>
  <c r="AD120" i="3"/>
  <c r="Z120" i="3"/>
  <c r="V120" i="3"/>
  <c r="R120" i="3"/>
  <c r="N120" i="3"/>
  <c r="BG120" i="3"/>
  <c r="BC120" i="3"/>
  <c r="AY120" i="3"/>
  <c r="AU120" i="3"/>
  <c r="AQ120" i="3"/>
  <c r="AM120" i="3"/>
  <c r="AI120" i="3"/>
  <c r="AE120" i="3"/>
  <c r="AA120" i="3"/>
  <c r="W120" i="3"/>
  <c r="S120" i="3"/>
  <c r="BI128" i="3"/>
  <c r="BE128" i="3"/>
  <c r="BA128" i="3"/>
  <c r="AW128" i="3"/>
  <c r="AS128" i="3"/>
  <c r="AO128" i="3"/>
  <c r="AK128" i="3"/>
  <c r="AG128" i="3"/>
  <c r="AC128" i="3"/>
  <c r="Y128" i="3"/>
  <c r="U128" i="3"/>
  <c r="Q128" i="3"/>
  <c r="M128" i="3"/>
  <c r="BF128" i="3"/>
  <c r="BB128" i="3"/>
  <c r="AX128" i="3"/>
  <c r="AT128" i="3"/>
  <c r="AP128" i="3"/>
  <c r="AL128" i="3"/>
  <c r="AH128" i="3"/>
  <c r="AD128" i="3"/>
  <c r="Z128" i="3"/>
  <c r="V128" i="3"/>
  <c r="R128" i="3"/>
  <c r="BG132" i="3"/>
  <c r="BC132" i="3"/>
  <c r="AY132" i="3"/>
  <c r="AU132" i="3"/>
  <c r="AQ132" i="3"/>
  <c r="BH132" i="3"/>
  <c r="BD132" i="3"/>
  <c r="AZ132" i="3"/>
  <c r="AV132" i="3"/>
  <c r="AR132" i="3"/>
  <c r="AN132" i="3"/>
  <c r="AK132" i="3"/>
  <c r="AG132" i="3"/>
  <c r="AC132" i="3"/>
  <c r="Y132" i="3"/>
  <c r="U132" i="3"/>
  <c r="Q132" i="3"/>
  <c r="M132" i="3"/>
  <c r="AJ132" i="3"/>
  <c r="AF132" i="3"/>
  <c r="AB132" i="3"/>
  <c r="X132" i="3"/>
  <c r="T132" i="3"/>
  <c r="BF152" i="3"/>
  <c r="BB152" i="3"/>
  <c r="AX152" i="3"/>
  <c r="AT152" i="3"/>
  <c r="AP152" i="3"/>
  <c r="AL152" i="3"/>
  <c r="AH152" i="3"/>
  <c r="AD152" i="3"/>
  <c r="Z152" i="3"/>
  <c r="V152" i="3"/>
  <c r="R152" i="3"/>
  <c r="N152" i="3"/>
  <c r="BG152" i="3"/>
  <c r="BC152" i="3"/>
  <c r="AY152" i="3"/>
  <c r="AU152" i="3"/>
  <c r="AQ152" i="3"/>
  <c r="AM152" i="3"/>
  <c r="AI152" i="3"/>
  <c r="AE152" i="3"/>
  <c r="AA152" i="3"/>
  <c r="W152" i="3"/>
  <c r="S152" i="3"/>
  <c r="BH156" i="3"/>
  <c r="BD156" i="3"/>
  <c r="AZ156" i="3"/>
  <c r="AV156" i="3"/>
  <c r="AR156" i="3"/>
  <c r="AN156" i="3"/>
  <c r="AJ156" i="3"/>
  <c r="AF156" i="3"/>
  <c r="AB156" i="3"/>
  <c r="X156" i="3"/>
  <c r="T156" i="3"/>
  <c r="P156" i="3"/>
  <c r="BI156" i="3"/>
  <c r="BE156" i="3"/>
  <c r="BA156" i="3"/>
  <c r="AW156" i="3"/>
  <c r="AS156" i="3"/>
  <c r="AO156" i="3"/>
  <c r="AK156" i="3"/>
  <c r="AG156" i="3"/>
  <c r="AC156" i="3"/>
  <c r="Y156" i="3"/>
  <c r="U156" i="3"/>
  <c r="Q156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2" i="3"/>
  <c r="BC172" i="3"/>
  <c r="AY172" i="3"/>
  <c r="AU172" i="3"/>
  <c r="AQ172" i="3"/>
  <c r="AM172" i="3"/>
  <c r="AI172" i="3"/>
  <c r="AE172" i="3"/>
  <c r="AA172" i="3"/>
  <c r="W172" i="3"/>
  <c r="BH172" i="3"/>
  <c r="BD172" i="3"/>
  <c r="AZ172" i="3"/>
  <c r="AV172" i="3"/>
  <c r="AR172" i="3"/>
  <c r="AN172" i="3"/>
  <c r="AJ172" i="3"/>
  <c r="AF172" i="3"/>
  <c r="AB172" i="3"/>
  <c r="X172" i="3"/>
  <c r="T172" i="3"/>
  <c r="Q172" i="3"/>
  <c r="M172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BG180" i="3"/>
  <c r="BC180" i="3"/>
  <c r="AY180" i="3"/>
  <c r="AU180" i="3"/>
  <c r="AQ180" i="3"/>
  <c r="AM180" i="3"/>
  <c r="AI180" i="3"/>
  <c r="AE180" i="3"/>
  <c r="AA180" i="3"/>
  <c r="W180" i="3"/>
  <c r="S180" i="3"/>
  <c r="O180" i="3"/>
  <c r="BH180" i="3"/>
  <c r="BD180" i="3"/>
  <c r="AZ180" i="3"/>
  <c r="AV180" i="3"/>
  <c r="AR180" i="3"/>
  <c r="AN180" i="3"/>
  <c r="AJ180" i="3"/>
  <c r="AF180" i="3"/>
  <c r="AB180" i="3"/>
  <c r="X180" i="3"/>
  <c r="T180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BG246" i="3"/>
  <c r="BC246" i="3"/>
  <c r="AY246" i="3"/>
  <c r="AU246" i="3"/>
  <c r="AQ246" i="3"/>
  <c r="AM246" i="3"/>
  <c r="AI246" i="3"/>
  <c r="AE246" i="3"/>
  <c r="AA246" i="3"/>
  <c r="W246" i="3"/>
  <c r="S246" i="3"/>
  <c r="O246" i="3"/>
  <c r="BH246" i="3"/>
  <c r="BD246" i="3"/>
  <c r="AZ246" i="3"/>
  <c r="AV246" i="3"/>
  <c r="AR246" i="3"/>
  <c r="AN246" i="3"/>
  <c r="AJ246" i="3"/>
  <c r="AF246" i="3"/>
  <c r="AB246" i="3"/>
  <c r="X246" i="3"/>
  <c r="T246" i="3"/>
  <c r="K17" i="3"/>
  <c r="K13" i="3"/>
  <c r="K11" i="3"/>
  <c r="K9" i="3"/>
  <c r="L81" i="3"/>
  <c r="L77" i="3"/>
  <c r="L73" i="3"/>
  <c r="L69" i="3"/>
  <c r="L49" i="3"/>
  <c r="L45" i="3"/>
  <c r="L41" i="3"/>
  <c r="L37" i="3"/>
  <c r="AQ37" i="3" s="1"/>
  <c r="L17" i="3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BD17" i="3"/>
  <c r="AN17" i="3"/>
  <c r="X17" i="3"/>
  <c r="K14" i="3"/>
  <c r="K12" i="3"/>
  <c r="K10" i="3"/>
  <c r="K91" i="3"/>
  <c r="K75" i="3"/>
  <c r="K61" i="3"/>
  <c r="K60" i="3"/>
  <c r="K59" i="3"/>
  <c r="K58" i="3"/>
  <c r="K45" i="3"/>
  <c r="T45" i="3" s="1"/>
  <c r="L44" i="3"/>
  <c r="K44" i="3"/>
  <c r="K43" i="3"/>
  <c r="K42" i="3"/>
  <c r="K29" i="3"/>
  <c r="K28" i="3"/>
  <c r="K27" i="3"/>
  <c r="K26" i="3"/>
  <c r="BH17" i="3"/>
  <c r="AR17" i="3"/>
  <c r="AB17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AH67" i="3" s="1"/>
  <c r="L66" i="3"/>
  <c r="L64" i="3"/>
  <c r="K63" i="3"/>
  <c r="K62" i="3"/>
  <c r="L60" i="3"/>
  <c r="L59" i="3"/>
  <c r="L58" i="3"/>
  <c r="T58" i="3" s="1"/>
  <c r="L55" i="3"/>
  <c r="L54" i="3"/>
  <c r="L40" i="3"/>
  <c r="L39" i="3"/>
  <c r="L38" i="3"/>
  <c r="L24" i="3"/>
  <c r="L23" i="3"/>
  <c r="L22" i="3"/>
  <c r="O17" i="3"/>
  <c r="S17" i="3"/>
  <c r="W17" i="3"/>
  <c r="AA17" i="3"/>
  <c r="AE17" i="3"/>
  <c r="AI17" i="3"/>
  <c r="AM17" i="3"/>
  <c r="AQ17" i="3"/>
  <c r="AU17" i="3"/>
  <c r="AY17" i="3"/>
  <c r="BC17" i="3"/>
  <c r="BG17" i="3"/>
  <c r="BF17" i="3"/>
  <c r="AX17" i="3"/>
  <c r="AP17" i="3"/>
  <c r="AH17" i="3"/>
  <c r="Z17" i="3"/>
  <c r="R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BJ176" i="3" l="1"/>
  <c r="BJ128" i="3"/>
  <c r="BL120" i="3"/>
  <c r="BL152" i="3"/>
  <c r="BJ160" i="3"/>
  <c r="BL136" i="3"/>
  <c r="BL167" i="3"/>
  <c r="BG53" i="3"/>
  <c r="N9" i="3"/>
  <c r="AJ37" i="3"/>
  <c r="T17" i="3"/>
  <c r="BJ184" i="3"/>
  <c r="BJ168" i="3"/>
  <c r="BN128" i="3"/>
  <c r="BJ148" i="3"/>
  <c r="BM124" i="3"/>
  <c r="BL124" i="3"/>
  <c r="BL183" i="3"/>
  <c r="BM175" i="3"/>
  <c r="BN296" i="3"/>
  <c r="BL179" i="3"/>
  <c r="BM171" i="3"/>
  <c r="BK163" i="3"/>
  <c r="BM224" i="3"/>
  <c r="BN156" i="3"/>
  <c r="BN140" i="3"/>
  <c r="BK296" i="3"/>
  <c r="BM256" i="3"/>
  <c r="BM180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BN184" i="3"/>
  <c r="BK184" i="3"/>
  <c r="BL180" i="3"/>
  <c r="BK172" i="3"/>
  <c r="BN172" i="3"/>
  <c r="BN168" i="3"/>
  <c r="BK168" i="3"/>
  <c r="BL164" i="3"/>
  <c r="BK156" i="3"/>
  <c r="BM152" i="3"/>
  <c r="BN132" i="3"/>
  <c r="BK132" i="3"/>
  <c r="BM120" i="3"/>
  <c r="BN148" i="3"/>
  <c r="BL144" i="3"/>
  <c r="BK140" i="3"/>
  <c r="BM136" i="3"/>
  <c r="BJ124" i="3"/>
  <c r="BJ183" i="3"/>
  <c r="BL296" i="3"/>
  <c r="BL295" i="3"/>
  <c r="BJ179" i="3"/>
  <c r="BM163" i="3"/>
  <c r="BM293" i="3"/>
  <c r="BL293" i="3"/>
  <c r="BN289" i="3"/>
  <c r="BK289" i="3"/>
  <c r="BJ289" i="3"/>
  <c r="BM285" i="3"/>
  <c r="BL285" i="3"/>
  <c r="BN281" i="3"/>
  <c r="BK281" i="3"/>
  <c r="BJ281" i="3"/>
  <c r="BM279" i="3"/>
  <c r="BL279" i="3"/>
  <c r="BN275" i="3"/>
  <c r="BJ271" i="3"/>
  <c r="BM271" i="3"/>
  <c r="BL271" i="3"/>
  <c r="BK267" i="3"/>
  <c r="BN267" i="3"/>
  <c r="BJ263" i="3"/>
  <c r="BM263" i="3"/>
  <c r="BL263" i="3"/>
  <c r="BM258" i="3"/>
  <c r="BL258" i="3"/>
  <c r="BJ258" i="3"/>
  <c r="BN258" i="3"/>
  <c r="BK258" i="3"/>
  <c r="BK251" i="3"/>
  <c r="BN251" i="3"/>
  <c r="BJ247" i="3"/>
  <c r="BM247" i="3"/>
  <c r="BL247" i="3"/>
  <c r="BK159" i="3"/>
  <c r="BN159" i="3"/>
  <c r="BL294" i="3"/>
  <c r="BM291" i="3"/>
  <c r="BL291" i="3"/>
  <c r="BN283" i="3"/>
  <c r="BK283" i="3"/>
  <c r="BJ283" i="3"/>
  <c r="BM277" i="3"/>
  <c r="BL277" i="3"/>
  <c r="BK269" i="3"/>
  <c r="BN269" i="3"/>
  <c r="BJ261" i="3"/>
  <c r="BM261" i="3"/>
  <c r="BL261" i="3"/>
  <c r="BM252" i="3"/>
  <c r="BL252" i="3"/>
  <c r="BJ252" i="3"/>
  <c r="BN252" i="3"/>
  <c r="BK252" i="3"/>
  <c r="BJ245" i="3"/>
  <c r="BM245" i="3"/>
  <c r="BL245" i="3"/>
  <c r="BK243" i="3"/>
  <c r="BN243" i="3"/>
  <c r="BJ241" i="3"/>
  <c r="BM241" i="3"/>
  <c r="BL241" i="3"/>
  <c r="BK239" i="3"/>
  <c r="BN239" i="3"/>
  <c r="BJ237" i="3"/>
  <c r="BM237" i="3"/>
  <c r="BL237" i="3"/>
  <c r="BK235" i="3"/>
  <c r="BN235" i="3"/>
  <c r="BJ233" i="3"/>
  <c r="BM233" i="3"/>
  <c r="BL233" i="3"/>
  <c r="BL231" i="3"/>
  <c r="BK231" i="3"/>
  <c r="BN231" i="3"/>
  <c r="BJ231" i="3"/>
  <c r="BJ229" i="3"/>
  <c r="BM229" i="3"/>
  <c r="BL229" i="3"/>
  <c r="BM227" i="3"/>
  <c r="BK227" i="3"/>
  <c r="BN227" i="3"/>
  <c r="BJ227" i="3"/>
  <c r="BJ226" i="3"/>
  <c r="BL226" i="3"/>
  <c r="BN224" i="3"/>
  <c r="BJ224" i="3"/>
  <c r="BJ222" i="3"/>
  <c r="BL222" i="3"/>
  <c r="BN220" i="3"/>
  <c r="BJ220" i="3"/>
  <c r="BJ218" i="3"/>
  <c r="BL218" i="3"/>
  <c r="BM215" i="3"/>
  <c r="BK215" i="3"/>
  <c r="BN215" i="3"/>
  <c r="BL214" i="3"/>
  <c r="BN212" i="3"/>
  <c r="BJ212" i="3"/>
  <c r="BJ210" i="3"/>
  <c r="BL210" i="3"/>
  <c r="BM207" i="3"/>
  <c r="BK207" i="3"/>
  <c r="BN207" i="3"/>
  <c r="BJ207" i="3"/>
  <c r="BJ205" i="3"/>
  <c r="BM205" i="3"/>
  <c r="BL205" i="3"/>
  <c r="BM203" i="3"/>
  <c r="BK203" i="3"/>
  <c r="BN203" i="3"/>
  <c r="BJ203" i="3"/>
  <c r="BJ201" i="3"/>
  <c r="BM201" i="3"/>
  <c r="BL201" i="3"/>
  <c r="BM199" i="3"/>
  <c r="BK199" i="3"/>
  <c r="BN199" i="3"/>
  <c r="BM197" i="3"/>
  <c r="BL197" i="3"/>
  <c r="BK196" i="3"/>
  <c r="BN196" i="3"/>
  <c r="BM194" i="3"/>
  <c r="BL194" i="3"/>
  <c r="BJ191" i="3"/>
  <c r="BN191" i="3"/>
  <c r="BK191" i="3"/>
  <c r="BJ189" i="3"/>
  <c r="BL189" i="3"/>
  <c r="BM187" i="3"/>
  <c r="BN187" i="3"/>
  <c r="BK187" i="3"/>
  <c r="BM178" i="3"/>
  <c r="BL178" i="3"/>
  <c r="BN170" i="3"/>
  <c r="BK170" i="3"/>
  <c r="BJ170" i="3"/>
  <c r="BM162" i="3"/>
  <c r="BL162" i="3"/>
  <c r="BJ295" i="3"/>
  <c r="BJ246" i="3"/>
  <c r="BL184" i="3"/>
  <c r="BJ180" i="3"/>
  <c r="BN180" i="3"/>
  <c r="BK180" i="3"/>
  <c r="BM176" i="3"/>
  <c r="BM172" i="3"/>
  <c r="BL168" i="3"/>
  <c r="BJ164" i="3"/>
  <c r="BN164" i="3"/>
  <c r="BK164" i="3"/>
  <c r="BL132" i="3"/>
  <c r="BL128" i="3"/>
  <c r="BK120" i="3"/>
  <c r="BL160" i="3"/>
  <c r="BK148" i="3"/>
  <c r="BL148" i="3"/>
  <c r="BN144" i="3"/>
  <c r="BJ144" i="3"/>
  <c r="BK144" i="3"/>
  <c r="BL116" i="3"/>
  <c r="BJ116" i="3"/>
  <c r="BL175" i="3"/>
  <c r="BJ175" i="3"/>
  <c r="BN295" i="3"/>
  <c r="BK295" i="3"/>
  <c r="BJ294" i="3"/>
  <c r="BK179" i="3"/>
  <c r="BN179" i="3"/>
  <c r="BM179" i="3"/>
  <c r="BL163" i="3"/>
  <c r="BJ163" i="3"/>
  <c r="BM287" i="3"/>
  <c r="BL287" i="3"/>
  <c r="BM280" i="3"/>
  <c r="BN280" i="3"/>
  <c r="BK280" i="3"/>
  <c r="BJ273" i="3"/>
  <c r="BM273" i="3"/>
  <c r="BL273" i="3"/>
  <c r="BK265" i="3"/>
  <c r="BN265" i="3"/>
  <c r="BK249" i="3"/>
  <c r="BN249" i="3"/>
  <c r="BM242" i="3"/>
  <c r="BL242" i="3"/>
  <c r="BJ242" i="3"/>
  <c r="BN242" i="3"/>
  <c r="BK242" i="3"/>
  <c r="BM240" i="3"/>
  <c r="BM238" i="3"/>
  <c r="BL238" i="3"/>
  <c r="BJ238" i="3"/>
  <c r="BN238" i="3"/>
  <c r="BK238" i="3"/>
  <c r="BM236" i="3"/>
  <c r="BM234" i="3"/>
  <c r="BL234" i="3"/>
  <c r="BJ234" i="3"/>
  <c r="BN234" i="3"/>
  <c r="BK234" i="3"/>
  <c r="BM230" i="3"/>
  <c r="BK230" i="3"/>
  <c r="BN230" i="3"/>
  <c r="BM228" i="3"/>
  <c r="BK228" i="3"/>
  <c r="BL228" i="3"/>
  <c r="BK225" i="3"/>
  <c r="BN225" i="3"/>
  <c r="BL223" i="3"/>
  <c r="BK221" i="3"/>
  <c r="BN221" i="3"/>
  <c r="BL219" i="3"/>
  <c r="BK217" i="3"/>
  <c r="BN217" i="3"/>
  <c r="BJ216" i="3"/>
  <c r="BK216" i="3"/>
  <c r="BM216" i="3"/>
  <c r="BL216" i="3"/>
  <c r="BK213" i="3"/>
  <c r="BN213" i="3"/>
  <c r="BJ213" i="3"/>
  <c r="BL211" i="3"/>
  <c r="BK209" i="3"/>
  <c r="BN209" i="3"/>
  <c r="BM208" i="3"/>
  <c r="BK208" i="3"/>
  <c r="BL208" i="3"/>
  <c r="BM206" i="3"/>
  <c r="BN206" i="3"/>
  <c r="BK206" i="3"/>
  <c r="BM204" i="3"/>
  <c r="BK204" i="3"/>
  <c r="BL204" i="3"/>
  <c r="BM202" i="3"/>
  <c r="BN202" i="3"/>
  <c r="BK202" i="3"/>
  <c r="BM200" i="3"/>
  <c r="BK200" i="3"/>
  <c r="BL200" i="3"/>
  <c r="BK198" i="3"/>
  <c r="BN198" i="3"/>
  <c r="BJ198" i="3"/>
  <c r="BJ195" i="3"/>
  <c r="BM195" i="3"/>
  <c r="BL195" i="3"/>
  <c r="BK193" i="3"/>
  <c r="BN193" i="3"/>
  <c r="BJ193" i="3"/>
  <c r="BJ192" i="3"/>
  <c r="BM192" i="3"/>
  <c r="BL192" i="3"/>
  <c r="BN190" i="3"/>
  <c r="BK190" i="3"/>
  <c r="BJ190" i="3"/>
  <c r="BM188" i="3"/>
  <c r="BL188" i="3"/>
  <c r="BN186" i="3"/>
  <c r="BK186" i="3"/>
  <c r="BJ186" i="3"/>
  <c r="BM182" i="3"/>
  <c r="BL182" i="3"/>
  <c r="BK174" i="3"/>
  <c r="BN174" i="3"/>
  <c r="BJ174" i="3"/>
  <c r="BM166" i="3"/>
  <c r="BL166" i="3"/>
  <c r="BM161" i="3"/>
  <c r="BN161" i="3"/>
  <c r="BK161" i="3"/>
  <c r="BN294" i="3"/>
  <c r="BN163" i="3"/>
  <c r="BN176" i="3"/>
  <c r="BK176" i="3"/>
  <c r="BM164" i="3"/>
  <c r="BM156" i="3"/>
  <c r="BN152" i="3"/>
  <c r="BJ152" i="3"/>
  <c r="BK128" i="3"/>
  <c r="BN120" i="3"/>
  <c r="BJ120" i="3"/>
  <c r="BN160" i="3"/>
  <c r="BK160" i="3"/>
  <c r="BM140" i="3"/>
  <c r="BN136" i="3"/>
  <c r="BJ136" i="3"/>
  <c r="BJ296" i="3"/>
  <c r="BM295" i="3"/>
  <c r="BJ167" i="3"/>
  <c r="BN293" i="3"/>
  <c r="BK293" i="3"/>
  <c r="BJ293" i="3"/>
  <c r="BM289" i="3"/>
  <c r="BL289" i="3"/>
  <c r="BK285" i="3"/>
  <c r="BN285" i="3"/>
  <c r="BJ285" i="3"/>
  <c r="BM281" i="3"/>
  <c r="BL281" i="3"/>
  <c r="BN279" i="3"/>
  <c r="BK279" i="3"/>
  <c r="BJ279" i="3"/>
  <c r="BJ275" i="3"/>
  <c r="BK275" i="3"/>
  <c r="BM275" i="3"/>
  <c r="BL275" i="3"/>
  <c r="BK271" i="3"/>
  <c r="BN271" i="3"/>
  <c r="BJ267" i="3"/>
  <c r="BM267" i="3"/>
  <c r="BL267" i="3"/>
  <c r="BK263" i="3"/>
  <c r="BN263" i="3"/>
  <c r="BM254" i="3"/>
  <c r="BL254" i="3"/>
  <c r="BJ254" i="3"/>
  <c r="BN254" i="3"/>
  <c r="BK254" i="3"/>
  <c r="BJ251" i="3"/>
  <c r="BM251" i="3"/>
  <c r="BL251" i="3"/>
  <c r="BK247" i="3"/>
  <c r="BN247" i="3"/>
  <c r="BJ159" i="3"/>
  <c r="BM159" i="3"/>
  <c r="BL159" i="3"/>
  <c r="BM296" i="3"/>
  <c r="BM294" i="3"/>
  <c r="BK291" i="3"/>
  <c r="BN291" i="3"/>
  <c r="BJ291" i="3"/>
  <c r="BM283" i="3"/>
  <c r="BL283" i="3"/>
  <c r="BK277" i="3"/>
  <c r="BN277" i="3"/>
  <c r="BJ277" i="3"/>
  <c r="BJ269" i="3"/>
  <c r="BM269" i="3"/>
  <c r="BL269" i="3"/>
  <c r="BK261" i="3"/>
  <c r="BN261" i="3"/>
  <c r="BK245" i="3"/>
  <c r="BN245" i="3"/>
  <c r="BJ243" i="3"/>
  <c r="BM243" i="3"/>
  <c r="BL243" i="3"/>
  <c r="BK241" i="3"/>
  <c r="BN241" i="3"/>
  <c r="BJ239" i="3"/>
  <c r="BM239" i="3"/>
  <c r="BL239" i="3"/>
  <c r="BK237" i="3"/>
  <c r="BN237" i="3"/>
  <c r="BJ235" i="3"/>
  <c r="BM235" i="3"/>
  <c r="BL235" i="3"/>
  <c r="BK233" i="3"/>
  <c r="BN233" i="3"/>
  <c r="BM231" i="3"/>
  <c r="BK229" i="3"/>
  <c r="BN229" i="3"/>
  <c r="BL227" i="3"/>
  <c r="BM226" i="3"/>
  <c r="BN226" i="3"/>
  <c r="BK226" i="3"/>
  <c r="BK224" i="3"/>
  <c r="BL224" i="3"/>
  <c r="BM222" i="3"/>
  <c r="BN222" i="3"/>
  <c r="BK222" i="3"/>
  <c r="BM220" i="3"/>
  <c r="BK220" i="3"/>
  <c r="BL220" i="3"/>
  <c r="BM218" i="3"/>
  <c r="BK218" i="3"/>
  <c r="BN218" i="3"/>
  <c r="BJ215" i="3"/>
  <c r="BL215" i="3"/>
  <c r="BM214" i="3"/>
  <c r="BN214" i="3"/>
  <c r="BK214" i="3"/>
  <c r="BJ214" i="3"/>
  <c r="BK212" i="3"/>
  <c r="BM212" i="3"/>
  <c r="BL212" i="3"/>
  <c r="BM210" i="3"/>
  <c r="BN210" i="3"/>
  <c r="BK210" i="3"/>
  <c r="BL207" i="3"/>
  <c r="BK205" i="3"/>
  <c r="BN205" i="3"/>
  <c r="BL203" i="3"/>
  <c r="BK201" i="3"/>
  <c r="BN201" i="3"/>
  <c r="BJ199" i="3"/>
  <c r="BL199" i="3"/>
  <c r="BK197" i="3"/>
  <c r="BN197" i="3"/>
  <c r="BJ197" i="3"/>
  <c r="BJ196" i="3"/>
  <c r="BM196" i="3"/>
  <c r="BL196" i="3"/>
  <c r="BK194" i="3"/>
  <c r="BN194" i="3"/>
  <c r="BJ194" i="3"/>
  <c r="BM191" i="3"/>
  <c r="BL191" i="3"/>
  <c r="BM189" i="3"/>
  <c r="BN189" i="3"/>
  <c r="BK189" i="3"/>
  <c r="BJ187" i="3"/>
  <c r="BL187" i="3"/>
  <c r="BN178" i="3"/>
  <c r="BK178" i="3"/>
  <c r="BJ178" i="3"/>
  <c r="BM170" i="3"/>
  <c r="BL170" i="3"/>
  <c r="BN162" i="3"/>
  <c r="BK162" i="3"/>
  <c r="BJ162" i="3"/>
  <c r="BN246" i="3"/>
  <c r="BK246" i="3"/>
  <c r="BL246" i="3"/>
  <c r="BM246" i="3"/>
  <c r="BM184" i="3"/>
  <c r="BL176" i="3"/>
  <c r="BJ172" i="3"/>
  <c r="BL172" i="3"/>
  <c r="BM168" i="3"/>
  <c r="BL156" i="3"/>
  <c r="BJ156" i="3"/>
  <c r="BK152" i="3"/>
  <c r="BJ132" i="3"/>
  <c r="BM132" i="3"/>
  <c r="BM128" i="3"/>
  <c r="BM160" i="3"/>
  <c r="BM148" i="3"/>
  <c r="BM144" i="3"/>
  <c r="BL140" i="3"/>
  <c r="BJ140" i="3"/>
  <c r="BK136" i="3"/>
  <c r="BN124" i="3"/>
  <c r="BK124" i="3"/>
  <c r="BM116" i="3"/>
  <c r="BK183" i="3"/>
  <c r="BN183" i="3"/>
  <c r="BM183" i="3"/>
  <c r="BL171" i="3"/>
  <c r="BJ171" i="3"/>
  <c r="BN167" i="3"/>
  <c r="BK167" i="3"/>
  <c r="BM167" i="3"/>
  <c r="BN287" i="3"/>
  <c r="BK287" i="3"/>
  <c r="BJ287" i="3"/>
  <c r="BJ280" i="3"/>
  <c r="BL280" i="3"/>
  <c r="BK273" i="3"/>
  <c r="BN273" i="3"/>
  <c r="BJ265" i="3"/>
  <c r="BM265" i="3"/>
  <c r="BL265" i="3"/>
  <c r="BL256" i="3"/>
  <c r="BJ256" i="3"/>
  <c r="BN256" i="3"/>
  <c r="BK256" i="3"/>
  <c r="BJ249" i="3"/>
  <c r="BM249" i="3"/>
  <c r="BL249" i="3"/>
  <c r="BM244" i="3"/>
  <c r="BL244" i="3"/>
  <c r="BJ244" i="3"/>
  <c r="BN244" i="3"/>
  <c r="BK244" i="3"/>
  <c r="BL240" i="3"/>
  <c r="BJ240" i="3"/>
  <c r="BN240" i="3"/>
  <c r="BK240" i="3"/>
  <c r="BL236" i="3"/>
  <c r="BJ236" i="3"/>
  <c r="BN236" i="3"/>
  <c r="BK236" i="3"/>
  <c r="BM232" i="3"/>
  <c r="BL232" i="3"/>
  <c r="BJ232" i="3"/>
  <c r="BN232" i="3"/>
  <c r="BK232" i="3"/>
  <c r="BJ230" i="3"/>
  <c r="BL230" i="3"/>
  <c r="BN228" i="3"/>
  <c r="BJ228" i="3"/>
  <c r="BJ225" i="3"/>
  <c r="BM225" i="3"/>
  <c r="BL225" i="3"/>
  <c r="BM223" i="3"/>
  <c r="BK223" i="3"/>
  <c r="BN223" i="3"/>
  <c r="BJ223" i="3"/>
  <c r="BJ221" i="3"/>
  <c r="BM221" i="3"/>
  <c r="BL221" i="3"/>
  <c r="BM219" i="3"/>
  <c r="BK219" i="3"/>
  <c r="BN219" i="3"/>
  <c r="BJ219" i="3"/>
  <c r="BJ217" i="3"/>
  <c r="BM217" i="3"/>
  <c r="BL217" i="3"/>
  <c r="BN216" i="3"/>
  <c r="BM213" i="3"/>
  <c r="BL213" i="3"/>
  <c r="BM211" i="3"/>
  <c r="BK211" i="3"/>
  <c r="BN211" i="3"/>
  <c r="BJ211" i="3"/>
  <c r="BJ209" i="3"/>
  <c r="BM209" i="3"/>
  <c r="BL209" i="3"/>
  <c r="BN208" i="3"/>
  <c r="BJ208" i="3"/>
  <c r="BJ206" i="3"/>
  <c r="BL206" i="3"/>
  <c r="BN204" i="3"/>
  <c r="BJ204" i="3"/>
  <c r="BJ202" i="3"/>
  <c r="BL202" i="3"/>
  <c r="BN200" i="3"/>
  <c r="BJ200" i="3"/>
  <c r="BM198" i="3"/>
  <c r="BL198" i="3"/>
  <c r="BN195" i="3"/>
  <c r="BK195" i="3"/>
  <c r="BM193" i="3"/>
  <c r="BL193" i="3"/>
  <c r="BN192" i="3"/>
  <c r="BK192" i="3"/>
  <c r="BM190" i="3"/>
  <c r="BL190" i="3"/>
  <c r="BN188" i="3"/>
  <c r="BK188" i="3"/>
  <c r="BJ188" i="3"/>
  <c r="BM186" i="3"/>
  <c r="BL186" i="3"/>
  <c r="BN182" i="3"/>
  <c r="BK182" i="3"/>
  <c r="BJ182" i="3"/>
  <c r="BM174" i="3"/>
  <c r="BL174" i="3"/>
  <c r="BN166" i="3"/>
  <c r="BK166" i="3"/>
  <c r="BJ166" i="3"/>
  <c r="BJ161" i="3"/>
  <c r="BL161" i="3"/>
  <c r="BN116" i="3"/>
  <c r="BN171" i="3"/>
  <c r="BN175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N21" i="3"/>
  <c r="BJ37" i="3"/>
  <c r="BH61" i="3"/>
  <c r="AR61" i="3"/>
  <c r="AB61" i="3"/>
  <c r="BI61" i="3"/>
  <c r="BA61" i="3"/>
  <c r="AM61" i="3"/>
  <c r="AE61" i="3"/>
  <c r="Q61" i="3"/>
  <c r="AR53" i="3"/>
  <c r="BJ21" i="3"/>
  <c r="BL52" i="3"/>
  <c r="BN52" i="3"/>
  <c r="BK37" i="3"/>
  <c r="BN37" i="3"/>
  <c r="AS61" i="3"/>
  <c r="AC61" i="3"/>
  <c r="M61" i="3"/>
  <c r="BN61" i="3" s="1"/>
  <c r="AV60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BJ20" i="3" s="1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<sst xmlns="http://schemas.openxmlformats.org/spreadsheetml/2006/main" count="2745" uniqueCount="496">
  <si>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</si>
  <si>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</si>
  <si>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</si>
  <si>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</si>
  <si>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</si>
  <si>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</si>
  <si>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</si>
  <si>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</si>
  <si>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</si>
  <si>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</si>
  <si>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</si>
  <si>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</si>
  <si>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</si>
  <si>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</si>
  <si>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</si>
  <si>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</si>
  <si>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</si>
  <si>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</si>
  <si>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</si>
  <si>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</si>
  <si>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</si>
  <si>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</si>
  <si>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</si>
  <si>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</si>
  <si>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</si>
  <si>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</si>
  <si>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</si>
  <si>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</si>
  <si>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</si>
  <si>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</si>
  <si>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</si>
  <si>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</si>
  <si>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</si>
  <si>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</si>
  <si>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</si>
  <si>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</si>
  <si>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</si>
  <si>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</si>
  <si>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</si>
  <si>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</si>
  <si>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</si>
  <si>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</si>
  <si>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</si>
  <si>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</si>
  <si>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</si>
  <si>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</si>
  <si>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</si>
  <si>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</si>
  <si>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</si>
  <si>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</si>
  <si>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</si>
  <si>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</si>
  <si>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</si>
  <si>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</si>
  <si>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</si>
  <si>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</si>
  <si>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</si>
  <si>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</si>
  <si>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</si>
  <si>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</si>
  <si>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</si>
  <si>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</si>
  <si>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</si>
  <si>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</si>
  <si>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</si>
  <si>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</si>
  <si>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</si>
  <si>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</si>
  <si>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</si>
  <si>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</si>
  <si>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</si>
  <si>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</si>
  <si>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</si>
  <si>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</si>
  <si>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</si>
  <si>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</si>
  <si>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</si>
  <si>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</si>
  <si>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</si>
  <si>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</si>
  <si>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</si>
  <si>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</si>
  <si>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</si>
  <si>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</si>
  <si>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</si>
  <si>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</si>
  <si>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</si>
  <si>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</si>
  <si>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</si>
  <si>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</si>
  <si>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</si>
  <si>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</si>
  <si>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</si>
  <si>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</si>
  <si>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</si>
  <si>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</si>
  <si>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</si>
  <si>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</si>
  <si>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</si>
  <si>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</si>
  <si>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</si>
  <si>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</si>
  <si>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</si>
  <si>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</si>
  <si>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</si>
  <si>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</si>
  <si>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</si>
  <si>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</si>
  <si>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</si>
  <si>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</si>
  <si>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</si>
  <si>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</si>
  <si>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</si>
  <si>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</si>
  <si>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</si>
  <si>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</si>
  <si>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</si>
  <si>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</si>
  <si>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</si>
  <si>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</si>
  <si>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</si>
  <si>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</si>
  <si>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</si>
  <si>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</si>
  <si>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</si>
  <si>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</si>
  <si>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</si>
  <si>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</si>
  <si>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</si>
  <si>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</si>
  <si>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</si>
  <si>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</si>
  <si>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</si>
  <si>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</si>
  <si>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</si>
  <si>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</si>
  <si>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</si>
  <si>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</si>
  <si>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</si>
  <si>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</si>
  <si>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</si>
  <si>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</si>
  <si>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</si>
  <si>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</si>
  <si>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</si>
  <si>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</si>
  <si>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</si>
  <si>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</si>
  <si>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</si>
  <si>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</si>
  <si>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</si>
  <si>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</si>
  <si>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</si>
  <si>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</si>
  <si>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</si>
  <si>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</si>
  <si>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</si>
  <si>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</si>
  <si>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</si>
  <si>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</si>
  <si>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</si>
  <si>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</si>
  <si>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</si>
  <si>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</si>
  <si>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</si>
  <si>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</si>
  <si>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</si>
  <si>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</si>
  <si>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</si>
  <si>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</si>
  <si>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</si>
  <si>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</si>
  <si>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</si>
  <si>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</si>
  <si>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</si>
  <si>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</si>
  <si>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</si>
  <si>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</si>
  <si>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</si>
  <si>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</si>
  <si>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</si>
  <si>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</si>
  <si>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</si>
  <si>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</si>
  <si>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</si>
  <si>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</si>
  <si>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</si>
  <si>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</si>
  <si>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</si>
  <si>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</si>
  <si>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</si>
  <si>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</si>
  <si>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</si>
  <si>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</si>
  <si>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</si>
  <si>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</si>
  <si>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</si>
  <si>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</si>
  <si>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</si>
  <si>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</si>
  <si>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</si>
  <si>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</si>
  <si>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</si>
  <si>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</si>
  <si>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</si>
  <si>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</si>
  <si>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</si>
  <si>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</si>
  <si>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</si>
  <si>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</si>
  <si>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</si>
  <si>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</si>
  <si>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</si>
  <si>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</si>
  <si>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</si>
  <si>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</si>
  <si>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</si>
  <si>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</si>
  <si>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</si>
  <si>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</si>
  <si>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</si>
  <si>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</si>
  <si>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</si>
  <si>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</si>
  <si>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</si>
  <si>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</si>
  <si>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</si>
  <si>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</si>
  <si>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</si>
  <si>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</si>
  <si>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</si>
  <si>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</si>
  <si>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</si>
  <si>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</si>
  <si>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</si>
  <si>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</si>
  <si>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</si>
  <si>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</si>
  <si>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</si>
  <si>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</si>
  <si>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</si>
  <si>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</si>
  <si>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</si>
  <si>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</si>
  <si>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</si>
  <si>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</si>
  <si>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</si>
  <si>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</si>
  <si>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</si>
  <si>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</si>
  <si>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</si>
  <si>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</si>
  <si>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</si>
  <si>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</si>
  <si>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</si>
  <si>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</si>
  <si>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</si>
  <si>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</si>
  <si>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</si>
  <si>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</si>
  <si>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</si>
  <si>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</si>
  <si>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</si>
  <si>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</si>
  <si>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</si>
  <si>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</si>
  <si>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</si>
  <si>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</si>
  <si>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</si>
  <si>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</si>
  <si>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</si>
  <si>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</si>
  <si>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</si>
  <si>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</si>
  <si>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</si>
  <si>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</si>
  <si>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</si>
  <si>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</si>
  <si>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</si>
  <si>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</si>
  <si>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</si>
  <si>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</si>
  <si>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</si>
  <si>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</si>
  <si>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</si>
  <si>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</si>
  <si>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</si>
  <si>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</si>
  <si>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</si>
  <si>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</si>
  <si>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</si>
  <si>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</si>
  <si>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</si>
  <si>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</si>
  <si>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</si>
  <si>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</si>
  <si>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</si>
  <si>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</si>
  <si>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</si>
  <si>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</si>
  <si>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</si>
  <si>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</si>
  <si>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</si>
  <si>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</si>
  <si>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</si>
  <si>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</si>
  <si>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</si>
  <si>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</si>
  <si>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</si>
  <si>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</si>
  <si>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</si>
  <si>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</si>
  <si>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</si>
  <si>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</si>
  <si>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</si>
  <si>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</si>
  <si>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</si>
  <si>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</si>
  <si>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</si>
  <si>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</si>
  <si>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</si>
  <si>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</si>
  <si>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</si>
  <si>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</si>
  <si>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</si>
  <si>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</si>
  <si>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</si>
  <si>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</si>
  <si>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</si>
  <si>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</si>
  <si>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</si>
  <si>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</si>
  <si>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</si>
  <si>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</si>
  <si>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</si>
  <si>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</si>
  <si>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</si>
  <si>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</si>
  <si>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</si>
  <si>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</si>
  <si>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</si>
  <si>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</si>
  <si>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</si>
  <si>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</si>
  <si>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</si>
  <si>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</si>
  <si>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</si>
  <si>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</si>
  <si>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</si>
  <si>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</si>
  <si>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</si>
  <si>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</si>
  <si>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</si>
  <si>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</si>
  <si>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</si>
  <si>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</si>
  <si>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</si>
  <si>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</si>
  <si>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</si>
  <si>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</si>
  <si>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</si>
  <si>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</si>
  <si>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</si>
  <si>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</si>
  <si>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</si>
  <si>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</si>
  <si>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</si>
  <si>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</si>
  <si>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</si>
  <si>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</si>
  <si>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</si>
  <si>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</si>
  <si>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</si>
  <si>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</si>
  <si>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</si>
  <si>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</si>
  <si>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</si>
  <si>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</si>
  <si>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</si>
  <si>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</si>
  <si>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</si>
  <si>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</si>
  <si>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</si>
  <si>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</si>
  <si>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</si>
  <si>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</si>
  <si>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</si>
  <si>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</si>
  <si>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</si>
  <si>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</si>
  <si>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</si>
  <si>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</si>
  <si>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</si>
  <si>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</si>
  <si>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</si>
  <si>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</si>
  <si>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</si>
  <si>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</si>
  <si>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</si>
  <si>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</si>
  <si>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</si>
  <si>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</si>
  <si>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</si>
  <si>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</si>
  <si>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</si>
  <si>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</si>
  <si>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</si>
  <si>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</si>
  <si>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</si>
  <si>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</si>
  <si>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</si>
  <si>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</si>
  <si>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</si>
  <si>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</si>
  <si>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</si>
  <si>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</si>
  <si>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</si>
  <si>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</si>
  <si>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</si>
  <si>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</si>
  <si>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</si>
  <si>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</si>
  <si>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</si>
  <si>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</si>
  <si>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</si>
  <si>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</si>
  <si>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</si>
  <si>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</si>
  <si>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</si>
  <si>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</si>
  <si>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</si>
  <si>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</si>
  <si>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</si>
  <si>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</si>
  <si>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</si>
  <si>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</si>
  <si>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</si>
  <si>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</si>
  <si>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</si>
  <si>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</si>
  <si>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</si>
  <si>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</si>
  <si>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</si>
  <si>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</si>
  <si>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</si>
  <si>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</si>
  <si>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</si>
  <si>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</si>
  <si>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</si>
  <si>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</si>
  <si>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</si>
  <si>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</si>
  <si>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</si>
  <si>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</si>
  <si>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</si>
  <si>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</si>
  <si>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</si>
  <si>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</si>
  <si>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</si>
  <si>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</si>
  <si>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</si>
  <si>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</si>
  <si>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</si>
  <si>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</si>
  <si>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</si>
  <si>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</si>
  <si>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</si>
  <si>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</si>
  <si>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</si>
  <si>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</si>
  <si>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</si>
  <si>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</si>
  <si>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</si>
  <si>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</si>
  <si>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</si>
  <si>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</si>
  <si>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</si>
  <si>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</si>
  <si>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</si>
  <si>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</si>
  <si>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</si>
  <si>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</si>
  <si>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</si>
  <si>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</si>
  <si>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</si>
  <si>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</si>
  <si>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</si>
  <si>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</si>
  <si>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</si>
  <si>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</si>
  <si>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</si>
  <si>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</si>
  <si>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</si>
  <si>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13/04/2021</t>
  </si>
  <si>
    <t>14/04/2021</t>
  </si>
  <si>
    <t>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</si>
</sst>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1.53198653198653</v>
      </c>
      <c r="D2">
        <v>0.96</v>
      </c>
      <c r="E2">
        <v>0.46</v>
      </c>
    </row>
    <row r="3" spans="1:5" x14ac:dyDescent="0.25">
      <c r="A3" t="s">
        <v>10</v>
      </c>
      <c r="B3" t="s">
        <v>241</v>
      </c>
      <c r="C3">
        <v>1.53198653198653</v>
      </c>
      <c r="D3">
        <v>1.1000000000000001</v>
      </c>
      <c r="E3">
        <v>1.02</v>
      </c>
    </row>
    <row r="4" spans="1:5" x14ac:dyDescent="0.25">
      <c r="A4" t="s">
        <v>10</v>
      </c>
      <c r="B4" t="s">
        <v>244</v>
      </c>
      <c r="C4">
        <v>1.53198653198653</v>
      </c>
      <c r="D4">
        <v>1.23</v>
      </c>
      <c r="E4">
        <v>1.21</v>
      </c>
    </row>
    <row r="5" spans="1:5" x14ac:dyDescent="0.25">
      <c r="A5" t="s">
        <v>10</v>
      </c>
      <c r="B5" t="s">
        <v>242</v>
      </c>
      <c r="C5">
        <v>1.53198653198653</v>
      </c>
      <c r="D5">
        <v>0.96</v>
      </c>
      <c r="E5">
        <v>1.08</v>
      </c>
    </row>
    <row r="6" spans="1:5" x14ac:dyDescent="0.25">
      <c r="A6" t="s">
        <v>10</v>
      </c>
      <c r="B6" t="s">
        <v>49</v>
      </c>
      <c r="C6">
        <v>1.53198653198653</v>
      </c>
      <c r="D6">
        <v>0.65</v>
      </c>
      <c r="E6">
        <v>0.56999999999999995</v>
      </c>
    </row>
    <row r="7" spans="1:5" x14ac:dyDescent="0.25">
      <c r="A7" t="s">
        <v>10</v>
      </c>
      <c r="B7" t="s">
        <v>245</v>
      </c>
      <c r="C7">
        <v>1.53198653198653</v>
      </c>
      <c r="D7">
        <v>1.22</v>
      </c>
      <c r="E7">
        <v>0.56999999999999995</v>
      </c>
    </row>
    <row r="8" spans="1:5" x14ac:dyDescent="0.25">
      <c r="A8" t="s">
        <v>10</v>
      </c>
      <c r="B8" t="s">
        <v>11</v>
      </c>
      <c r="C8">
        <v>1.53198653198653</v>
      </c>
      <c r="D8">
        <v>0.92</v>
      </c>
      <c r="E8">
        <v>1.25</v>
      </c>
    </row>
    <row r="9" spans="1:5" x14ac:dyDescent="0.25">
      <c r="A9" t="s">
        <v>10</v>
      </c>
      <c r="B9" t="s">
        <v>46</v>
      </c>
      <c r="C9">
        <v>1.53198653198653</v>
      </c>
      <c r="D9">
        <v>1.46</v>
      </c>
      <c r="E9">
        <v>0.83</v>
      </c>
    </row>
    <row r="10" spans="1:5" x14ac:dyDescent="0.25">
      <c r="A10" t="s">
        <v>10</v>
      </c>
      <c r="B10" t="s">
        <v>240</v>
      </c>
      <c r="C10">
        <v>1.53198653198653</v>
      </c>
      <c r="D10">
        <v>1.1100000000000001</v>
      </c>
      <c r="E10">
        <v>0.87</v>
      </c>
    </row>
    <row r="11" spans="1:5" x14ac:dyDescent="0.25">
      <c r="A11" t="s">
        <v>10</v>
      </c>
      <c r="B11" t="s">
        <v>44</v>
      </c>
      <c r="C11">
        <v>1.53198653198653</v>
      </c>
      <c r="D11">
        <v>0.94</v>
      </c>
      <c r="E11">
        <v>1.37</v>
      </c>
    </row>
    <row r="12" spans="1:5" x14ac:dyDescent="0.25">
      <c r="A12" t="s">
        <v>10</v>
      </c>
      <c r="B12" t="s">
        <v>50</v>
      </c>
      <c r="C12">
        <v>1.53198653198653</v>
      </c>
      <c r="D12">
        <v>1.1100000000000001</v>
      </c>
      <c r="E12">
        <v>1.25</v>
      </c>
    </row>
    <row r="13" spans="1:5" x14ac:dyDescent="0.25">
      <c r="A13" t="s">
        <v>10</v>
      </c>
      <c r="B13" t="s">
        <v>45</v>
      </c>
      <c r="C13">
        <v>1.53198653198653</v>
      </c>
      <c r="D13">
        <v>0.65</v>
      </c>
      <c r="E13">
        <v>0.92</v>
      </c>
    </row>
    <row r="14" spans="1:5" x14ac:dyDescent="0.25">
      <c r="A14" t="s">
        <v>10</v>
      </c>
      <c r="B14" t="s">
        <v>43</v>
      </c>
      <c r="C14">
        <v>1.53198653198653</v>
      </c>
      <c r="D14">
        <v>1.31</v>
      </c>
      <c r="E14">
        <v>0.88</v>
      </c>
    </row>
    <row r="15" spans="1:5" x14ac:dyDescent="0.25">
      <c r="A15" t="s">
        <v>10</v>
      </c>
      <c r="B15" t="s">
        <v>247</v>
      </c>
      <c r="C15">
        <v>1.53198653198653</v>
      </c>
      <c r="D15">
        <v>0.94</v>
      </c>
      <c r="E15">
        <v>0.93</v>
      </c>
    </row>
    <row r="16" spans="1:5" x14ac:dyDescent="0.25">
      <c r="A16" t="s">
        <v>10</v>
      </c>
      <c r="B16" t="s">
        <v>246</v>
      </c>
      <c r="C16">
        <v>1.53198653198653</v>
      </c>
      <c r="D16">
        <v>0.82</v>
      </c>
      <c r="E16">
        <v>0.84</v>
      </c>
    </row>
    <row r="17" spans="1:5" x14ac:dyDescent="0.25">
      <c r="A17" t="s">
        <v>10</v>
      </c>
      <c r="B17" t="s">
        <v>243</v>
      </c>
      <c r="C17">
        <v>1.53198653198653</v>
      </c>
      <c r="D17">
        <v>0.94</v>
      </c>
      <c r="E17">
        <v>0.88</v>
      </c>
    </row>
    <row r="18" spans="1:5" x14ac:dyDescent="0.25">
      <c r="A18" t="s">
        <v>10</v>
      </c>
      <c r="B18" t="s">
        <v>47</v>
      </c>
      <c r="C18">
        <v>1.53198653198653</v>
      </c>
      <c r="D18">
        <v>0.81</v>
      </c>
      <c r="E18">
        <v>1.66</v>
      </c>
    </row>
    <row r="19" spans="1:5" x14ac:dyDescent="0.25">
      <c r="A19" t="s">
        <v>10</v>
      </c>
      <c r="B19" t="s">
        <v>48</v>
      </c>
      <c r="C19">
        <v>1.53198653198653</v>
      </c>
      <c r="D19">
        <v>0.86</v>
      </c>
      <c r="E19">
        <v>1.37</v>
      </c>
    </row>
    <row r="20" spans="1:5" x14ac:dyDescent="0.25">
      <c r="A20" t="s">
        <v>13</v>
      </c>
      <c r="B20" t="s">
        <v>58</v>
      </c>
      <c r="C20">
        <v>1.6031746031745999</v>
      </c>
      <c r="D20">
        <v>0.76</v>
      </c>
      <c r="E20">
        <v>1.1200000000000001</v>
      </c>
    </row>
    <row r="21" spans="1:5" x14ac:dyDescent="0.25">
      <c r="A21" t="s">
        <v>13</v>
      </c>
      <c r="B21" t="s">
        <v>248</v>
      </c>
      <c r="C21">
        <v>1.6031746031745999</v>
      </c>
      <c r="D21">
        <v>2.27</v>
      </c>
      <c r="E21">
        <v>0.97</v>
      </c>
    </row>
    <row r="22" spans="1:5" x14ac:dyDescent="0.25">
      <c r="A22" t="s">
        <v>13</v>
      </c>
      <c r="B22" t="s">
        <v>56</v>
      </c>
      <c r="C22">
        <v>1.6031746031745999</v>
      </c>
      <c r="D22">
        <v>0.46</v>
      </c>
      <c r="E22">
        <v>1.05</v>
      </c>
    </row>
    <row r="23" spans="1:5" x14ac:dyDescent="0.25">
      <c r="A23" t="s">
        <v>13</v>
      </c>
      <c r="B23" t="s">
        <v>51</v>
      </c>
      <c r="C23">
        <v>1.6031746031745999</v>
      </c>
      <c r="D23">
        <v>1.34</v>
      </c>
      <c r="E23">
        <v>0.88</v>
      </c>
    </row>
    <row r="24" spans="1:5" x14ac:dyDescent="0.25">
      <c r="A24" t="s">
        <v>13</v>
      </c>
      <c r="B24" t="s">
        <v>250</v>
      </c>
      <c r="C24">
        <v>1.6031746031745999</v>
      </c>
      <c r="D24">
        <v>1.38</v>
      </c>
      <c r="E24">
        <v>0.92</v>
      </c>
    </row>
    <row r="25" spans="1:5" x14ac:dyDescent="0.25">
      <c r="A25" t="s">
        <v>13</v>
      </c>
      <c r="B25" t="s">
        <v>53</v>
      </c>
      <c r="C25">
        <v>1.6031746031745999</v>
      </c>
      <c r="D25">
        <v>0.71</v>
      </c>
      <c r="E25">
        <v>1.33</v>
      </c>
    </row>
    <row r="26" spans="1:5" x14ac:dyDescent="0.25">
      <c r="A26" t="s">
        <v>13</v>
      </c>
      <c r="B26" t="s">
        <v>249</v>
      </c>
      <c r="C26">
        <v>1.6031746031745999</v>
      </c>
      <c r="D26">
        <v>1.1599999999999999</v>
      </c>
      <c r="E26">
        <v>1.02</v>
      </c>
    </row>
    <row r="27" spans="1:5" x14ac:dyDescent="0.25">
      <c r="A27" t="s">
        <v>13</v>
      </c>
      <c r="B27" t="s">
        <v>54</v>
      </c>
      <c r="C27">
        <v>1.6031746031745999</v>
      </c>
      <c r="D27">
        <v>0.8</v>
      </c>
      <c r="E27">
        <v>1.33</v>
      </c>
    </row>
    <row r="28" spans="1:5" x14ac:dyDescent="0.25">
      <c r="A28" t="s">
        <v>13</v>
      </c>
      <c r="B28" t="s">
        <v>55</v>
      </c>
      <c r="C28">
        <v>1.6031746031745999</v>
      </c>
      <c r="D28">
        <v>1.02</v>
      </c>
      <c r="E28">
        <v>0.97</v>
      </c>
    </row>
    <row r="29" spans="1:5" x14ac:dyDescent="0.25">
      <c r="A29" t="s">
        <v>13</v>
      </c>
      <c r="B29" t="s">
        <v>15</v>
      </c>
      <c r="C29">
        <v>1.6031746031745999</v>
      </c>
      <c r="D29">
        <v>1.2</v>
      </c>
      <c r="E29">
        <v>1.02</v>
      </c>
    </row>
    <row r="30" spans="1:5" x14ac:dyDescent="0.25">
      <c r="A30" t="s">
        <v>13</v>
      </c>
      <c r="B30" t="s">
        <v>52</v>
      </c>
      <c r="C30">
        <v>1.6031746031745999</v>
      </c>
      <c r="D30">
        <v>0.53</v>
      </c>
      <c r="E30">
        <v>1.07</v>
      </c>
    </row>
    <row r="31" spans="1:5" x14ac:dyDescent="0.25">
      <c r="A31" t="s">
        <v>13</v>
      </c>
      <c r="B31" t="s">
        <v>62</v>
      </c>
      <c r="C31">
        <v>1.6031746031745999</v>
      </c>
      <c r="D31">
        <v>0.98</v>
      </c>
      <c r="E31">
        <v>0.87</v>
      </c>
    </row>
    <row r="32" spans="1:5" x14ac:dyDescent="0.25">
      <c r="A32" t="s">
        <v>13</v>
      </c>
      <c r="B32" t="s">
        <v>60</v>
      </c>
      <c r="C32">
        <v>1.6031746031745999</v>
      </c>
      <c r="D32">
        <v>1.1100000000000001</v>
      </c>
      <c r="E32">
        <v>0.56000000000000005</v>
      </c>
    </row>
    <row r="33" spans="1:5" x14ac:dyDescent="0.25">
      <c r="A33" t="s">
        <v>13</v>
      </c>
      <c r="B33" t="s">
        <v>251</v>
      </c>
      <c r="C33">
        <v>1.6031746031745999</v>
      </c>
      <c r="D33">
        <v>0.37</v>
      </c>
      <c r="E33">
        <v>1.38</v>
      </c>
    </row>
    <row r="34" spans="1:5" x14ac:dyDescent="0.25">
      <c r="A34" t="s">
        <v>13</v>
      </c>
      <c r="B34" t="s">
        <v>61</v>
      </c>
      <c r="C34">
        <v>1.6031746031745999</v>
      </c>
      <c r="D34">
        <v>1.07</v>
      </c>
      <c r="E34">
        <v>1.02</v>
      </c>
    </row>
    <row r="35" spans="1:5" x14ac:dyDescent="0.25">
      <c r="A35" t="s">
        <v>13</v>
      </c>
      <c r="B35" t="s">
        <v>14</v>
      </c>
      <c r="C35">
        <v>1.6031746031745999</v>
      </c>
      <c r="D35">
        <v>1.1100000000000001</v>
      </c>
      <c r="E35">
        <v>0.77</v>
      </c>
    </row>
    <row r="36" spans="1:5" x14ac:dyDescent="0.25">
      <c r="A36" t="s">
        <v>13</v>
      </c>
      <c r="B36" t="s">
        <v>57</v>
      </c>
      <c r="C36">
        <v>1.6031746031745999</v>
      </c>
      <c r="D36">
        <v>0.62</v>
      </c>
      <c r="E36">
        <v>1.18</v>
      </c>
    </row>
    <row r="37" spans="1:5" x14ac:dyDescent="0.25">
      <c r="A37" t="s">
        <v>13</v>
      </c>
      <c r="B37" t="s">
        <v>59</v>
      </c>
      <c r="C37">
        <v>1.6031746031745999</v>
      </c>
      <c r="D37">
        <v>1.2</v>
      </c>
      <c r="E37">
        <v>0.44</v>
      </c>
    </row>
    <row r="38" spans="1:5" x14ac:dyDescent="0.25">
      <c r="A38" t="s">
        <v>16</v>
      </c>
      <c r="B38" t="s">
        <v>63</v>
      </c>
      <c r="C38">
        <v>1.5384615384615401</v>
      </c>
      <c r="D38">
        <v>1.3</v>
      </c>
      <c r="E38">
        <v>0.61</v>
      </c>
    </row>
    <row r="39" spans="1:5" x14ac:dyDescent="0.25">
      <c r="A39" t="s">
        <v>16</v>
      </c>
      <c r="B39" t="s">
        <v>20</v>
      </c>
      <c r="C39">
        <v>1.5384615384615401</v>
      </c>
      <c r="D39">
        <v>0.74</v>
      </c>
      <c r="E39">
        <v>1.06</v>
      </c>
    </row>
    <row r="40" spans="1:5" x14ac:dyDescent="0.25">
      <c r="A40" t="s">
        <v>16</v>
      </c>
      <c r="B40" t="s">
        <v>253</v>
      </c>
      <c r="C40">
        <v>1.5384615384615401</v>
      </c>
      <c r="D40">
        <v>0.88</v>
      </c>
      <c r="E40">
        <v>1.06</v>
      </c>
    </row>
    <row r="41" spans="1:5" x14ac:dyDescent="0.25">
      <c r="A41" t="s">
        <v>16</v>
      </c>
      <c r="B41" t="s">
        <v>65</v>
      </c>
      <c r="C41">
        <v>1.5384615384615401</v>
      </c>
      <c r="D41">
        <v>1.1100000000000001</v>
      </c>
      <c r="E41">
        <v>1</v>
      </c>
    </row>
    <row r="42" spans="1:5" x14ac:dyDescent="0.25">
      <c r="A42" t="s">
        <v>16</v>
      </c>
      <c r="B42" t="s">
        <v>66</v>
      </c>
      <c r="C42">
        <v>1.5384615384615401</v>
      </c>
      <c r="D42">
        <v>1.1000000000000001</v>
      </c>
      <c r="E42">
        <v>0.96</v>
      </c>
    </row>
    <row r="43" spans="1:5" x14ac:dyDescent="0.25">
      <c r="A43" t="s">
        <v>16</v>
      </c>
      <c r="B43" t="s">
        <v>17</v>
      </c>
      <c r="C43">
        <v>1.5384615384615401</v>
      </c>
      <c r="D43">
        <v>1.1499999999999999</v>
      </c>
      <c r="E43">
        <v>1.02</v>
      </c>
    </row>
    <row r="44" spans="1:5" x14ac:dyDescent="0.25">
      <c r="A44" t="s">
        <v>16</v>
      </c>
      <c r="B44" t="s">
        <v>322</v>
      </c>
      <c r="C44">
        <v>1.5384615384615401</v>
      </c>
      <c r="D44">
        <v>1.39</v>
      </c>
      <c r="E44">
        <v>0.73</v>
      </c>
    </row>
    <row r="45" spans="1:5" x14ac:dyDescent="0.25">
      <c r="A45" t="s">
        <v>16</v>
      </c>
      <c r="B45" t="s">
        <v>67</v>
      </c>
      <c r="C45">
        <v>1.5384615384615401</v>
      </c>
      <c r="D45">
        <v>1.1599999999999999</v>
      </c>
      <c r="E45">
        <v>0.95</v>
      </c>
    </row>
    <row r="46" spans="1:5" x14ac:dyDescent="0.25">
      <c r="A46" t="s">
        <v>16</v>
      </c>
      <c r="B46" t="s">
        <v>252</v>
      </c>
      <c r="C46">
        <v>1.5384615384615401</v>
      </c>
      <c r="D46">
        <v>1.1599999999999999</v>
      </c>
      <c r="E46">
        <v>0.61</v>
      </c>
    </row>
    <row r="47" spans="1:5" x14ac:dyDescent="0.25">
      <c r="A47" t="s">
        <v>16</v>
      </c>
      <c r="B47" t="s">
        <v>254</v>
      </c>
      <c r="C47">
        <v>1.5384615384615401</v>
      </c>
      <c r="D47">
        <v>1.03</v>
      </c>
      <c r="E47">
        <v>0.91</v>
      </c>
    </row>
    <row r="48" spans="1:5" x14ac:dyDescent="0.25">
      <c r="A48" t="s">
        <v>16</v>
      </c>
      <c r="B48" t="s">
        <v>255</v>
      </c>
      <c r="C48">
        <v>1.5384615384615401</v>
      </c>
      <c r="D48">
        <v>0.65</v>
      </c>
      <c r="E48">
        <v>0.78</v>
      </c>
    </row>
    <row r="49" spans="1:5" x14ac:dyDescent="0.25">
      <c r="A49" t="s">
        <v>16</v>
      </c>
      <c r="B49" t="s">
        <v>64</v>
      </c>
      <c r="C49">
        <v>1.5384615384615401</v>
      </c>
      <c r="D49">
        <v>0.79</v>
      </c>
      <c r="E49">
        <v>1.1200000000000001</v>
      </c>
    </row>
    <row r="50" spans="1:5" x14ac:dyDescent="0.25">
      <c r="A50" t="s">
        <v>16</v>
      </c>
      <c r="B50" t="s">
        <v>323</v>
      </c>
      <c r="C50">
        <v>1.5384615384615401</v>
      </c>
      <c r="D50">
        <v>0.6</v>
      </c>
      <c r="E50">
        <v>1.5</v>
      </c>
    </row>
    <row r="51" spans="1:5" x14ac:dyDescent="0.25">
      <c r="A51" t="s">
        <v>16</v>
      </c>
      <c r="B51" t="s">
        <v>18</v>
      </c>
      <c r="C51">
        <v>1.5384615384615401</v>
      </c>
      <c r="D51">
        <v>1.21</v>
      </c>
      <c r="E51">
        <v>1.06</v>
      </c>
    </row>
    <row r="52" spans="1:5" x14ac:dyDescent="0.25">
      <c r="A52" t="s">
        <v>16</v>
      </c>
      <c r="B52" t="s">
        <v>256</v>
      </c>
      <c r="C52">
        <v>1.5384615384615401</v>
      </c>
      <c r="D52">
        <v>0.88</v>
      </c>
      <c r="E52">
        <v>0.95</v>
      </c>
    </row>
    <row r="53" spans="1:5" x14ac:dyDescent="0.25">
      <c r="A53" t="s">
        <v>16</v>
      </c>
      <c r="B53" t="s">
        <v>257</v>
      </c>
      <c r="C53">
        <v>1.5384615384615401</v>
      </c>
      <c r="D53">
        <v>0.98</v>
      </c>
      <c r="E53">
        <v>1</v>
      </c>
    </row>
    <row r="54" spans="1:5" x14ac:dyDescent="0.25">
      <c r="A54" t="s">
        <v>16</v>
      </c>
      <c r="B54" t="s">
        <v>68</v>
      </c>
      <c r="C54">
        <v>1.5384615384615401</v>
      </c>
      <c r="D54">
        <v>0.98</v>
      </c>
      <c r="E54">
        <v>1.23</v>
      </c>
    </row>
    <row r="55" spans="1:5" x14ac:dyDescent="0.25">
      <c r="A55" t="s">
        <v>16</v>
      </c>
      <c r="B55" t="s">
        <v>19</v>
      </c>
      <c r="C55">
        <v>1.5384615384615401</v>
      </c>
      <c r="D55">
        <v>0.88</v>
      </c>
      <c r="E55">
        <v>1.45</v>
      </c>
    </row>
    <row r="56" spans="1:5" x14ac:dyDescent="0.25">
      <c r="A56" t="s">
        <v>69</v>
      </c>
      <c r="B56" t="s">
        <v>324</v>
      </c>
      <c r="C56">
        <v>1.3354838709677399</v>
      </c>
      <c r="D56">
        <v>0.9</v>
      </c>
      <c r="E56">
        <v>0.9</v>
      </c>
    </row>
    <row r="57" spans="1:5" x14ac:dyDescent="0.25">
      <c r="A57" t="s">
        <v>69</v>
      </c>
      <c r="B57" t="s">
        <v>351</v>
      </c>
      <c r="C57">
        <v>1.3354838709677399</v>
      </c>
      <c r="D57">
        <v>1.23</v>
      </c>
      <c r="E57">
        <v>1.02</v>
      </c>
    </row>
    <row r="58" spans="1:5" x14ac:dyDescent="0.25">
      <c r="A58" t="s">
        <v>69</v>
      </c>
      <c r="B58" t="s">
        <v>73</v>
      </c>
      <c r="C58">
        <v>1.3354838709677399</v>
      </c>
      <c r="D58">
        <v>0.75</v>
      </c>
      <c r="E58">
        <v>0.89</v>
      </c>
    </row>
    <row r="59" spans="1:5" x14ac:dyDescent="0.25">
      <c r="A59" t="s">
        <v>69</v>
      </c>
      <c r="B59" t="s">
        <v>75</v>
      </c>
      <c r="C59">
        <v>1.3354838709677399</v>
      </c>
      <c r="D59">
        <v>0.61</v>
      </c>
      <c r="E59">
        <v>0.84</v>
      </c>
    </row>
    <row r="60" spans="1:5" x14ac:dyDescent="0.25">
      <c r="A60" t="s">
        <v>69</v>
      </c>
      <c r="B60" t="s">
        <v>77</v>
      </c>
      <c r="C60">
        <v>1.3354838709677399</v>
      </c>
      <c r="D60">
        <v>1.35</v>
      </c>
      <c r="E60">
        <v>0.8</v>
      </c>
    </row>
    <row r="61" spans="1:5" x14ac:dyDescent="0.25">
      <c r="A61" t="s">
        <v>69</v>
      </c>
      <c r="B61" t="s">
        <v>263</v>
      </c>
      <c r="C61">
        <v>1.3354838709677399</v>
      </c>
      <c r="D61">
        <v>0.75</v>
      </c>
      <c r="E61">
        <v>1.17</v>
      </c>
    </row>
    <row r="62" spans="1:5" x14ac:dyDescent="0.25">
      <c r="A62" t="s">
        <v>69</v>
      </c>
      <c r="B62" t="s">
        <v>381</v>
      </c>
      <c r="C62">
        <v>1.3354838709677399</v>
      </c>
      <c r="D62">
        <v>1</v>
      </c>
      <c r="E62">
        <v>1.1499999999999999</v>
      </c>
    </row>
    <row r="63" spans="1:5" x14ac:dyDescent="0.25">
      <c r="A63" t="s">
        <v>69</v>
      </c>
      <c r="B63" t="s">
        <v>76</v>
      </c>
      <c r="C63">
        <v>1.3354838709677399</v>
      </c>
      <c r="D63">
        <v>0.4</v>
      </c>
      <c r="E63">
        <v>1.06</v>
      </c>
    </row>
    <row r="64" spans="1:5" x14ac:dyDescent="0.25">
      <c r="A64" t="s">
        <v>69</v>
      </c>
      <c r="B64" t="s">
        <v>72</v>
      </c>
      <c r="C64">
        <v>1.3354838709677399</v>
      </c>
      <c r="D64">
        <v>1.05</v>
      </c>
      <c r="E64">
        <v>0.9</v>
      </c>
    </row>
    <row r="65" spans="1:5" x14ac:dyDescent="0.25">
      <c r="A65" t="s">
        <v>69</v>
      </c>
      <c r="B65" t="s">
        <v>78</v>
      </c>
      <c r="C65">
        <v>1.3354838709677399</v>
      </c>
      <c r="D65">
        <v>1.25</v>
      </c>
      <c r="E65">
        <v>1.05</v>
      </c>
    </row>
    <row r="66" spans="1:5" x14ac:dyDescent="0.25">
      <c r="A66" t="s">
        <v>69</v>
      </c>
      <c r="B66" t="s">
        <v>260</v>
      </c>
      <c r="C66">
        <v>1.3354838709677399</v>
      </c>
      <c r="D66">
        <v>1.1200000000000001</v>
      </c>
      <c r="E66">
        <v>0.89</v>
      </c>
    </row>
    <row r="67" spans="1:5" x14ac:dyDescent="0.25">
      <c r="A67" t="s">
        <v>69</v>
      </c>
      <c r="B67" t="s">
        <v>262</v>
      </c>
      <c r="C67">
        <v>1.3354838709677399</v>
      </c>
      <c r="D67">
        <v>1.63</v>
      </c>
      <c r="E67">
        <v>0.66</v>
      </c>
    </row>
    <row r="68" spans="1:5" x14ac:dyDescent="0.25">
      <c r="A68" t="s">
        <v>69</v>
      </c>
      <c r="B68" t="s">
        <v>261</v>
      </c>
      <c r="C68">
        <v>1.3354838709677399</v>
      </c>
      <c r="D68">
        <v>1.55</v>
      </c>
      <c r="E68">
        <v>1</v>
      </c>
    </row>
    <row r="69" spans="1:5" x14ac:dyDescent="0.25">
      <c r="A69" t="s">
        <v>69</v>
      </c>
      <c r="B69" t="s">
        <v>325</v>
      </c>
      <c r="C69">
        <v>1.3354838709677399</v>
      </c>
      <c r="D69">
        <v>0.95</v>
      </c>
      <c r="E69">
        <v>1.25</v>
      </c>
    </row>
    <row r="70" spans="1:5" x14ac:dyDescent="0.25">
      <c r="A70" t="s">
        <v>69</v>
      </c>
      <c r="B70" t="s">
        <v>258</v>
      </c>
      <c r="C70">
        <v>1.3354838709677399</v>
      </c>
      <c r="D70">
        <v>0.47</v>
      </c>
      <c r="E70">
        <v>1.17</v>
      </c>
    </row>
    <row r="71" spans="1:5" x14ac:dyDescent="0.25">
      <c r="A71" t="s">
        <v>69</v>
      </c>
      <c r="B71" t="s">
        <v>79</v>
      </c>
      <c r="C71">
        <v>1.3354838709677399</v>
      </c>
      <c r="D71">
        <v>1.05</v>
      </c>
      <c r="E71">
        <v>1</v>
      </c>
    </row>
    <row r="72" spans="1:5" x14ac:dyDescent="0.25">
      <c r="A72" t="s">
        <v>69</v>
      </c>
      <c r="B72" t="s">
        <v>259</v>
      </c>
      <c r="C72">
        <v>1.3354838709677399</v>
      </c>
      <c r="D72">
        <v>1.3</v>
      </c>
      <c r="E72">
        <v>0.85</v>
      </c>
    </row>
    <row r="73" spans="1:5" x14ac:dyDescent="0.25">
      <c r="A73" t="s">
        <v>69</v>
      </c>
      <c r="B73" t="s">
        <v>71</v>
      </c>
      <c r="C73">
        <v>1.3354838709677399</v>
      </c>
      <c r="D73">
        <v>0.56000000000000005</v>
      </c>
      <c r="E73">
        <v>1.55</v>
      </c>
    </row>
    <row r="74" spans="1:5" x14ac:dyDescent="0.25">
      <c r="A74" t="s">
        <v>69</v>
      </c>
      <c r="B74" t="s">
        <v>74</v>
      </c>
      <c r="C74">
        <v>1.3354838709677399</v>
      </c>
      <c r="D74">
        <v>1.36</v>
      </c>
      <c r="E74">
        <v>0.94</v>
      </c>
    </row>
    <row r="75" spans="1:5" x14ac:dyDescent="0.25">
      <c r="A75" t="s">
        <v>69</v>
      </c>
      <c r="B75" t="s">
        <v>70</v>
      </c>
      <c r="C75">
        <v>1.3354838709677399</v>
      </c>
      <c r="D75">
        <v>0.85</v>
      </c>
      <c r="E75">
        <v>0.9</v>
      </c>
    </row>
    <row r="76" spans="1:5" x14ac:dyDescent="0.25">
      <c r="A76" t="s">
        <v>80</v>
      </c>
      <c r="B76" t="s">
        <v>97</v>
      </c>
      <c r="C76">
        <v>1.2345679012345701</v>
      </c>
      <c r="D76">
        <v>1.04</v>
      </c>
      <c r="E76">
        <v>0.93</v>
      </c>
    </row>
    <row r="77" spans="1:5" x14ac:dyDescent="0.25">
      <c r="A77" t="s">
        <v>80</v>
      </c>
      <c r="B77" t="s">
        <v>82</v>
      </c>
      <c r="C77">
        <v>1.2345679012345701</v>
      </c>
      <c r="D77">
        <v>0.66</v>
      </c>
      <c r="E77">
        <v>1.49</v>
      </c>
    </row>
    <row r="78" spans="1:5" x14ac:dyDescent="0.25">
      <c r="A78" t="s">
        <v>80</v>
      </c>
      <c r="B78" t="s">
        <v>83</v>
      </c>
      <c r="C78">
        <v>1.2345679012345701</v>
      </c>
      <c r="D78">
        <v>1.01</v>
      </c>
      <c r="E78">
        <v>1.1200000000000001</v>
      </c>
    </row>
    <row r="79" spans="1:5" x14ac:dyDescent="0.25">
      <c r="A79" t="s">
        <v>80</v>
      </c>
      <c r="B79" t="s">
        <v>85</v>
      </c>
      <c r="C79">
        <v>1.2345679012345701</v>
      </c>
      <c r="D79">
        <v>1.54</v>
      </c>
      <c r="E79">
        <v>0.98</v>
      </c>
    </row>
    <row r="80" spans="1:5" x14ac:dyDescent="0.25">
      <c r="A80" t="s">
        <v>80</v>
      </c>
      <c r="B80" t="s">
        <v>359</v>
      </c>
      <c r="C80">
        <v>1.2345679012345701</v>
      </c>
      <c r="D80">
        <v>1.49</v>
      </c>
      <c r="E80">
        <v>0.98</v>
      </c>
    </row>
    <row r="81" spans="1:5" x14ac:dyDescent="0.25">
      <c r="A81" t="s">
        <v>80</v>
      </c>
      <c r="B81" t="s">
        <v>87</v>
      </c>
      <c r="C81">
        <v>1.2345679012345701</v>
      </c>
      <c r="D81">
        <v>0.57999999999999996</v>
      </c>
      <c r="E81">
        <v>1.1200000000000001</v>
      </c>
    </row>
    <row r="82" spans="1:5" x14ac:dyDescent="0.25">
      <c r="A82" t="s">
        <v>80</v>
      </c>
      <c r="B82" t="s">
        <v>89</v>
      </c>
      <c r="C82">
        <v>1.2345679012345701</v>
      </c>
      <c r="D82">
        <v>1.31</v>
      </c>
      <c r="E82">
        <v>1.1200000000000001</v>
      </c>
    </row>
    <row r="83" spans="1:5" x14ac:dyDescent="0.25">
      <c r="A83" t="s">
        <v>80</v>
      </c>
      <c r="B83" t="s">
        <v>369</v>
      </c>
      <c r="C83">
        <v>1.2345679012345701</v>
      </c>
      <c r="D83">
        <v>0.89</v>
      </c>
      <c r="E83">
        <v>0.98</v>
      </c>
    </row>
    <row r="84" spans="1:5" x14ac:dyDescent="0.25">
      <c r="A84" t="s">
        <v>80</v>
      </c>
      <c r="B84" t="s">
        <v>91</v>
      </c>
      <c r="C84">
        <v>1.2345679012345701</v>
      </c>
      <c r="D84">
        <v>0.62</v>
      </c>
      <c r="E84">
        <v>0.98</v>
      </c>
    </row>
    <row r="85" spans="1:5" x14ac:dyDescent="0.25">
      <c r="A85" t="s">
        <v>80</v>
      </c>
      <c r="B85" t="s">
        <v>96</v>
      </c>
      <c r="C85">
        <v>1.2345679012345701</v>
      </c>
      <c r="D85">
        <v>1.05</v>
      </c>
      <c r="E85">
        <v>0.93</v>
      </c>
    </row>
    <row r="86" spans="1:5" x14ac:dyDescent="0.25">
      <c r="A86" t="s">
        <v>80</v>
      </c>
      <c r="B86" t="s">
        <v>86</v>
      </c>
      <c r="C86">
        <v>1.2345679012345701</v>
      </c>
      <c r="D86">
        <v>0.98</v>
      </c>
      <c r="E86">
        <v>1.1299999999999999</v>
      </c>
    </row>
    <row r="87" spans="1:5" x14ac:dyDescent="0.25">
      <c r="A87" t="s">
        <v>80</v>
      </c>
      <c r="B87" t="s">
        <v>81</v>
      </c>
      <c r="C87">
        <v>1.2345679012345701</v>
      </c>
      <c r="D87">
        <v>1.05</v>
      </c>
      <c r="E87">
        <v>0.93</v>
      </c>
    </row>
    <row r="88" spans="1:5" x14ac:dyDescent="0.25">
      <c r="A88" t="s">
        <v>80</v>
      </c>
      <c r="B88" t="s">
        <v>94</v>
      </c>
      <c r="C88">
        <v>1.2345679012345701</v>
      </c>
      <c r="D88">
        <v>0.73</v>
      </c>
      <c r="E88">
        <v>0.88</v>
      </c>
    </row>
    <row r="89" spans="1:5" x14ac:dyDescent="0.25">
      <c r="A89" t="s">
        <v>80</v>
      </c>
      <c r="B89" t="s">
        <v>90</v>
      </c>
      <c r="C89">
        <v>1.2345679012345701</v>
      </c>
      <c r="D89">
        <v>1.38</v>
      </c>
      <c r="E89">
        <v>0.49</v>
      </c>
    </row>
    <row r="90" spans="1:5" x14ac:dyDescent="0.25">
      <c r="A90" t="s">
        <v>80</v>
      </c>
      <c r="B90" t="s">
        <v>93</v>
      </c>
      <c r="C90">
        <v>1.2345679012345701</v>
      </c>
      <c r="D90">
        <v>0.77</v>
      </c>
      <c r="E90">
        <v>0.93</v>
      </c>
    </row>
    <row r="91" spans="1:5" x14ac:dyDescent="0.25">
      <c r="A91" t="s">
        <v>80</v>
      </c>
      <c r="B91" t="s">
        <v>88</v>
      </c>
      <c r="C91">
        <v>1.2345679012345701</v>
      </c>
      <c r="D91">
        <v>0.62</v>
      </c>
      <c r="E91">
        <v>1.1200000000000001</v>
      </c>
    </row>
    <row r="92" spans="1:5" x14ac:dyDescent="0.25">
      <c r="A92" t="s">
        <v>80</v>
      </c>
      <c r="B92" t="s">
        <v>410</v>
      </c>
      <c r="C92">
        <v>1.2345679012345701</v>
      </c>
      <c r="D92">
        <v>1.08</v>
      </c>
      <c r="E92">
        <v>1.07</v>
      </c>
    </row>
    <row r="93" spans="1:5" x14ac:dyDescent="0.25">
      <c r="A93" t="s">
        <v>80</v>
      </c>
      <c r="B93" t="s">
        <v>412</v>
      </c>
      <c r="C93">
        <v>1.2345679012345701</v>
      </c>
      <c r="D93">
        <v>1.3</v>
      </c>
      <c r="E93">
        <v>1.07</v>
      </c>
    </row>
    <row r="94" spans="1:5" x14ac:dyDescent="0.25">
      <c r="A94" t="s">
        <v>80</v>
      </c>
      <c r="B94" t="s">
        <v>92</v>
      </c>
      <c r="C94">
        <v>1.2345679012345701</v>
      </c>
      <c r="D94">
        <v>0.95</v>
      </c>
      <c r="E94">
        <v>1.57</v>
      </c>
    </row>
    <row r="95" spans="1:5" x14ac:dyDescent="0.25">
      <c r="A95" t="s">
        <v>80</v>
      </c>
      <c r="B95" t="s">
        <v>416</v>
      </c>
      <c r="C95">
        <v>1.2345679012345701</v>
      </c>
      <c r="D95">
        <v>0.85</v>
      </c>
      <c r="E95">
        <v>0.72</v>
      </c>
    </row>
    <row r="96" spans="1:5" x14ac:dyDescent="0.25">
      <c r="A96" t="s">
        <v>80</v>
      </c>
      <c r="B96" t="s">
        <v>84</v>
      </c>
      <c r="C96">
        <v>1.2345679012345701</v>
      </c>
      <c r="D96">
        <v>1.0900000000000001</v>
      </c>
      <c r="E96">
        <v>1.1200000000000001</v>
      </c>
    </row>
    <row r="97" spans="1:5" x14ac:dyDescent="0.25">
      <c r="A97" t="s">
        <v>80</v>
      </c>
      <c r="B97" t="s">
        <v>98</v>
      </c>
      <c r="C97">
        <v>1.2345679012345701</v>
      </c>
      <c r="D97">
        <v>0.93</v>
      </c>
      <c r="E97">
        <v>0.59</v>
      </c>
    </row>
    <row r="98" spans="1:5" x14ac:dyDescent="0.25">
      <c r="A98" t="s">
        <v>80</v>
      </c>
      <c r="B98" t="s">
        <v>95</v>
      </c>
      <c r="C98">
        <v>1.2345679012345701</v>
      </c>
      <c r="D98">
        <v>1.58</v>
      </c>
      <c r="E98">
        <v>0.56000000000000005</v>
      </c>
    </row>
    <row r="99" spans="1:5" x14ac:dyDescent="0.25">
      <c r="A99" t="s">
        <v>80</v>
      </c>
      <c r="B99" t="s">
        <v>435</v>
      </c>
      <c r="C99">
        <v>1.2345679012345701</v>
      </c>
      <c r="D99">
        <v>0.54</v>
      </c>
      <c r="E99">
        <v>1.25</v>
      </c>
    </row>
    <row r="100" spans="1:5" x14ac:dyDescent="0.25">
      <c r="A100" t="s">
        <v>99</v>
      </c>
      <c r="B100" t="s">
        <v>100</v>
      </c>
      <c r="C100">
        <v>1.3185654008438801</v>
      </c>
      <c r="D100">
        <v>0.8</v>
      </c>
      <c r="E100">
        <v>1.36</v>
      </c>
    </row>
    <row r="101" spans="1:5" x14ac:dyDescent="0.25">
      <c r="A101" t="s">
        <v>99</v>
      </c>
      <c r="B101" t="s">
        <v>102</v>
      </c>
      <c r="C101">
        <v>1.3185654008438801</v>
      </c>
      <c r="D101">
        <v>0.95</v>
      </c>
      <c r="E101">
        <v>0.83</v>
      </c>
    </row>
    <row r="102" spans="1:5" x14ac:dyDescent="0.25">
      <c r="A102" t="s">
        <v>99</v>
      </c>
      <c r="B102" t="s">
        <v>111</v>
      </c>
      <c r="C102">
        <v>1.3185654008438801</v>
      </c>
      <c r="D102">
        <v>1.1000000000000001</v>
      </c>
      <c r="E102">
        <v>0.75</v>
      </c>
    </row>
    <row r="103" spans="1:5" x14ac:dyDescent="0.25">
      <c r="A103" t="s">
        <v>99</v>
      </c>
      <c r="B103" t="s">
        <v>104</v>
      </c>
      <c r="C103">
        <v>1.3185654008438801</v>
      </c>
      <c r="D103">
        <v>0.87</v>
      </c>
      <c r="E103">
        <v>1.1100000000000001</v>
      </c>
    </row>
    <row r="104" spans="1:5" x14ac:dyDescent="0.25">
      <c r="A104" t="s">
        <v>99</v>
      </c>
      <c r="B104" t="s">
        <v>106</v>
      </c>
      <c r="C104">
        <v>1.3185654008438801</v>
      </c>
      <c r="D104">
        <v>1</v>
      </c>
      <c r="E104">
        <v>1.54</v>
      </c>
    </row>
    <row r="105" spans="1:5" x14ac:dyDescent="0.25">
      <c r="A105" t="s">
        <v>99</v>
      </c>
      <c r="B105" t="s">
        <v>105</v>
      </c>
      <c r="C105">
        <v>1.3185654008438801</v>
      </c>
      <c r="D105">
        <v>1.26</v>
      </c>
      <c r="E105">
        <v>1.45</v>
      </c>
    </row>
    <row r="106" spans="1:5" x14ac:dyDescent="0.25">
      <c r="A106" t="s">
        <v>99</v>
      </c>
      <c r="B106" t="s">
        <v>117</v>
      </c>
      <c r="C106">
        <v>1.3185654008438801</v>
      </c>
      <c r="D106">
        <v>1.06</v>
      </c>
      <c r="E106">
        <v>1.07</v>
      </c>
    </row>
    <row r="107" spans="1:5" x14ac:dyDescent="0.25">
      <c r="A107" t="s">
        <v>99</v>
      </c>
      <c r="B107" t="s">
        <v>121</v>
      </c>
      <c r="C107">
        <v>1.3185654008438801</v>
      </c>
      <c r="D107">
        <v>1.25</v>
      </c>
      <c r="E107">
        <v>0.95</v>
      </c>
    </row>
    <row r="108" spans="1:5" x14ac:dyDescent="0.25">
      <c r="A108" t="s">
        <v>99</v>
      </c>
      <c r="B108" t="s">
        <v>108</v>
      </c>
      <c r="C108">
        <v>1.3185654008438801</v>
      </c>
      <c r="D108">
        <v>0.9</v>
      </c>
      <c r="E108">
        <v>0.53</v>
      </c>
    </row>
    <row r="109" spans="1:5" x14ac:dyDescent="0.25">
      <c r="A109" t="s">
        <v>99</v>
      </c>
      <c r="B109" t="s">
        <v>103</v>
      </c>
      <c r="C109">
        <v>1.3185654008438801</v>
      </c>
      <c r="D109">
        <v>1.01</v>
      </c>
      <c r="E109">
        <v>1.05</v>
      </c>
    </row>
    <row r="110" spans="1:5" x14ac:dyDescent="0.25">
      <c r="A110" t="s">
        <v>99</v>
      </c>
      <c r="B110" t="s">
        <v>110</v>
      </c>
      <c r="C110">
        <v>1.3185654008438801</v>
      </c>
      <c r="D110">
        <v>0.95</v>
      </c>
      <c r="E110">
        <v>0.39</v>
      </c>
    </row>
    <row r="111" spans="1:5" x14ac:dyDescent="0.25">
      <c r="A111" t="s">
        <v>99</v>
      </c>
      <c r="B111" t="s">
        <v>107</v>
      </c>
      <c r="C111">
        <v>1.3185654008438801</v>
      </c>
      <c r="D111">
        <v>0.79</v>
      </c>
      <c r="E111">
        <v>0.64</v>
      </c>
    </row>
    <row r="112" spans="1:5" x14ac:dyDescent="0.25">
      <c r="A112" t="s">
        <v>99</v>
      </c>
      <c r="B112" t="s">
        <v>395</v>
      </c>
      <c r="C112">
        <v>1.3185654008438801</v>
      </c>
      <c r="D112">
        <v>1.1399999999999999</v>
      </c>
      <c r="E112">
        <v>1.1100000000000001</v>
      </c>
    </row>
    <row r="113" spans="1:5" x14ac:dyDescent="0.25">
      <c r="A113" t="s">
        <v>99</v>
      </c>
      <c r="B113" t="s">
        <v>115</v>
      </c>
      <c r="C113">
        <v>1.3185654008438801</v>
      </c>
      <c r="D113">
        <v>1.1399999999999999</v>
      </c>
      <c r="E113">
        <v>0.99</v>
      </c>
    </row>
    <row r="114" spans="1:5" x14ac:dyDescent="0.25">
      <c r="A114" t="s">
        <v>99</v>
      </c>
      <c r="B114" t="s">
        <v>112</v>
      </c>
      <c r="C114">
        <v>1.3185654008438801</v>
      </c>
      <c r="D114">
        <v>0.61</v>
      </c>
      <c r="E114">
        <v>0.87</v>
      </c>
    </row>
    <row r="115" spans="1:5" x14ac:dyDescent="0.25">
      <c r="A115" t="s">
        <v>99</v>
      </c>
      <c r="B115" t="s">
        <v>113</v>
      </c>
      <c r="C115">
        <v>1.3185654008438801</v>
      </c>
      <c r="D115">
        <v>1</v>
      </c>
      <c r="E115">
        <v>0.71</v>
      </c>
    </row>
    <row r="116" spans="1:5" x14ac:dyDescent="0.25">
      <c r="A116" t="s">
        <v>99</v>
      </c>
      <c r="B116" t="s">
        <v>114</v>
      </c>
      <c r="C116">
        <v>1.3185654008438801</v>
      </c>
      <c r="D116">
        <v>1.76</v>
      </c>
      <c r="E116">
        <v>0.62</v>
      </c>
    </row>
    <row r="117" spans="1:5" x14ac:dyDescent="0.25">
      <c r="A117" t="s">
        <v>99</v>
      </c>
      <c r="B117" t="s">
        <v>116</v>
      </c>
      <c r="C117">
        <v>1.3185654008438801</v>
      </c>
      <c r="D117">
        <v>1.08</v>
      </c>
      <c r="E117">
        <v>1.1299999999999999</v>
      </c>
    </row>
    <row r="118" spans="1:5" x14ac:dyDescent="0.25">
      <c r="A118" t="s">
        <v>99</v>
      </c>
      <c r="B118" t="s">
        <v>109</v>
      </c>
      <c r="C118">
        <v>1.3185654008438801</v>
      </c>
      <c r="D118">
        <v>1.01</v>
      </c>
      <c r="E118">
        <v>0.87</v>
      </c>
    </row>
    <row r="119" spans="1:5" x14ac:dyDescent="0.25">
      <c r="A119" t="s">
        <v>99</v>
      </c>
      <c r="B119" t="s">
        <v>118</v>
      </c>
      <c r="C119">
        <v>1.3185654008438801</v>
      </c>
      <c r="D119">
        <v>0.8</v>
      </c>
      <c r="E119">
        <v>1.58</v>
      </c>
    </row>
    <row r="120" spans="1:5" x14ac:dyDescent="0.25">
      <c r="A120" t="s">
        <v>99</v>
      </c>
      <c r="B120" t="s">
        <v>417</v>
      </c>
      <c r="C120">
        <v>1.3185654008438801</v>
      </c>
      <c r="D120">
        <v>1.05</v>
      </c>
      <c r="E120">
        <v>1.01</v>
      </c>
    </row>
    <row r="121" spans="1:5" x14ac:dyDescent="0.25">
      <c r="A121" t="s">
        <v>99</v>
      </c>
      <c r="B121" t="s">
        <v>101</v>
      </c>
      <c r="C121">
        <v>1.3185654008438801</v>
      </c>
      <c r="D121">
        <v>1.06</v>
      </c>
      <c r="E121">
        <v>0.79</v>
      </c>
    </row>
    <row r="122" spans="1:5" x14ac:dyDescent="0.25">
      <c r="A122" t="s">
        <v>99</v>
      </c>
      <c r="B122" t="s">
        <v>120</v>
      </c>
      <c r="C122">
        <v>1.3185654008438801</v>
      </c>
      <c r="D122">
        <v>0.76</v>
      </c>
      <c r="E122">
        <v>1.32</v>
      </c>
    </row>
    <row r="123" spans="1:5" x14ac:dyDescent="0.25">
      <c r="A123" t="s">
        <v>99</v>
      </c>
      <c r="B123" t="s">
        <v>119</v>
      </c>
      <c r="C123">
        <v>1.3185654008438801</v>
      </c>
      <c r="D123">
        <v>0.72</v>
      </c>
      <c r="E123">
        <v>1.5</v>
      </c>
    </row>
    <row r="124" spans="1:5" x14ac:dyDescent="0.25">
      <c r="A124" t="s">
        <v>122</v>
      </c>
      <c r="B124" t="s">
        <v>123</v>
      </c>
      <c r="C124">
        <v>1.2645833333333301</v>
      </c>
      <c r="D124">
        <v>1.1499999999999999</v>
      </c>
      <c r="E124">
        <v>1.23</v>
      </c>
    </row>
    <row r="125" spans="1:5" x14ac:dyDescent="0.25">
      <c r="A125" t="s">
        <v>122</v>
      </c>
      <c r="B125" t="s">
        <v>125</v>
      </c>
      <c r="C125">
        <v>1.2645833333333301</v>
      </c>
      <c r="D125">
        <v>0.94</v>
      </c>
      <c r="E125">
        <v>0.91</v>
      </c>
    </row>
    <row r="126" spans="1:5" x14ac:dyDescent="0.25">
      <c r="A126" t="s">
        <v>122</v>
      </c>
      <c r="B126" t="s">
        <v>127</v>
      </c>
      <c r="C126">
        <v>1.2645833333333301</v>
      </c>
      <c r="D126">
        <v>0.92</v>
      </c>
      <c r="E126">
        <v>0.72</v>
      </c>
    </row>
    <row r="127" spans="1:5" x14ac:dyDescent="0.25">
      <c r="A127" t="s">
        <v>122</v>
      </c>
      <c r="B127" t="s">
        <v>130</v>
      </c>
      <c r="C127">
        <v>1.2645833333333301</v>
      </c>
      <c r="D127">
        <v>1.02</v>
      </c>
      <c r="E127">
        <v>0.82</v>
      </c>
    </row>
    <row r="128" spans="1:5" x14ac:dyDescent="0.25">
      <c r="A128" t="s">
        <v>122</v>
      </c>
      <c r="B128" t="s">
        <v>362</v>
      </c>
      <c r="C128">
        <v>1.2645833333333301</v>
      </c>
      <c r="D128">
        <v>1.46</v>
      </c>
      <c r="E128">
        <v>1.0900000000000001</v>
      </c>
    </row>
    <row r="129" spans="1:5" x14ac:dyDescent="0.25">
      <c r="A129" t="s">
        <v>122</v>
      </c>
      <c r="B129" t="s">
        <v>126</v>
      </c>
      <c r="C129">
        <v>1.2645833333333301</v>
      </c>
      <c r="D129">
        <v>1.23</v>
      </c>
      <c r="E129">
        <v>0.87</v>
      </c>
    </row>
    <row r="130" spans="1:5" x14ac:dyDescent="0.25">
      <c r="A130" t="s">
        <v>122</v>
      </c>
      <c r="B130" t="s">
        <v>129</v>
      </c>
      <c r="C130">
        <v>1.2645833333333301</v>
      </c>
      <c r="D130">
        <v>1.07</v>
      </c>
      <c r="E130">
        <v>1.1399999999999999</v>
      </c>
    </row>
    <row r="131" spans="1:5" x14ac:dyDescent="0.25">
      <c r="A131" t="s">
        <v>122</v>
      </c>
      <c r="B131" t="s">
        <v>128</v>
      </c>
      <c r="C131">
        <v>1.2645833333333301</v>
      </c>
      <c r="D131">
        <v>1.1100000000000001</v>
      </c>
      <c r="E131">
        <v>1.05</v>
      </c>
    </row>
    <row r="132" spans="1:5" x14ac:dyDescent="0.25">
      <c r="A132" t="s">
        <v>122</v>
      </c>
      <c r="B132" t="s">
        <v>136</v>
      </c>
      <c r="C132">
        <v>1.2645833333333301</v>
      </c>
      <c r="D132">
        <v>1.42</v>
      </c>
      <c r="E132">
        <v>0.81</v>
      </c>
    </row>
    <row r="133" spans="1:5" x14ac:dyDescent="0.25">
      <c r="A133" t="s">
        <v>122</v>
      </c>
      <c r="B133" t="s">
        <v>131</v>
      </c>
      <c r="C133">
        <v>1.2645833333333301</v>
      </c>
      <c r="D133">
        <v>1.08</v>
      </c>
      <c r="E133">
        <v>1.05</v>
      </c>
    </row>
    <row r="134" spans="1:5" x14ac:dyDescent="0.25">
      <c r="A134" t="s">
        <v>122</v>
      </c>
      <c r="B134" t="s">
        <v>133</v>
      </c>
      <c r="C134">
        <v>1.2645833333333301</v>
      </c>
      <c r="D134">
        <v>0.55000000000000004</v>
      </c>
      <c r="E134">
        <v>1.18</v>
      </c>
    </row>
    <row r="135" spans="1:5" x14ac:dyDescent="0.25">
      <c r="A135" t="s">
        <v>122</v>
      </c>
      <c r="B135" t="s">
        <v>135</v>
      </c>
      <c r="C135">
        <v>1.2645833333333301</v>
      </c>
      <c r="D135">
        <v>0.62</v>
      </c>
      <c r="E135">
        <v>0.91</v>
      </c>
    </row>
    <row r="136" spans="1:5" x14ac:dyDescent="0.25">
      <c r="A136" t="s">
        <v>122</v>
      </c>
      <c r="B136" t="s">
        <v>137</v>
      </c>
      <c r="C136">
        <v>1.2645833333333301</v>
      </c>
      <c r="D136">
        <v>1.03</v>
      </c>
      <c r="E136">
        <v>0.82</v>
      </c>
    </row>
    <row r="137" spans="1:5" x14ac:dyDescent="0.25">
      <c r="A137" t="s">
        <v>122</v>
      </c>
      <c r="B137" t="s">
        <v>401</v>
      </c>
      <c r="C137">
        <v>1.2645833333333301</v>
      </c>
      <c r="D137">
        <v>0.98</v>
      </c>
      <c r="E137">
        <v>1.3</v>
      </c>
    </row>
    <row r="138" spans="1:5" x14ac:dyDescent="0.25">
      <c r="A138" t="s">
        <v>122</v>
      </c>
      <c r="B138" t="s">
        <v>138</v>
      </c>
      <c r="C138">
        <v>1.2645833333333301</v>
      </c>
      <c r="D138">
        <v>1.17</v>
      </c>
      <c r="E138">
        <v>1.05</v>
      </c>
    </row>
    <row r="139" spans="1:5" x14ac:dyDescent="0.25">
      <c r="A139" t="s">
        <v>122</v>
      </c>
      <c r="B139" t="s">
        <v>139</v>
      </c>
      <c r="C139">
        <v>1.2645833333333301</v>
      </c>
      <c r="D139">
        <v>0.88</v>
      </c>
      <c r="E139">
        <v>0.81</v>
      </c>
    </row>
    <row r="140" spans="1:5" x14ac:dyDescent="0.25">
      <c r="A140" t="s">
        <v>122</v>
      </c>
      <c r="B140" t="s">
        <v>144</v>
      </c>
      <c r="C140">
        <v>1.2645833333333301</v>
      </c>
      <c r="D140">
        <v>1.1299999999999999</v>
      </c>
      <c r="E140">
        <v>1.6</v>
      </c>
    </row>
    <row r="141" spans="1:5" x14ac:dyDescent="0.25">
      <c r="A141" t="s">
        <v>122</v>
      </c>
      <c r="B141" t="s">
        <v>132</v>
      </c>
      <c r="C141">
        <v>1.2645833333333301</v>
      </c>
      <c r="D141">
        <v>0.94</v>
      </c>
      <c r="E141">
        <v>0.91</v>
      </c>
    </row>
    <row r="142" spans="1:5" x14ac:dyDescent="0.25">
      <c r="A142" t="s">
        <v>122</v>
      </c>
      <c r="B142" t="s">
        <v>140</v>
      </c>
      <c r="C142">
        <v>1.2645833333333301</v>
      </c>
      <c r="D142">
        <v>1.23</v>
      </c>
      <c r="E142">
        <v>0.64</v>
      </c>
    </row>
    <row r="143" spans="1:5" x14ac:dyDescent="0.25">
      <c r="A143" t="s">
        <v>122</v>
      </c>
      <c r="B143" t="s">
        <v>124</v>
      </c>
      <c r="C143">
        <v>1.2645833333333301</v>
      </c>
      <c r="D143">
        <v>0.83</v>
      </c>
      <c r="E143">
        <v>1.08</v>
      </c>
    </row>
    <row r="144" spans="1:5" x14ac:dyDescent="0.25">
      <c r="A144" t="s">
        <v>122</v>
      </c>
      <c r="B144" t="s">
        <v>134</v>
      </c>
      <c r="C144">
        <v>1.2645833333333301</v>
      </c>
      <c r="D144">
        <v>0.49</v>
      </c>
      <c r="E144">
        <v>1.17</v>
      </c>
    </row>
    <row r="145" spans="1:5" x14ac:dyDescent="0.25">
      <c r="A145" t="s">
        <v>122</v>
      </c>
      <c r="B145" t="s">
        <v>141</v>
      </c>
      <c r="C145">
        <v>1.2645833333333301</v>
      </c>
      <c r="D145">
        <v>0.91</v>
      </c>
      <c r="E145">
        <v>0.68</v>
      </c>
    </row>
    <row r="146" spans="1:5" x14ac:dyDescent="0.25">
      <c r="A146" t="s">
        <v>122</v>
      </c>
      <c r="B146" t="s">
        <v>142</v>
      </c>
      <c r="C146">
        <v>1.2645833333333301</v>
      </c>
      <c r="D146">
        <v>1.1499999999999999</v>
      </c>
      <c r="E146">
        <v>1</v>
      </c>
    </row>
    <row r="147" spans="1:5" x14ac:dyDescent="0.25">
      <c r="A147" t="s">
        <v>122</v>
      </c>
      <c r="B147" t="s">
        <v>143</v>
      </c>
      <c r="C147">
        <v>1.2645833333333301</v>
      </c>
      <c r="D147">
        <v>0.75</v>
      </c>
      <c r="E147">
        <v>1.05</v>
      </c>
    </row>
    <row r="148" spans="1:5" x14ac:dyDescent="0.25">
      <c r="A148" t="s">
        <v>145</v>
      </c>
      <c r="B148" t="s">
        <v>347</v>
      </c>
      <c r="C148">
        <v>1.4111111111111101</v>
      </c>
      <c r="D148">
        <v>0.99</v>
      </c>
      <c r="E148">
        <v>1.32</v>
      </c>
    </row>
    <row r="149" spans="1:5" x14ac:dyDescent="0.25">
      <c r="A149" t="s">
        <v>145</v>
      </c>
      <c r="B149" t="s">
        <v>349</v>
      </c>
      <c r="C149">
        <v>1.4111111111111101</v>
      </c>
      <c r="D149">
        <v>0.8</v>
      </c>
      <c r="E149">
        <v>0.92</v>
      </c>
    </row>
    <row r="150" spans="1:5" x14ac:dyDescent="0.25">
      <c r="A150" t="s">
        <v>145</v>
      </c>
      <c r="B150" t="s">
        <v>355</v>
      </c>
      <c r="C150">
        <v>1.4111111111111101</v>
      </c>
      <c r="D150">
        <v>0.35</v>
      </c>
      <c r="E150">
        <v>1.72</v>
      </c>
    </row>
    <row r="151" spans="1:5" x14ac:dyDescent="0.25">
      <c r="A151" t="s">
        <v>145</v>
      </c>
      <c r="B151" t="s">
        <v>357</v>
      </c>
      <c r="C151">
        <v>1.4111111111111101</v>
      </c>
      <c r="D151">
        <v>0.8</v>
      </c>
      <c r="E151">
        <v>0.92</v>
      </c>
    </row>
    <row r="152" spans="1:5" x14ac:dyDescent="0.25">
      <c r="A152" t="s">
        <v>145</v>
      </c>
      <c r="B152" t="s">
        <v>360</v>
      </c>
      <c r="C152">
        <v>1.4111111111111101</v>
      </c>
      <c r="D152">
        <v>1.1599999999999999</v>
      </c>
      <c r="E152">
        <v>1.22</v>
      </c>
    </row>
    <row r="153" spans="1:5" x14ac:dyDescent="0.25">
      <c r="A153" t="s">
        <v>145</v>
      </c>
      <c r="B153" t="s">
        <v>366</v>
      </c>
      <c r="C153">
        <v>1.4111111111111101</v>
      </c>
      <c r="D153">
        <v>1.21</v>
      </c>
      <c r="E153">
        <v>0.68</v>
      </c>
    </row>
    <row r="154" spans="1:5" x14ac:dyDescent="0.25">
      <c r="A154" t="s">
        <v>145</v>
      </c>
      <c r="B154" t="s">
        <v>371</v>
      </c>
      <c r="C154">
        <v>1.4111111111111101</v>
      </c>
      <c r="D154">
        <v>0.66</v>
      </c>
      <c r="E154">
        <v>0.97</v>
      </c>
    </row>
    <row r="155" spans="1:5" x14ac:dyDescent="0.25">
      <c r="A155" t="s">
        <v>145</v>
      </c>
      <c r="B155" t="s">
        <v>149</v>
      </c>
      <c r="C155">
        <v>1.4111111111111101</v>
      </c>
      <c r="D155">
        <v>0.71</v>
      </c>
      <c r="E155">
        <v>1.72</v>
      </c>
    </row>
    <row r="156" spans="1:5" x14ac:dyDescent="0.25">
      <c r="A156" t="s">
        <v>145</v>
      </c>
      <c r="B156" t="s">
        <v>375</v>
      </c>
      <c r="C156">
        <v>1.4111111111111101</v>
      </c>
      <c r="D156">
        <v>0.75</v>
      </c>
      <c r="E156">
        <v>0.61</v>
      </c>
    </row>
    <row r="157" spans="1:5" x14ac:dyDescent="0.25">
      <c r="A157" t="s">
        <v>145</v>
      </c>
      <c r="B157" t="s">
        <v>388</v>
      </c>
      <c r="C157">
        <v>1.4111111111111101</v>
      </c>
      <c r="D157">
        <v>1.32</v>
      </c>
      <c r="E157">
        <v>1.1100000000000001</v>
      </c>
    </row>
    <row r="158" spans="1:5" x14ac:dyDescent="0.25">
      <c r="A158" t="s">
        <v>145</v>
      </c>
      <c r="B158" t="s">
        <v>389</v>
      </c>
      <c r="C158">
        <v>1.4111111111111101</v>
      </c>
      <c r="D158">
        <v>1.06</v>
      </c>
      <c r="E158">
        <v>0.67</v>
      </c>
    </row>
    <row r="159" spans="1:5" x14ac:dyDescent="0.25">
      <c r="A159" t="s">
        <v>145</v>
      </c>
      <c r="B159" t="s">
        <v>391</v>
      </c>
      <c r="C159">
        <v>1.4111111111111101</v>
      </c>
      <c r="D159">
        <v>1.04</v>
      </c>
      <c r="E159">
        <v>1.37</v>
      </c>
    </row>
    <row r="160" spans="1:5" x14ac:dyDescent="0.25">
      <c r="A160" t="s">
        <v>145</v>
      </c>
      <c r="B160" t="s">
        <v>146</v>
      </c>
      <c r="C160">
        <v>1.4111111111111101</v>
      </c>
      <c r="D160">
        <v>1.18</v>
      </c>
      <c r="E160">
        <v>1.21</v>
      </c>
    </row>
    <row r="161" spans="1:5" x14ac:dyDescent="0.25">
      <c r="A161" t="s">
        <v>145</v>
      </c>
      <c r="B161" t="s">
        <v>404</v>
      </c>
      <c r="C161">
        <v>1.4111111111111101</v>
      </c>
      <c r="D161">
        <v>1.04</v>
      </c>
      <c r="E161">
        <v>0.76</v>
      </c>
    </row>
    <row r="162" spans="1:5" x14ac:dyDescent="0.25">
      <c r="A162" t="s">
        <v>145</v>
      </c>
      <c r="B162" t="s">
        <v>419</v>
      </c>
      <c r="C162">
        <v>1.4111111111111101</v>
      </c>
      <c r="D162">
        <v>0.96</v>
      </c>
      <c r="E162">
        <v>0.74</v>
      </c>
    </row>
    <row r="163" spans="1:5" x14ac:dyDescent="0.25">
      <c r="A163" t="s">
        <v>145</v>
      </c>
      <c r="B163" t="s">
        <v>423</v>
      </c>
      <c r="C163">
        <v>1.4111111111111101</v>
      </c>
      <c r="D163">
        <v>0.89</v>
      </c>
      <c r="E163">
        <v>0.54</v>
      </c>
    </row>
    <row r="164" spans="1:5" x14ac:dyDescent="0.25">
      <c r="A164" t="s">
        <v>145</v>
      </c>
      <c r="B164" t="s">
        <v>425</v>
      </c>
      <c r="C164">
        <v>1.4111111111111101</v>
      </c>
      <c r="D164">
        <v>1.46</v>
      </c>
      <c r="E164">
        <v>0.69</v>
      </c>
    </row>
    <row r="165" spans="1:5" x14ac:dyDescent="0.25">
      <c r="A165" t="s">
        <v>145</v>
      </c>
      <c r="B165" t="s">
        <v>427</v>
      </c>
      <c r="C165">
        <v>1.4111111111111101</v>
      </c>
      <c r="D165">
        <v>1.1299999999999999</v>
      </c>
      <c r="E165">
        <v>0.71</v>
      </c>
    </row>
    <row r="166" spans="1:5" x14ac:dyDescent="0.25">
      <c r="A166" t="s">
        <v>145</v>
      </c>
      <c r="B166" t="s">
        <v>432</v>
      </c>
      <c r="C166">
        <v>1.4111111111111101</v>
      </c>
      <c r="D166">
        <v>1.37</v>
      </c>
      <c r="E166">
        <v>1.49</v>
      </c>
    </row>
    <row r="167" spans="1:5" x14ac:dyDescent="0.25">
      <c r="A167" t="s">
        <v>145</v>
      </c>
      <c r="B167" t="s">
        <v>433</v>
      </c>
      <c r="C167">
        <v>1.4111111111111101</v>
      </c>
      <c r="D167">
        <v>0.92</v>
      </c>
      <c r="E167">
        <v>1.37</v>
      </c>
    </row>
    <row r="168" spans="1:5" x14ac:dyDescent="0.25">
      <c r="A168" t="s">
        <v>145</v>
      </c>
      <c r="B168" t="s">
        <v>434</v>
      </c>
      <c r="C168">
        <v>1.4111111111111101</v>
      </c>
      <c r="D168">
        <v>0.9</v>
      </c>
      <c r="E168">
        <v>0.8</v>
      </c>
    </row>
    <row r="169" spans="1:5" x14ac:dyDescent="0.25">
      <c r="A169" t="s">
        <v>145</v>
      </c>
      <c r="B169" t="s">
        <v>148</v>
      </c>
      <c r="C169">
        <v>1.4111111111111101</v>
      </c>
      <c r="D169">
        <v>1.04</v>
      </c>
      <c r="E169">
        <v>0.66</v>
      </c>
    </row>
    <row r="170" spans="1:5" x14ac:dyDescent="0.25">
      <c r="A170" t="s">
        <v>145</v>
      </c>
      <c r="B170" t="s">
        <v>147</v>
      </c>
      <c r="C170">
        <v>1.4111111111111101</v>
      </c>
      <c r="D170">
        <v>1.2</v>
      </c>
      <c r="E170">
        <v>1.1299999999999999</v>
      </c>
    </row>
    <row r="171" spans="1:5" x14ac:dyDescent="0.25">
      <c r="A171" t="s">
        <v>21</v>
      </c>
      <c r="B171" t="s">
        <v>152</v>
      </c>
      <c r="C171">
        <v>1.3812500000000001</v>
      </c>
      <c r="D171">
        <v>0.77</v>
      </c>
      <c r="E171">
        <v>1.06</v>
      </c>
    </row>
    <row r="172" spans="1:5" x14ac:dyDescent="0.25">
      <c r="A172" t="s">
        <v>21</v>
      </c>
      <c r="B172" t="s">
        <v>269</v>
      </c>
      <c r="C172">
        <v>1.3812500000000001</v>
      </c>
      <c r="D172">
        <v>0.68</v>
      </c>
      <c r="E172">
        <v>0.85</v>
      </c>
    </row>
    <row r="173" spans="1:5" x14ac:dyDescent="0.25">
      <c r="A173" t="s">
        <v>21</v>
      </c>
      <c r="B173" t="s">
        <v>264</v>
      </c>
      <c r="C173">
        <v>1.3812500000000001</v>
      </c>
      <c r="D173">
        <v>1.36</v>
      </c>
      <c r="E173">
        <v>1.23</v>
      </c>
    </row>
    <row r="174" spans="1:5" x14ac:dyDescent="0.25">
      <c r="A174" t="s">
        <v>21</v>
      </c>
      <c r="B174" t="s">
        <v>372</v>
      </c>
      <c r="C174">
        <v>1.3812500000000001</v>
      </c>
      <c r="D174">
        <v>0.23</v>
      </c>
      <c r="E174">
        <v>1.04</v>
      </c>
    </row>
    <row r="175" spans="1:5" x14ac:dyDescent="0.25">
      <c r="A175" t="s">
        <v>21</v>
      </c>
      <c r="B175" t="s">
        <v>267</v>
      </c>
      <c r="C175">
        <v>1.3812500000000001</v>
      </c>
      <c r="D175">
        <v>1.18</v>
      </c>
      <c r="E175">
        <v>1.04</v>
      </c>
    </row>
    <row r="176" spans="1:5" x14ac:dyDescent="0.25">
      <c r="A176" t="s">
        <v>21</v>
      </c>
      <c r="B176" t="s">
        <v>272</v>
      </c>
      <c r="C176">
        <v>1.3812500000000001</v>
      </c>
      <c r="D176">
        <v>1.1299999999999999</v>
      </c>
      <c r="E176">
        <v>0.47</v>
      </c>
    </row>
    <row r="177" spans="1:5" x14ac:dyDescent="0.25">
      <c r="A177" t="s">
        <v>21</v>
      </c>
      <c r="B177" t="s">
        <v>397</v>
      </c>
      <c r="C177">
        <v>1.3812500000000001</v>
      </c>
      <c r="D177">
        <v>1.04</v>
      </c>
      <c r="E177">
        <v>1.27</v>
      </c>
    </row>
    <row r="178" spans="1:5" x14ac:dyDescent="0.25">
      <c r="A178" t="s">
        <v>21</v>
      </c>
      <c r="B178" t="s">
        <v>274</v>
      </c>
      <c r="C178">
        <v>1.3812500000000001</v>
      </c>
      <c r="D178">
        <v>1.54</v>
      </c>
      <c r="E178">
        <v>0.75</v>
      </c>
    </row>
    <row r="179" spans="1:5" x14ac:dyDescent="0.25">
      <c r="A179" t="s">
        <v>21</v>
      </c>
      <c r="B179" t="s">
        <v>150</v>
      </c>
      <c r="C179">
        <v>1.3812500000000001</v>
      </c>
      <c r="D179">
        <v>1.1299999999999999</v>
      </c>
      <c r="E179">
        <v>0.85</v>
      </c>
    </row>
    <row r="180" spans="1:5" x14ac:dyDescent="0.25">
      <c r="A180" t="s">
        <v>21</v>
      </c>
      <c r="B180" t="s">
        <v>275</v>
      </c>
      <c r="C180">
        <v>1.3812500000000001</v>
      </c>
      <c r="D180">
        <v>0.77</v>
      </c>
      <c r="E180">
        <v>0.9</v>
      </c>
    </row>
    <row r="181" spans="1:5" x14ac:dyDescent="0.25">
      <c r="A181" t="s">
        <v>21</v>
      </c>
      <c r="B181" t="s">
        <v>23</v>
      </c>
      <c r="C181">
        <v>1.3812500000000001</v>
      </c>
      <c r="D181">
        <v>1.66</v>
      </c>
      <c r="E181">
        <v>0.75</v>
      </c>
    </row>
    <row r="182" spans="1:5" x14ac:dyDescent="0.25">
      <c r="A182" t="s">
        <v>21</v>
      </c>
      <c r="B182" t="s">
        <v>22</v>
      </c>
      <c r="C182">
        <v>1.3812500000000001</v>
      </c>
      <c r="D182">
        <v>1.41</v>
      </c>
      <c r="E182">
        <v>1.47</v>
      </c>
    </row>
    <row r="183" spans="1:5" x14ac:dyDescent="0.25">
      <c r="A183" t="s">
        <v>21</v>
      </c>
      <c r="B183" t="s">
        <v>266</v>
      </c>
      <c r="C183">
        <v>1.3812500000000001</v>
      </c>
      <c r="D183">
        <v>0.72</v>
      </c>
      <c r="E183">
        <v>1.18</v>
      </c>
    </row>
    <row r="184" spans="1:5" x14ac:dyDescent="0.25">
      <c r="A184" t="s">
        <v>21</v>
      </c>
      <c r="B184" t="s">
        <v>268</v>
      </c>
      <c r="C184">
        <v>1.3812500000000001</v>
      </c>
      <c r="D184">
        <v>0.86</v>
      </c>
      <c r="E184">
        <v>1.18</v>
      </c>
    </row>
    <row r="185" spans="1:5" x14ac:dyDescent="0.25">
      <c r="A185" t="s">
        <v>21</v>
      </c>
      <c r="B185" t="s">
        <v>151</v>
      </c>
      <c r="C185">
        <v>1.3812500000000001</v>
      </c>
      <c r="D185">
        <v>0.77</v>
      </c>
      <c r="E185">
        <v>1.46</v>
      </c>
    </row>
    <row r="186" spans="1:5" x14ac:dyDescent="0.25">
      <c r="A186" t="s">
        <v>21</v>
      </c>
      <c r="B186" t="s">
        <v>153</v>
      </c>
      <c r="C186">
        <v>1.3812500000000001</v>
      </c>
      <c r="D186">
        <v>1.58</v>
      </c>
      <c r="E186">
        <v>0.52</v>
      </c>
    </row>
    <row r="187" spans="1:5" x14ac:dyDescent="0.25">
      <c r="A187" t="s">
        <v>21</v>
      </c>
      <c r="B187" t="s">
        <v>273</v>
      </c>
      <c r="C187">
        <v>1.3812500000000001</v>
      </c>
      <c r="D187">
        <v>0.68</v>
      </c>
      <c r="E187">
        <v>0.75</v>
      </c>
    </row>
    <row r="188" spans="1:5" x14ac:dyDescent="0.25">
      <c r="A188" t="s">
        <v>21</v>
      </c>
      <c r="B188" t="s">
        <v>265</v>
      </c>
      <c r="C188">
        <v>1.3812500000000001</v>
      </c>
      <c r="D188">
        <v>0.81</v>
      </c>
      <c r="E188">
        <v>0.9</v>
      </c>
    </row>
    <row r="189" spans="1:5" x14ac:dyDescent="0.25">
      <c r="A189" t="s">
        <v>21</v>
      </c>
      <c r="B189" t="s">
        <v>271</v>
      </c>
      <c r="C189">
        <v>1.3812500000000001</v>
      </c>
      <c r="D189">
        <v>0.81</v>
      </c>
      <c r="E189">
        <v>1.23</v>
      </c>
    </row>
    <row r="190" spans="1:5" x14ac:dyDescent="0.25">
      <c r="A190" t="s">
        <v>21</v>
      </c>
      <c r="B190" t="s">
        <v>270</v>
      </c>
      <c r="C190">
        <v>1.3812500000000001</v>
      </c>
      <c r="D190">
        <v>0.77</v>
      </c>
      <c r="E190">
        <v>1.08</v>
      </c>
    </row>
    <row r="191" spans="1:5" x14ac:dyDescent="0.25">
      <c r="A191" t="s">
        <v>154</v>
      </c>
      <c r="B191" t="s">
        <v>159</v>
      </c>
      <c r="C191">
        <v>1.3154574132492101</v>
      </c>
      <c r="D191">
        <v>0.71</v>
      </c>
      <c r="E191">
        <v>0.85</v>
      </c>
    </row>
    <row r="192" spans="1:5" x14ac:dyDescent="0.25">
      <c r="A192" t="s">
        <v>154</v>
      </c>
      <c r="B192" t="s">
        <v>161</v>
      </c>
      <c r="C192">
        <v>1.3154574132492101</v>
      </c>
      <c r="D192">
        <v>0.56999999999999995</v>
      </c>
      <c r="E192">
        <v>0.48</v>
      </c>
    </row>
    <row r="193" spans="1:5" x14ac:dyDescent="0.25">
      <c r="A193" t="s">
        <v>154</v>
      </c>
      <c r="B193" t="s">
        <v>163</v>
      </c>
      <c r="C193">
        <v>1.3154574132492101</v>
      </c>
      <c r="D193">
        <v>1.52</v>
      </c>
      <c r="E193">
        <v>0.85</v>
      </c>
    </row>
    <row r="194" spans="1:5" x14ac:dyDescent="0.25">
      <c r="A194" t="s">
        <v>154</v>
      </c>
      <c r="B194" t="s">
        <v>160</v>
      </c>
      <c r="C194">
        <v>1.3154574132492101</v>
      </c>
      <c r="D194">
        <v>0.67</v>
      </c>
      <c r="E194">
        <v>1.03</v>
      </c>
    </row>
    <row r="195" spans="1:5" x14ac:dyDescent="0.25">
      <c r="A195" t="s">
        <v>154</v>
      </c>
      <c r="B195" t="s">
        <v>165</v>
      </c>
      <c r="C195">
        <v>1.3154574132492101</v>
      </c>
      <c r="D195">
        <v>0.81</v>
      </c>
      <c r="E195">
        <v>1.57</v>
      </c>
    </row>
    <row r="196" spans="1:5" x14ac:dyDescent="0.25">
      <c r="A196" t="s">
        <v>154</v>
      </c>
      <c r="B196" t="s">
        <v>164</v>
      </c>
      <c r="C196">
        <v>1.3154574132492101</v>
      </c>
      <c r="D196">
        <v>0.9</v>
      </c>
      <c r="E196">
        <v>1.69</v>
      </c>
    </row>
    <row r="197" spans="1:5" x14ac:dyDescent="0.25">
      <c r="A197" t="s">
        <v>154</v>
      </c>
      <c r="B197" t="s">
        <v>167</v>
      </c>
      <c r="C197">
        <v>1.3154574132492101</v>
      </c>
      <c r="D197">
        <v>1.42</v>
      </c>
      <c r="E197">
        <v>0.39</v>
      </c>
    </row>
    <row r="198" spans="1:5" x14ac:dyDescent="0.25">
      <c r="A198" t="s">
        <v>154</v>
      </c>
      <c r="B198" t="s">
        <v>168</v>
      </c>
      <c r="C198">
        <v>1.3154574132492101</v>
      </c>
      <c r="D198">
        <v>0.81</v>
      </c>
      <c r="E198">
        <v>0.84</v>
      </c>
    </row>
    <row r="199" spans="1:5" x14ac:dyDescent="0.25">
      <c r="A199" t="s">
        <v>154</v>
      </c>
      <c r="B199" t="s">
        <v>156</v>
      </c>
      <c r="C199">
        <v>1.3154574132492101</v>
      </c>
      <c r="D199">
        <v>1.47</v>
      </c>
      <c r="E199">
        <v>0.72</v>
      </c>
    </row>
    <row r="200" spans="1:5" x14ac:dyDescent="0.25">
      <c r="A200" t="s">
        <v>154</v>
      </c>
      <c r="B200" t="s">
        <v>169</v>
      </c>
      <c r="C200">
        <v>1.3154574132492101</v>
      </c>
      <c r="D200">
        <v>0.76</v>
      </c>
      <c r="E200">
        <v>1.39</v>
      </c>
    </row>
    <row r="201" spans="1:5" x14ac:dyDescent="0.25">
      <c r="A201" t="s">
        <v>154</v>
      </c>
      <c r="B201" t="s">
        <v>162</v>
      </c>
      <c r="C201">
        <v>1.3154574132492101</v>
      </c>
      <c r="D201">
        <v>0.52</v>
      </c>
      <c r="E201">
        <v>0.97</v>
      </c>
    </row>
    <row r="202" spans="1:5" x14ac:dyDescent="0.25">
      <c r="A202" t="s">
        <v>154</v>
      </c>
      <c r="B202" t="s">
        <v>170</v>
      </c>
      <c r="C202">
        <v>1.3154574132492101</v>
      </c>
      <c r="D202">
        <v>1.0900000000000001</v>
      </c>
      <c r="E202">
        <v>1.39</v>
      </c>
    </row>
    <row r="203" spans="1:5" x14ac:dyDescent="0.25">
      <c r="A203" t="s">
        <v>154</v>
      </c>
      <c r="B203" t="s">
        <v>166</v>
      </c>
      <c r="C203">
        <v>1.3154574132492101</v>
      </c>
      <c r="D203">
        <v>0.81</v>
      </c>
      <c r="E203">
        <v>1.03</v>
      </c>
    </row>
    <row r="204" spans="1:5" x14ac:dyDescent="0.25">
      <c r="A204" t="s">
        <v>154</v>
      </c>
      <c r="B204" t="s">
        <v>174</v>
      </c>
      <c r="C204">
        <v>1.3154574132492101</v>
      </c>
      <c r="D204">
        <v>1.19</v>
      </c>
      <c r="E204">
        <v>0.97</v>
      </c>
    </row>
    <row r="205" spans="1:5" x14ac:dyDescent="0.25">
      <c r="A205" t="s">
        <v>154</v>
      </c>
      <c r="B205" t="s">
        <v>172</v>
      </c>
      <c r="C205">
        <v>1.3154574132492101</v>
      </c>
      <c r="D205">
        <v>0.9</v>
      </c>
      <c r="E205">
        <v>0.97</v>
      </c>
    </row>
    <row r="206" spans="1:5" x14ac:dyDescent="0.25">
      <c r="A206" t="s">
        <v>154</v>
      </c>
      <c r="B206" t="s">
        <v>171</v>
      </c>
      <c r="C206">
        <v>1.3154574132492101</v>
      </c>
      <c r="D206">
        <v>0.9</v>
      </c>
      <c r="E206">
        <v>0.97</v>
      </c>
    </row>
    <row r="207" spans="1:5" x14ac:dyDescent="0.25">
      <c r="A207" t="s">
        <v>154</v>
      </c>
      <c r="B207" t="s">
        <v>158</v>
      </c>
      <c r="C207">
        <v>1.3154574132492101</v>
      </c>
      <c r="D207">
        <v>0.95</v>
      </c>
      <c r="E207">
        <v>1.0900000000000001</v>
      </c>
    </row>
    <row r="208" spans="1:5" x14ac:dyDescent="0.25">
      <c r="A208" t="s">
        <v>154</v>
      </c>
      <c r="B208" t="s">
        <v>155</v>
      </c>
      <c r="C208">
        <v>1.3154574132492101</v>
      </c>
      <c r="D208">
        <v>1.81</v>
      </c>
      <c r="E208">
        <v>0.97</v>
      </c>
    </row>
    <row r="209" spans="1:5" x14ac:dyDescent="0.25">
      <c r="A209" t="s">
        <v>154</v>
      </c>
      <c r="B209" t="s">
        <v>157</v>
      </c>
      <c r="C209">
        <v>1.3154574132492101</v>
      </c>
      <c r="D209">
        <v>1.24</v>
      </c>
      <c r="E209">
        <v>0.85</v>
      </c>
    </row>
    <row r="210" spans="1:5" x14ac:dyDescent="0.25">
      <c r="A210" t="s">
        <v>154</v>
      </c>
      <c r="B210" t="s">
        <v>173</v>
      </c>
      <c r="C210">
        <v>1.3154574132492101</v>
      </c>
      <c r="D210">
        <v>0.95</v>
      </c>
      <c r="E210">
        <v>0.97</v>
      </c>
    </row>
    <row r="211" spans="1:5" x14ac:dyDescent="0.25">
      <c r="A211" t="s">
        <v>175</v>
      </c>
      <c r="B211" t="s">
        <v>284</v>
      </c>
      <c r="C211">
        <v>1.21182266009852</v>
      </c>
      <c r="D211">
        <v>1.3</v>
      </c>
      <c r="E211">
        <v>1.33</v>
      </c>
    </row>
    <row r="212" spans="1:5" x14ac:dyDescent="0.25">
      <c r="A212" t="s">
        <v>175</v>
      </c>
      <c r="B212" t="s">
        <v>179</v>
      </c>
      <c r="C212">
        <v>1.21182266009852</v>
      </c>
      <c r="D212">
        <v>0.83</v>
      </c>
      <c r="E212">
        <v>1.43</v>
      </c>
    </row>
    <row r="213" spans="1:5" x14ac:dyDescent="0.25">
      <c r="A213" t="s">
        <v>175</v>
      </c>
      <c r="B213" t="s">
        <v>282</v>
      </c>
      <c r="C213">
        <v>1.21182266009852</v>
      </c>
      <c r="D213">
        <v>1.05</v>
      </c>
      <c r="E213">
        <v>0.62</v>
      </c>
    </row>
    <row r="214" spans="1:5" x14ac:dyDescent="0.25">
      <c r="A214" t="s">
        <v>175</v>
      </c>
      <c r="B214" t="s">
        <v>176</v>
      </c>
      <c r="C214">
        <v>1.21182266009852</v>
      </c>
      <c r="D214">
        <v>0.88</v>
      </c>
      <c r="E214">
        <v>0.81</v>
      </c>
    </row>
    <row r="215" spans="1:5" x14ac:dyDescent="0.25">
      <c r="A215" t="s">
        <v>175</v>
      </c>
      <c r="B215" t="s">
        <v>285</v>
      </c>
      <c r="C215">
        <v>1.21182266009852</v>
      </c>
      <c r="D215">
        <v>0.94</v>
      </c>
      <c r="E215">
        <v>1.18</v>
      </c>
    </row>
    <row r="216" spans="1:5" x14ac:dyDescent="0.25">
      <c r="A216" t="s">
        <v>175</v>
      </c>
      <c r="B216" t="s">
        <v>277</v>
      </c>
      <c r="C216">
        <v>1.21182266009852</v>
      </c>
      <c r="D216">
        <v>0.61</v>
      </c>
      <c r="E216">
        <v>0.93</v>
      </c>
    </row>
    <row r="217" spans="1:5" x14ac:dyDescent="0.25">
      <c r="A217" t="s">
        <v>175</v>
      </c>
      <c r="B217" t="s">
        <v>281</v>
      </c>
      <c r="C217">
        <v>1.21182266009852</v>
      </c>
      <c r="D217">
        <v>0.59</v>
      </c>
      <c r="E217">
        <v>1.26</v>
      </c>
    </row>
    <row r="218" spans="1:5" x14ac:dyDescent="0.25">
      <c r="A218" t="s">
        <v>175</v>
      </c>
      <c r="B218" t="s">
        <v>178</v>
      </c>
      <c r="C218">
        <v>1.21182266009852</v>
      </c>
      <c r="D218">
        <v>0.47</v>
      </c>
      <c r="E218">
        <v>1.26</v>
      </c>
    </row>
    <row r="219" spans="1:5" x14ac:dyDescent="0.25">
      <c r="A219" t="s">
        <v>175</v>
      </c>
      <c r="B219" t="s">
        <v>278</v>
      </c>
      <c r="C219">
        <v>1.21182266009852</v>
      </c>
      <c r="D219">
        <v>0.83</v>
      </c>
      <c r="E219">
        <v>1.66</v>
      </c>
    </row>
    <row r="220" spans="1:5" x14ac:dyDescent="0.25">
      <c r="A220" t="s">
        <v>175</v>
      </c>
      <c r="B220" t="s">
        <v>276</v>
      </c>
      <c r="C220">
        <v>1.21182266009852</v>
      </c>
      <c r="D220">
        <v>2.15</v>
      </c>
      <c r="E220">
        <v>0.25</v>
      </c>
    </row>
    <row r="221" spans="1:5" x14ac:dyDescent="0.25">
      <c r="A221" t="s">
        <v>175</v>
      </c>
      <c r="B221" t="s">
        <v>279</v>
      </c>
      <c r="C221">
        <v>1.21182266009852</v>
      </c>
      <c r="D221">
        <v>1.95</v>
      </c>
      <c r="E221">
        <v>0.8</v>
      </c>
    </row>
    <row r="222" spans="1:5" x14ac:dyDescent="0.25">
      <c r="A222" t="s">
        <v>175</v>
      </c>
      <c r="B222" t="s">
        <v>283</v>
      </c>
      <c r="C222">
        <v>1.21182266009852</v>
      </c>
      <c r="D222">
        <v>1.06</v>
      </c>
      <c r="E222">
        <v>0.47</v>
      </c>
    </row>
    <row r="223" spans="1:5" x14ac:dyDescent="0.25">
      <c r="A223" t="s">
        <v>175</v>
      </c>
      <c r="B223" t="s">
        <v>177</v>
      </c>
      <c r="C223">
        <v>1.21182266009852</v>
      </c>
      <c r="D223">
        <v>0.65</v>
      </c>
      <c r="E223">
        <v>1.2</v>
      </c>
    </row>
    <row r="224" spans="1:5" x14ac:dyDescent="0.25">
      <c r="A224" t="s">
        <v>175</v>
      </c>
      <c r="B224" t="s">
        <v>280</v>
      </c>
      <c r="C224">
        <v>1.21182266009852</v>
      </c>
      <c r="D224">
        <v>0.72</v>
      </c>
      <c r="E224">
        <v>0.87</v>
      </c>
    </row>
    <row r="225" spans="1:5" x14ac:dyDescent="0.25">
      <c r="A225" t="s">
        <v>24</v>
      </c>
      <c r="B225" t="s">
        <v>292</v>
      </c>
      <c r="C225">
        <v>1.5819397993311</v>
      </c>
      <c r="D225">
        <v>1.73</v>
      </c>
      <c r="E225">
        <v>1.04</v>
      </c>
    </row>
    <row r="226" spans="1:5" x14ac:dyDescent="0.25">
      <c r="A226" t="s">
        <v>24</v>
      </c>
      <c r="B226" t="s">
        <v>289</v>
      </c>
      <c r="C226">
        <v>1.5819397993311</v>
      </c>
      <c r="D226">
        <v>0.59</v>
      </c>
      <c r="E226">
        <v>1.37</v>
      </c>
    </row>
    <row r="227" spans="1:5" x14ac:dyDescent="0.25">
      <c r="A227" t="s">
        <v>24</v>
      </c>
      <c r="B227" t="s">
        <v>180</v>
      </c>
      <c r="C227">
        <v>1.5819397993311</v>
      </c>
      <c r="D227">
        <v>1.08</v>
      </c>
      <c r="E227">
        <v>1.1100000000000001</v>
      </c>
    </row>
    <row r="228" spans="1:5" x14ac:dyDescent="0.25">
      <c r="A228" t="s">
        <v>24</v>
      </c>
      <c r="B228" t="s">
        <v>326</v>
      </c>
      <c r="C228">
        <v>1.5819397993311</v>
      </c>
      <c r="D228">
        <v>0.63</v>
      </c>
      <c r="E228">
        <v>1.23</v>
      </c>
    </row>
    <row r="229" spans="1:5" x14ac:dyDescent="0.25">
      <c r="A229" t="s">
        <v>24</v>
      </c>
      <c r="B229" t="s">
        <v>288</v>
      </c>
      <c r="C229">
        <v>1.5819397993311</v>
      </c>
      <c r="D229">
        <v>0.9</v>
      </c>
      <c r="E229">
        <v>1.46</v>
      </c>
    </row>
    <row r="230" spans="1:5" x14ac:dyDescent="0.25">
      <c r="A230" t="s">
        <v>24</v>
      </c>
      <c r="B230" t="s">
        <v>287</v>
      </c>
      <c r="C230">
        <v>1.5819397993311</v>
      </c>
      <c r="D230">
        <v>0.87</v>
      </c>
      <c r="E230">
        <v>0.97</v>
      </c>
    </row>
    <row r="231" spans="1:5" x14ac:dyDescent="0.25">
      <c r="A231" t="s">
        <v>24</v>
      </c>
      <c r="B231" t="s">
        <v>293</v>
      </c>
      <c r="C231">
        <v>1.5819397993311</v>
      </c>
      <c r="D231">
        <v>0.88</v>
      </c>
      <c r="E231">
        <v>1.04</v>
      </c>
    </row>
    <row r="232" spans="1:5" x14ac:dyDescent="0.25">
      <c r="A232" t="s">
        <v>24</v>
      </c>
      <c r="B232" t="s">
        <v>294</v>
      </c>
      <c r="C232">
        <v>1.5819397993311</v>
      </c>
      <c r="D232">
        <v>1.64</v>
      </c>
      <c r="E232">
        <v>0.71</v>
      </c>
    </row>
    <row r="233" spans="1:5" x14ac:dyDescent="0.25">
      <c r="A233" t="s">
        <v>24</v>
      </c>
      <c r="B233" t="s">
        <v>295</v>
      </c>
      <c r="C233">
        <v>1.5819397993311</v>
      </c>
      <c r="D233">
        <v>1.34</v>
      </c>
      <c r="E233">
        <v>0.53</v>
      </c>
    </row>
    <row r="234" spans="1:5" x14ac:dyDescent="0.25">
      <c r="A234" t="s">
        <v>24</v>
      </c>
      <c r="B234" t="s">
        <v>25</v>
      </c>
      <c r="C234">
        <v>1.5819397993311</v>
      </c>
      <c r="D234">
        <v>1.04</v>
      </c>
      <c r="E234">
        <v>0.86</v>
      </c>
    </row>
    <row r="235" spans="1:5" x14ac:dyDescent="0.25">
      <c r="A235" t="s">
        <v>24</v>
      </c>
      <c r="B235" t="s">
        <v>327</v>
      </c>
      <c r="C235">
        <v>1.5819397993311</v>
      </c>
      <c r="D235">
        <v>1.1000000000000001</v>
      </c>
      <c r="E235">
        <v>0.99</v>
      </c>
    </row>
    <row r="236" spans="1:5" x14ac:dyDescent="0.25">
      <c r="A236" t="s">
        <v>24</v>
      </c>
      <c r="B236" t="s">
        <v>286</v>
      </c>
      <c r="C236">
        <v>1.5819397993311</v>
      </c>
      <c r="D236">
        <v>1.67</v>
      </c>
      <c r="E236">
        <v>0.71</v>
      </c>
    </row>
    <row r="237" spans="1:5" x14ac:dyDescent="0.25">
      <c r="A237" t="s">
        <v>24</v>
      </c>
      <c r="B237" t="s">
        <v>291</v>
      </c>
      <c r="C237">
        <v>1.5819397993311</v>
      </c>
      <c r="D237">
        <v>0.4</v>
      </c>
      <c r="E237">
        <v>1.19</v>
      </c>
    </row>
    <row r="238" spans="1:5" x14ac:dyDescent="0.25">
      <c r="A238" t="s">
        <v>24</v>
      </c>
      <c r="B238" t="s">
        <v>26</v>
      </c>
      <c r="C238">
        <v>1.5819397993311</v>
      </c>
      <c r="D238">
        <v>1.34</v>
      </c>
      <c r="E238">
        <v>0.75</v>
      </c>
    </row>
    <row r="239" spans="1:5" x14ac:dyDescent="0.25">
      <c r="A239" t="s">
        <v>24</v>
      </c>
      <c r="B239" t="s">
        <v>184</v>
      </c>
      <c r="C239">
        <v>1.5819397993311</v>
      </c>
      <c r="D239">
        <v>0.93</v>
      </c>
      <c r="E239">
        <v>1.08</v>
      </c>
    </row>
    <row r="240" spans="1:5" x14ac:dyDescent="0.25">
      <c r="A240" t="s">
        <v>24</v>
      </c>
      <c r="B240" t="s">
        <v>290</v>
      </c>
      <c r="C240">
        <v>1.5819397993311</v>
      </c>
      <c r="D240">
        <v>1.04</v>
      </c>
      <c r="E240">
        <v>1.1100000000000001</v>
      </c>
    </row>
    <row r="241" spans="1:5" x14ac:dyDescent="0.25">
      <c r="A241" t="s">
        <v>24</v>
      </c>
      <c r="B241" t="s">
        <v>183</v>
      </c>
      <c r="C241">
        <v>1.5819397993311</v>
      </c>
      <c r="D241">
        <v>0.84</v>
      </c>
      <c r="E241">
        <v>1.18</v>
      </c>
    </row>
    <row r="242" spans="1:5" x14ac:dyDescent="0.25">
      <c r="A242" t="s">
        <v>24</v>
      </c>
      <c r="B242" t="s">
        <v>182</v>
      </c>
      <c r="C242">
        <v>1.5819397993311</v>
      </c>
      <c r="D242">
        <v>0.9</v>
      </c>
      <c r="E242">
        <v>1.26</v>
      </c>
    </row>
    <row r="243" spans="1:5" x14ac:dyDescent="0.25">
      <c r="A243" t="s">
        <v>24</v>
      </c>
      <c r="B243" t="s">
        <v>185</v>
      </c>
      <c r="C243">
        <v>1.5819397993311</v>
      </c>
      <c r="D243">
        <v>0.51</v>
      </c>
      <c r="E243">
        <v>0.66</v>
      </c>
    </row>
    <row r="244" spans="1:5" x14ac:dyDescent="0.25">
      <c r="A244" t="s">
        <v>24</v>
      </c>
      <c r="B244" t="s">
        <v>181</v>
      </c>
      <c r="C244">
        <v>1.5819397993311</v>
      </c>
      <c r="D244">
        <v>0.63</v>
      </c>
      <c r="E244">
        <v>0.8</v>
      </c>
    </row>
    <row r="245" spans="1:5" x14ac:dyDescent="0.25">
      <c r="A245" t="s">
        <v>27</v>
      </c>
      <c r="B245" t="s">
        <v>187</v>
      </c>
      <c r="C245">
        <v>1.24770642201835</v>
      </c>
      <c r="D245">
        <v>0.66</v>
      </c>
      <c r="E245">
        <v>1.04</v>
      </c>
    </row>
    <row r="246" spans="1:5" x14ac:dyDescent="0.25">
      <c r="A246" t="s">
        <v>27</v>
      </c>
      <c r="B246" t="s">
        <v>191</v>
      </c>
      <c r="C246">
        <v>1.24770642201835</v>
      </c>
      <c r="D246">
        <v>1.37</v>
      </c>
      <c r="E246">
        <v>1.26</v>
      </c>
    </row>
    <row r="247" spans="1:5" x14ac:dyDescent="0.25">
      <c r="A247" t="s">
        <v>27</v>
      </c>
      <c r="B247" t="s">
        <v>28</v>
      </c>
      <c r="C247">
        <v>1.24770642201835</v>
      </c>
      <c r="D247">
        <v>1.18</v>
      </c>
      <c r="E247">
        <v>0.71</v>
      </c>
    </row>
    <row r="248" spans="1:5" x14ac:dyDescent="0.25">
      <c r="A248" t="s">
        <v>27</v>
      </c>
      <c r="B248" t="s">
        <v>186</v>
      </c>
      <c r="C248">
        <v>1.24770642201835</v>
      </c>
      <c r="D248">
        <v>1.1000000000000001</v>
      </c>
      <c r="E248">
        <v>0.76</v>
      </c>
    </row>
    <row r="249" spans="1:5" x14ac:dyDescent="0.25">
      <c r="A249" t="s">
        <v>27</v>
      </c>
      <c r="B249" t="s">
        <v>189</v>
      </c>
      <c r="C249">
        <v>1.24770642201835</v>
      </c>
      <c r="D249">
        <v>0.56999999999999995</v>
      </c>
      <c r="E249">
        <v>0.93</v>
      </c>
    </row>
    <row r="250" spans="1:5" x14ac:dyDescent="0.25">
      <c r="A250" t="s">
        <v>27</v>
      </c>
      <c r="B250" t="s">
        <v>297</v>
      </c>
      <c r="C250">
        <v>1.24770642201835</v>
      </c>
      <c r="D250">
        <v>1.05</v>
      </c>
      <c r="E250">
        <v>1.1100000000000001</v>
      </c>
    </row>
    <row r="251" spans="1:5" x14ac:dyDescent="0.25">
      <c r="A251" t="s">
        <v>27</v>
      </c>
      <c r="B251" t="s">
        <v>298</v>
      </c>
      <c r="C251">
        <v>1.24770642201835</v>
      </c>
      <c r="D251">
        <v>1.39</v>
      </c>
      <c r="E251">
        <v>0.62</v>
      </c>
    </row>
    <row r="252" spans="1:5" x14ac:dyDescent="0.25">
      <c r="A252" t="s">
        <v>27</v>
      </c>
      <c r="B252" t="s">
        <v>31</v>
      </c>
      <c r="C252">
        <v>1.24770642201835</v>
      </c>
      <c r="D252">
        <v>0.56999999999999995</v>
      </c>
      <c r="E252">
        <v>1.04</v>
      </c>
    </row>
    <row r="253" spans="1:5" x14ac:dyDescent="0.25">
      <c r="A253" t="s">
        <v>27</v>
      </c>
      <c r="B253" t="s">
        <v>195</v>
      </c>
      <c r="C253">
        <v>1.24770642201835</v>
      </c>
      <c r="D253">
        <v>1.56</v>
      </c>
      <c r="E253">
        <v>1.26</v>
      </c>
    </row>
    <row r="254" spans="1:5" x14ac:dyDescent="0.25">
      <c r="A254" t="s">
        <v>27</v>
      </c>
      <c r="B254" t="s">
        <v>188</v>
      </c>
      <c r="C254">
        <v>1.24770642201835</v>
      </c>
      <c r="D254">
        <v>1.2</v>
      </c>
      <c r="E254">
        <v>0.76</v>
      </c>
    </row>
    <row r="255" spans="1:5" x14ac:dyDescent="0.25">
      <c r="A255" t="s">
        <v>27</v>
      </c>
      <c r="B255" t="s">
        <v>296</v>
      </c>
      <c r="C255">
        <v>1.24770642201835</v>
      </c>
      <c r="D255">
        <v>0.8</v>
      </c>
      <c r="E255">
        <v>1.46</v>
      </c>
    </row>
    <row r="256" spans="1:5" x14ac:dyDescent="0.25">
      <c r="A256" t="s">
        <v>27</v>
      </c>
      <c r="B256" t="s">
        <v>190</v>
      </c>
      <c r="C256">
        <v>1.24770642201835</v>
      </c>
      <c r="D256">
        <v>0.9</v>
      </c>
      <c r="E256">
        <v>0.87</v>
      </c>
    </row>
    <row r="257" spans="1:5" x14ac:dyDescent="0.25">
      <c r="A257" t="s">
        <v>27</v>
      </c>
      <c r="B257" t="s">
        <v>192</v>
      </c>
      <c r="C257">
        <v>1.24770642201835</v>
      </c>
      <c r="D257">
        <v>1.07</v>
      </c>
      <c r="E257">
        <v>0.93</v>
      </c>
    </row>
    <row r="258" spans="1:5" x14ac:dyDescent="0.25">
      <c r="A258" t="s">
        <v>27</v>
      </c>
      <c r="B258" t="s">
        <v>329</v>
      </c>
      <c r="C258">
        <v>1.24770642201835</v>
      </c>
      <c r="D258">
        <v>0.8</v>
      </c>
      <c r="E258">
        <v>1.1499999999999999</v>
      </c>
    </row>
    <row r="259" spans="1:5" x14ac:dyDescent="0.25">
      <c r="A259" t="s">
        <v>27</v>
      </c>
      <c r="B259" t="s">
        <v>194</v>
      </c>
      <c r="C259">
        <v>1.24770642201835</v>
      </c>
      <c r="D259">
        <v>0.8</v>
      </c>
      <c r="E259">
        <v>0.87</v>
      </c>
    </row>
    <row r="260" spans="1:5" x14ac:dyDescent="0.25">
      <c r="A260" t="s">
        <v>27</v>
      </c>
      <c r="B260" t="s">
        <v>299</v>
      </c>
      <c r="C260">
        <v>1.24770642201835</v>
      </c>
      <c r="D260">
        <v>1.05</v>
      </c>
      <c r="E260">
        <v>0.52</v>
      </c>
    </row>
    <row r="261" spans="1:5" x14ac:dyDescent="0.25">
      <c r="A261" t="s">
        <v>27</v>
      </c>
      <c r="B261" t="s">
        <v>328</v>
      </c>
      <c r="C261">
        <v>1.24770642201835</v>
      </c>
      <c r="D261">
        <v>1.1499999999999999</v>
      </c>
      <c r="E261">
        <v>0.93</v>
      </c>
    </row>
    <row r="262" spans="1:5" x14ac:dyDescent="0.25">
      <c r="A262" t="s">
        <v>27</v>
      </c>
      <c r="B262" t="s">
        <v>193</v>
      </c>
      <c r="C262">
        <v>1.24770642201835</v>
      </c>
      <c r="D262">
        <v>1.18</v>
      </c>
      <c r="E262">
        <v>0.99</v>
      </c>
    </row>
    <row r="263" spans="1:5" x14ac:dyDescent="0.25">
      <c r="A263" t="s">
        <v>27</v>
      </c>
      <c r="B263" t="s">
        <v>30</v>
      </c>
      <c r="C263">
        <v>1.24770642201835</v>
      </c>
      <c r="D263">
        <v>0.95</v>
      </c>
      <c r="E263">
        <v>1.05</v>
      </c>
    </row>
    <row r="264" spans="1:5" x14ac:dyDescent="0.25">
      <c r="A264" t="s">
        <v>27</v>
      </c>
      <c r="B264" t="s">
        <v>29</v>
      </c>
      <c r="C264">
        <v>1.24770642201835</v>
      </c>
      <c r="D264">
        <v>0.71</v>
      </c>
      <c r="E264">
        <v>1.64</v>
      </c>
    </row>
    <row r="265" spans="1:5" x14ac:dyDescent="0.25">
      <c r="A265" t="s">
        <v>196</v>
      </c>
      <c r="B265" t="s">
        <v>205</v>
      </c>
      <c r="C265">
        <v>1.6</v>
      </c>
      <c r="D265">
        <v>1.37</v>
      </c>
      <c r="E265">
        <v>0.85</v>
      </c>
    </row>
    <row r="266" spans="1:5" x14ac:dyDescent="0.25">
      <c r="A266" t="s">
        <v>196</v>
      </c>
      <c r="B266" t="s">
        <v>306</v>
      </c>
      <c r="C266">
        <v>1.6</v>
      </c>
      <c r="D266">
        <v>2.0699999999999998</v>
      </c>
      <c r="E266">
        <v>0.65</v>
      </c>
    </row>
    <row r="267" spans="1:5" x14ac:dyDescent="0.25">
      <c r="A267" t="s">
        <v>196</v>
      </c>
      <c r="B267" t="s">
        <v>206</v>
      </c>
      <c r="C267">
        <v>1.6</v>
      </c>
      <c r="D267">
        <v>0.57999999999999996</v>
      </c>
      <c r="E267">
        <v>1.47</v>
      </c>
    </row>
    <row r="268" spans="1:5" x14ac:dyDescent="0.25">
      <c r="A268" t="s">
        <v>196</v>
      </c>
      <c r="B268" t="s">
        <v>197</v>
      </c>
      <c r="C268">
        <v>1.6</v>
      </c>
      <c r="D268">
        <v>0.89</v>
      </c>
      <c r="E268">
        <v>1.77</v>
      </c>
    </row>
    <row r="269" spans="1:5" x14ac:dyDescent="0.25">
      <c r="A269" t="s">
        <v>196</v>
      </c>
      <c r="B269" t="s">
        <v>307</v>
      </c>
      <c r="C269">
        <v>1.6</v>
      </c>
      <c r="D269">
        <v>1.43</v>
      </c>
      <c r="E269">
        <v>0.51</v>
      </c>
    </row>
    <row r="270" spans="1:5" x14ac:dyDescent="0.25">
      <c r="A270" t="s">
        <v>196</v>
      </c>
      <c r="B270" t="s">
        <v>204</v>
      </c>
      <c r="C270">
        <v>1.6</v>
      </c>
      <c r="D270">
        <v>0.87</v>
      </c>
      <c r="E270">
        <v>1.42</v>
      </c>
    </row>
    <row r="271" spans="1:5" x14ac:dyDescent="0.25">
      <c r="A271" t="s">
        <v>196</v>
      </c>
      <c r="B271" t="s">
        <v>302</v>
      </c>
      <c r="C271">
        <v>1.6</v>
      </c>
      <c r="D271">
        <v>0.67</v>
      </c>
      <c r="E271">
        <v>0.52</v>
      </c>
    </row>
    <row r="272" spans="1:5" x14ac:dyDescent="0.25">
      <c r="A272" t="s">
        <v>196</v>
      </c>
      <c r="B272" t="s">
        <v>305</v>
      </c>
      <c r="C272">
        <v>1.6</v>
      </c>
      <c r="D272">
        <v>0.94</v>
      </c>
      <c r="E272">
        <v>0.71</v>
      </c>
    </row>
    <row r="273" spans="1:5" x14ac:dyDescent="0.25">
      <c r="A273" t="s">
        <v>196</v>
      </c>
      <c r="B273" t="s">
        <v>202</v>
      </c>
      <c r="C273">
        <v>1.6</v>
      </c>
      <c r="D273">
        <v>1</v>
      </c>
      <c r="E273">
        <v>0.71</v>
      </c>
    </row>
    <row r="274" spans="1:5" x14ac:dyDescent="0.25">
      <c r="A274" t="s">
        <v>196</v>
      </c>
      <c r="B274" t="s">
        <v>200</v>
      </c>
      <c r="C274">
        <v>1.6</v>
      </c>
      <c r="D274">
        <v>1.43</v>
      </c>
      <c r="E274">
        <v>0.46</v>
      </c>
    </row>
    <row r="275" spans="1:5" x14ac:dyDescent="0.25">
      <c r="A275" t="s">
        <v>196</v>
      </c>
      <c r="B275" t="s">
        <v>199</v>
      </c>
      <c r="C275">
        <v>1.6</v>
      </c>
      <c r="D275">
        <v>1.1200000000000001</v>
      </c>
      <c r="E275">
        <v>1.37</v>
      </c>
    </row>
    <row r="276" spans="1:5" x14ac:dyDescent="0.25">
      <c r="A276" t="s">
        <v>196</v>
      </c>
      <c r="B276" t="s">
        <v>303</v>
      </c>
      <c r="C276">
        <v>1.6</v>
      </c>
      <c r="D276">
        <v>0.8</v>
      </c>
      <c r="E276">
        <v>1.01</v>
      </c>
    </row>
    <row r="277" spans="1:5" x14ac:dyDescent="0.25">
      <c r="A277" t="s">
        <v>196</v>
      </c>
      <c r="B277" t="s">
        <v>201</v>
      </c>
      <c r="C277">
        <v>1.6</v>
      </c>
      <c r="D277">
        <v>0.96</v>
      </c>
      <c r="E277">
        <v>1.04</v>
      </c>
    </row>
    <row r="278" spans="1:5" x14ac:dyDescent="0.25">
      <c r="A278" t="s">
        <v>196</v>
      </c>
      <c r="B278" t="s">
        <v>304</v>
      </c>
      <c r="C278">
        <v>1.6</v>
      </c>
      <c r="D278">
        <v>0.71</v>
      </c>
      <c r="E278">
        <v>1.84</v>
      </c>
    </row>
    <row r="279" spans="1:5" x14ac:dyDescent="0.25">
      <c r="A279" t="s">
        <v>196</v>
      </c>
      <c r="B279" t="s">
        <v>198</v>
      </c>
      <c r="C279">
        <v>1.6</v>
      </c>
      <c r="D279">
        <v>0.96</v>
      </c>
      <c r="E279">
        <v>0.38</v>
      </c>
    </row>
    <row r="280" spans="1:5" x14ac:dyDescent="0.25">
      <c r="A280" t="s">
        <v>196</v>
      </c>
      <c r="B280" t="s">
        <v>300</v>
      </c>
      <c r="C280">
        <v>1.6</v>
      </c>
      <c r="D280">
        <v>0.75</v>
      </c>
      <c r="E280">
        <v>0.99</v>
      </c>
    </row>
    <row r="281" spans="1:5" x14ac:dyDescent="0.25">
      <c r="A281" t="s">
        <v>196</v>
      </c>
      <c r="B281" t="s">
        <v>301</v>
      </c>
      <c r="C281">
        <v>1.6</v>
      </c>
      <c r="D281">
        <v>0.85</v>
      </c>
      <c r="E281">
        <v>1.52</v>
      </c>
    </row>
    <row r="282" spans="1:5" x14ac:dyDescent="0.25">
      <c r="A282" t="s">
        <v>196</v>
      </c>
      <c r="B282" t="s">
        <v>203</v>
      </c>
      <c r="C282">
        <v>1.6</v>
      </c>
      <c r="D282">
        <v>0.75</v>
      </c>
      <c r="E282">
        <v>0.8</v>
      </c>
    </row>
    <row r="283" spans="1:5" x14ac:dyDescent="0.25">
      <c r="A283" t="s">
        <v>32</v>
      </c>
      <c r="B283" t="s">
        <v>331</v>
      </c>
      <c r="C283">
        <v>1.26068376068376</v>
      </c>
      <c r="D283">
        <v>0.61</v>
      </c>
      <c r="E283">
        <v>1.01</v>
      </c>
    </row>
    <row r="284" spans="1:5" x14ac:dyDescent="0.25">
      <c r="A284" t="s">
        <v>32</v>
      </c>
      <c r="B284" t="s">
        <v>36</v>
      </c>
      <c r="C284">
        <v>1.26068376068376</v>
      </c>
      <c r="D284">
        <v>1.4</v>
      </c>
      <c r="E284">
        <v>0.54</v>
      </c>
    </row>
    <row r="285" spans="1:5" x14ac:dyDescent="0.25">
      <c r="A285" t="s">
        <v>32</v>
      </c>
      <c r="B285" t="s">
        <v>212</v>
      </c>
      <c r="C285">
        <v>1.26068376068376</v>
      </c>
      <c r="D285">
        <v>0.79</v>
      </c>
      <c r="E285">
        <v>1.34</v>
      </c>
    </row>
    <row r="286" spans="1:5" x14ac:dyDescent="0.25">
      <c r="A286" t="s">
        <v>32</v>
      </c>
      <c r="B286" t="s">
        <v>311</v>
      </c>
      <c r="C286">
        <v>1.26068376068376</v>
      </c>
      <c r="D286">
        <v>0.79</v>
      </c>
      <c r="E286">
        <v>1.41</v>
      </c>
    </row>
    <row r="287" spans="1:5" x14ac:dyDescent="0.25">
      <c r="A287" t="s">
        <v>32</v>
      </c>
      <c r="B287" t="s">
        <v>210</v>
      </c>
      <c r="C287">
        <v>1.26068376068376</v>
      </c>
      <c r="D287">
        <v>0.92</v>
      </c>
      <c r="E287">
        <v>1.07</v>
      </c>
    </row>
    <row r="288" spans="1:5" x14ac:dyDescent="0.25">
      <c r="A288" t="s">
        <v>32</v>
      </c>
      <c r="B288" t="s">
        <v>312</v>
      </c>
      <c r="C288">
        <v>1.26068376068376</v>
      </c>
      <c r="D288">
        <v>0.67</v>
      </c>
      <c r="E288">
        <v>0.94</v>
      </c>
    </row>
    <row r="289" spans="1:5" x14ac:dyDescent="0.25">
      <c r="A289" t="s">
        <v>32</v>
      </c>
      <c r="B289" t="s">
        <v>209</v>
      </c>
      <c r="C289">
        <v>1.26068376068376</v>
      </c>
      <c r="D289">
        <v>0.98</v>
      </c>
      <c r="E289">
        <v>1.48</v>
      </c>
    </row>
    <row r="290" spans="1:5" x14ac:dyDescent="0.25">
      <c r="A290" t="s">
        <v>32</v>
      </c>
      <c r="B290" t="s">
        <v>313</v>
      </c>
      <c r="C290">
        <v>1.26068376068376</v>
      </c>
      <c r="D290">
        <v>0.49</v>
      </c>
      <c r="E290">
        <v>1.34</v>
      </c>
    </row>
    <row r="291" spans="1:5" x14ac:dyDescent="0.25">
      <c r="A291" t="s">
        <v>32</v>
      </c>
      <c r="B291" t="s">
        <v>309</v>
      </c>
      <c r="C291">
        <v>1.26068376068376</v>
      </c>
      <c r="D291">
        <v>0.98</v>
      </c>
      <c r="E291">
        <v>1.1399999999999999</v>
      </c>
    </row>
    <row r="292" spans="1:5" x14ac:dyDescent="0.25">
      <c r="A292" t="s">
        <v>32</v>
      </c>
      <c r="B292" t="s">
        <v>308</v>
      </c>
      <c r="C292">
        <v>1.26068376068376</v>
      </c>
      <c r="D292">
        <v>0.98</v>
      </c>
      <c r="E292">
        <v>1.61</v>
      </c>
    </row>
    <row r="293" spans="1:5" x14ac:dyDescent="0.25">
      <c r="A293" t="s">
        <v>32</v>
      </c>
      <c r="B293" t="s">
        <v>207</v>
      </c>
      <c r="C293">
        <v>1.26068376068376</v>
      </c>
      <c r="D293">
        <v>1.28</v>
      </c>
      <c r="E293">
        <v>0.94</v>
      </c>
    </row>
    <row r="294" spans="1:5" x14ac:dyDescent="0.25">
      <c r="A294" t="s">
        <v>32</v>
      </c>
      <c r="B294" t="s">
        <v>330</v>
      </c>
      <c r="C294">
        <v>1.26068376068376</v>
      </c>
      <c r="D294">
        <v>1.1000000000000001</v>
      </c>
      <c r="E294">
        <v>0.67</v>
      </c>
    </row>
    <row r="295" spans="1:5" x14ac:dyDescent="0.25">
      <c r="A295" t="s">
        <v>32</v>
      </c>
      <c r="B295" t="s">
        <v>35</v>
      </c>
      <c r="C295">
        <v>1.26068376068376</v>
      </c>
      <c r="D295">
        <v>1.65</v>
      </c>
      <c r="E295">
        <v>0.81</v>
      </c>
    </row>
    <row r="296" spans="1:5" x14ac:dyDescent="0.25">
      <c r="A296" t="s">
        <v>32</v>
      </c>
      <c r="B296" t="s">
        <v>34</v>
      </c>
      <c r="C296">
        <v>1.26068376068376</v>
      </c>
      <c r="D296">
        <v>0.67</v>
      </c>
      <c r="E296">
        <v>0.81</v>
      </c>
    </row>
    <row r="297" spans="1:5" x14ac:dyDescent="0.25">
      <c r="A297" t="s">
        <v>32</v>
      </c>
      <c r="B297" t="s">
        <v>310</v>
      </c>
      <c r="C297">
        <v>1.26068376068376</v>
      </c>
      <c r="D297">
        <v>1.1000000000000001</v>
      </c>
      <c r="E297">
        <v>0.87</v>
      </c>
    </row>
    <row r="298" spans="1:5" x14ac:dyDescent="0.25">
      <c r="A298" t="s">
        <v>32</v>
      </c>
      <c r="B298" t="s">
        <v>208</v>
      </c>
      <c r="C298">
        <v>1.26068376068376</v>
      </c>
      <c r="D298">
        <v>1.34</v>
      </c>
      <c r="E298">
        <v>0.74</v>
      </c>
    </row>
    <row r="299" spans="1:5" x14ac:dyDescent="0.25">
      <c r="A299" t="s">
        <v>32</v>
      </c>
      <c r="B299" t="s">
        <v>33</v>
      </c>
      <c r="C299">
        <v>1.26068376068376</v>
      </c>
      <c r="D299">
        <v>1.46</v>
      </c>
      <c r="E299">
        <v>0.47</v>
      </c>
    </row>
    <row r="300" spans="1:5" x14ac:dyDescent="0.25">
      <c r="A300" t="s">
        <v>32</v>
      </c>
      <c r="B300" t="s">
        <v>211</v>
      </c>
      <c r="C300">
        <v>1.26068376068376</v>
      </c>
      <c r="D300">
        <v>0.79</v>
      </c>
      <c r="E300">
        <v>0.81</v>
      </c>
    </row>
    <row r="301" spans="1:5" x14ac:dyDescent="0.25">
      <c r="A301" t="s">
        <v>213</v>
      </c>
      <c r="B301" t="s">
        <v>221</v>
      </c>
      <c r="C301">
        <v>1.2598039215686301</v>
      </c>
      <c r="D301">
        <v>1.03</v>
      </c>
      <c r="E301">
        <v>0.82</v>
      </c>
    </row>
    <row r="302" spans="1:5" x14ac:dyDescent="0.25">
      <c r="A302" t="s">
        <v>213</v>
      </c>
      <c r="B302" t="s">
        <v>214</v>
      </c>
      <c r="C302">
        <v>1.2598039215686301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1.2598039215686301</v>
      </c>
      <c r="D303">
        <v>0.89</v>
      </c>
      <c r="E303">
        <v>1.03</v>
      </c>
    </row>
    <row r="304" spans="1:5" x14ac:dyDescent="0.25">
      <c r="A304" t="s">
        <v>213</v>
      </c>
      <c r="B304" t="s">
        <v>216</v>
      </c>
      <c r="C304">
        <v>1.2598039215686301</v>
      </c>
      <c r="D304">
        <v>0.61</v>
      </c>
      <c r="E304">
        <v>1.33</v>
      </c>
    </row>
    <row r="305" spans="1:5" x14ac:dyDescent="0.25">
      <c r="A305" t="s">
        <v>213</v>
      </c>
      <c r="B305" t="s">
        <v>218</v>
      </c>
      <c r="C305">
        <v>1.2598039215686301</v>
      </c>
      <c r="D305">
        <v>0.94</v>
      </c>
      <c r="E305">
        <v>1.04</v>
      </c>
    </row>
    <row r="306" spans="1:5" x14ac:dyDescent="0.25">
      <c r="A306" t="s">
        <v>213</v>
      </c>
      <c r="B306" t="s">
        <v>219</v>
      </c>
      <c r="C306">
        <v>1.2598039215686301</v>
      </c>
      <c r="D306">
        <v>1.1200000000000001</v>
      </c>
      <c r="E306">
        <v>1.23</v>
      </c>
    </row>
    <row r="307" spans="1:5" x14ac:dyDescent="0.25">
      <c r="A307" t="s">
        <v>213</v>
      </c>
      <c r="B307" t="s">
        <v>215</v>
      </c>
      <c r="C307">
        <v>1.2598039215686301</v>
      </c>
      <c r="D307">
        <v>0.89</v>
      </c>
      <c r="E307">
        <v>1.03</v>
      </c>
    </row>
    <row r="308" spans="1:5" x14ac:dyDescent="0.25">
      <c r="A308" t="s">
        <v>213</v>
      </c>
      <c r="B308" t="s">
        <v>314</v>
      </c>
      <c r="C308">
        <v>1.2598039215686301</v>
      </c>
      <c r="D308">
        <v>0.79</v>
      </c>
      <c r="E308">
        <v>1.49</v>
      </c>
    </row>
    <row r="309" spans="1:5" x14ac:dyDescent="0.25">
      <c r="A309" t="s">
        <v>213</v>
      </c>
      <c r="B309" t="s">
        <v>315</v>
      </c>
      <c r="C309">
        <v>1.2598039215686301</v>
      </c>
      <c r="D309">
        <v>2.29</v>
      </c>
      <c r="E309">
        <v>0.15</v>
      </c>
    </row>
    <row r="310" spans="1:5" x14ac:dyDescent="0.25">
      <c r="A310" t="s">
        <v>213</v>
      </c>
      <c r="B310" t="s">
        <v>220</v>
      </c>
      <c r="C310">
        <v>1.2598039215686301</v>
      </c>
      <c r="D310">
        <v>0.75</v>
      </c>
      <c r="E310">
        <v>1.59</v>
      </c>
    </row>
    <row r="311" spans="1:5" x14ac:dyDescent="0.25">
      <c r="A311" t="s">
        <v>213</v>
      </c>
      <c r="B311" t="s">
        <v>222</v>
      </c>
      <c r="C311">
        <v>1.2598039215686301</v>
      </c>
      <c r="D311">
        <v>0.37</v>
      </c>
      <c r="E311">
        <v>0.72</v>
      </c>
    </row>
    <row r="312" spans="1:5" x14ac:dyDescent="0.25">
      <c r="A312" t="s">
        <v>213</v>
      </c>
      <c r="B312" t="s">
        <v>223</v>
      </c>
      <c r="C312">
        <v>1.2598039215686301</v>
      </c>
      <c r="D312">
        <v>0.65</v>
      </c>
      <c r="E312">
        <v>1.08</v>
      </c>
    </row>
    <row r="313" spans="1:5" x14ac:dyDescent="0.25">
      <c r="A313" t="s">
        <v>37</v>
      </c>
      <c r="B313" t="s">
        <v>224</v>
      </c>
      <c r="C313">
        <v>1.58474576271186</v>
      </c>
      <c r="D313">
        <v>0.84</v>
      </c>
      <c r="E313">
        <v>1.74</v>
      </c>
    </row>
    <row r="314" spans="1:5" x14ac:dyDescent="0.25">
      <c r="A314" t="s">
        <v>37</v>
      </c>
      <c r="B314" t="s">
        <v>229</v>
      </c>
      <c r="C314">
        <v>1.58474576271186</v>
      </c>
      <c r="D314">
        <v>0.63</v>
      </c>
      <c r="E314">
        <v>0.71</v>
      </c>
    </row>
    <row r="315" spans="1:5" x14ac:dyDescent="0.25">
      <c r="A315" t="s">
        <v>37</v>
      </c>
      <c r="B315" t="s">
        <v>227</v>
      </c>
      <c r="C315">
        <v>1.58474576271186</v>
      </c>
      <c r="D315">
        <v>0.57999999999999996</v>
      </c>
      <c r="E315">
        <v>0.77</v>
      </c>
    </row>
    <row r="316" spans="1:5" x14ac:dyDescent="0.25">
      <c r="A316" t="s">
        <v>37</v>
      </c>
      <c r="B316" t="s">
        <v>226</v>
      </c>
      <c r="C316">
        <v>1.58474576271186</v>
      </c>
      <c r="D316">
        <v>1.21</v>
      </c>
      <c r="E316">
        <v>1.03</v>
      </c>
    </row>
    <row r="317" spans="1:5" x14ac:dyDescent="0.25">
      <c r="A317" t="s">
        <v>37</v>
      </c>
      <c r="B317" t="s">
        <v>39</v>
      </c>
      <c r="C317">
        <v>1.58474576271186</v>
      </c>
      <c r="D317">
        <v>0.98</v>
      </c>
      <c r="E317">
        <v>0.63</v>
      </c>
    </row>
    <row r="318" spans="1:5" x14ac:dyDescent="0.25">
      <c r="A318" t="s">
        <v>37</v>
      </c>
      <c r="B318" t="s">
        <v>225</v>
      </c>
      <c r="C318">
        <v>1.58474576271186</v>
      </c>
      <c r="D318">
        <v>1.99</v>
      </c>
      <c r="E318">
        <v>0.95</v>
      </c>
    </row>
    <row r="319" spans="1:5" x14ac:dyDescent="0.25">
      <c r="A319" t="s">
        <v>37</v>
      </c>
      <c r="B319" t="s">
        <v>231</v>
      </c>
      <c r="C319">
        <v>1.58474576271186</v>
      </c>
      <c r="D319">
        <v>0.75</v>
      </c>
      <c r="E319">
        <v>0.7</v>
      </c>
    </row>
    <row r="320" spans="1:5" x14ac:dyDescent="0.25">
      <c r="A320" t="s">
        <v>37</v>
      </c>
      <c r="B320" t="s">
        <v>38</v>
      </c>
      <c r="C320">
        <v>1.58474576271186</v>
      </c>
      <c r="D320">
        <v>0.68</v>
      </c>
      <c r="E320">
        <v>1.0900000000000001</v>
      </c>
    </row>
    <row r="321" spans="1:5" x14ac:dyDescent="0.25">
      <c r="A321" t="s">
        <v>37</v>
      </c>
      <c r="B321" t="s">
        <v>228</v>
      </c>
      <c r="C321">
        <v>1.58474576271186</v>
      </c>
      <c r="D321">
        <v>0.98</v>
      </c>
      <c r="E321">
        <v>1.47</v>
      </c>
    </row>
    <row r="322" spans="1:5" x14ac:dyDescent="0.25">
      <c r="A322" t="s">
        <v>37</v>
      </c>
      <c r="B322" t="s">
        <v>230</v>
      </c>
      <c r="C322">
        <v>1.58474576271186</v>
      </c>
      <c r="D322">
        <v>1.26</v>
      </c>
      <c r="E322">
        <v>0.9</v>
      </c>
    </row>
    <row r="323" spans="1:5" x14ac:dyDescent="0.25">
      <c r="A323" t="s">
        <v>337</v>
      </c>
      <c r="B323" t="s">
        <v>338</v>
      </c>
      <c r="C323">
        <v>1.25316455696203</v>
      </c>
      <c r="D323">
        <v>1.37</v>
      </c>
      <c r="E323">
        <v>1.1399999999999999</v>
      </c>
    </row>
    <row r="324" spans="1:5" x14ac:dyDescent="0.25">
      <c r="A324" t="s">
        <v>337</v>
      </c>
      <c r="B324" t="s">
        <v>367</v>
      </c>
      <c r="C324">
        <v>1.25316455696203</v>
      </c>
      <c r="D324">
        <v>1.1000000000000001</v>
      </c>
      <c r="E324">
        <v>1.66</v>
      </c>
    </row>
    <row r="325" spans="1:5" x14ac:dyDescent="0.25">
      <c r="A325" t="s">
        <v>337</v>
      </c>
      <c r="B325" t="s">
        <v>368</v>
      </c>
      <c r="C325">
        <v>1.25316455696203</v>
      </c>
      <c r="D325">
        <v>1.4</v>
      </c>
      <c r="E325">
        <v>0.67</v>
      </c>
    </row>
    <row r="326" spans="1:5" x14ac:dyDescent="0.25">
      <c r="A326" t="s">
        <v>337</v>
      </c>
      <c r="B326" t="s">
        <v>373</v>
      </c>
      <c r="C326">
        <v>1.25316455696203</v>
      </c>
      <c r="D326">
        <v>0.4</v>
      </c>
      <c r="E326">
        <v>0.78</v>
      </c>
    </row>
    <row r="327" spans="1:5" x14ac:dyDescent="0.25">
      <c r="A327" t="s">
        <v>337</v>
      </c>
      <c r="B327" t="s">
        <v>374</v>
      </c>
      <c r="C327">
        <v>1.25316455696203</v>
      </c>
      <c r="D327">
        <v>1.3</v>
      </c>
      <c r="E327">
        <v>0.67</v>
      </c>
    </row>
    <row r="328" spans="1:5" x14ac:dyDescent="0.25">
      <c r="A328" t="s">
        <v>337</v>
      </c>
      <c r="B328" t="s">
        <v>382</v>
      </c>
      <c r="C328">
        <v>1.25316455696203</v>
      </c>
      <c r="D328">
        <v>0.98</v>
      </c>
      <c r="E328">
        <v>0.49</v>
      </c>
    </row>
    <row r="329" spans="1:5" x14ac:dyDescent="0.25">
      <c r="A329" t="s">
        <v>337</v>
      </c>
      <c r="B329" t="s">
        <v>383</v>
      </c>
      <c r="C329">
        <v>1.25316455696203</v>
      </c>
      <c r="D329">
        <v>0.5</v>
      </c>
      <c r="E329">
        <v>1.55</v>
      </c>
    </row>
    <row r="330" spans="1:5" x14ac:dyDescent="0.25">
      <c r="A330" t="s">
        <v>337</v>
      </c>
      <c r="B330" t="s">
        <v>403</v>
      </c>
      <c r="C330">
        <v>1.25316455696203</v>
      </c>
      <c r="D330">
        <v>1.5</v>
      </c>
      <c r="E330">
        <v>1.1100000000000001</v>
      </c>
    </row>
    <row r="331" spans="1:5" x14ac:dyDescent="0.25">
      <c r="A331" t="s">
        <v>337</v>
      </c>
      <c r="B331" t="s">
        <v>407</v>
      </c>
      <c r="C331">
        <v>1.25316455696203</v>
      </c>
      <c r="D331">
        <v>1.03</v>
      </c>
      <c r="E331">
        <v>0.89</v>
      </c>
    </row>
    <row r="332" spans="1:5" x14ac:dyDescent="0.25">
      <c r="A332" t="s">
        <v>337</v>
      </c>
      <c r="B332" t="s">
        <v>408</v>
      </c>
      <c r="C332">
        <v>1.25316455696203</v>
      </c>
      <c r="D332">
        <v>0.5</v>
      </c>
      <c r="E332">
        <v>1.1100000000000001</v>
      </c>
    </row>
    <row r="333" spans="1:5" x14ac:dyDescent="0.25">
      <c r="A333" t="s">
        <v>344</v>
      </c>
      <c r="B333" t="s">
        <v>345</v>
      </c>
      <c r="C333">
        <v>1.3333333333333299</v>
      </c>
      <c r="D333">
        <v>0.64</v>
      </c>
      <c r="E333">
        <v>1.34</v>
      </c>
    </row>
    <row r="334" spans="1:5" x14ac:dyDescent="0.25">
      <c r="A334" t="s">
        <v>344</v>
      </c>
      <c r="B334" t="s">
        <v>350</v>
      </c>
      <c r="C334">
        <v>1.3333333333333299</v>
      </c>
      <c r="D334">
        <v>0.54</v>
      </c>
      <c r="E334">
        <v>1.55</v>
      </c>
    </row>
    <row r="335" spans="1:5" x14ac:dyDescent="0.25">
      <c r="A335" t="s">
        <v>344</v>
      </c>
      <c r="B335" t="s">
        <v>358</v>
      </c>
      <c r="C335">
        <v>1.3333333333333299</v>
      </c>
      <c r="D335">
        <v>0.56000000000000005</v>
      </c>
      <c r="E335">
        <v>2.0699999999999998</v>
      </c>
    </row>
    <row r="336" spans="1:5" x14ac:dyDescent="0.25">
      <c r="A336" t="s">
        <v>344</v>
      </c>
      <c r="B336" t="s">
        <v>370</v>
      </c>
      <c r="C336">
        <v>1.3333333333333299</v>
      </c>
      <c r="D336">
        <v>0.56000000000000005</v>
      </c>
      <c r="E336">
        <v>1.08</v>
      </c>
    </row>
    <row r="337" spans="1:5" x14ac:dyDescent="0.25">
      <c r="A337" t="s">
        <v>344</v>
      </c>
      <c r="B337" t="s">
        <v>376</v>
      </c>
      <c r="C337">
        <v>1.3333333333333299</v>
      </c>
      <c r="D337">
        <v>1.29</v>
      </c>
      <c r="E337">
        <v>0.93</v>
      </c>
    </row>
    <row r="338" spans="1:5" x14ac:dyDescent="0.25">
      <c r="A338" t="s">
        <v>344</v>
      </c>
      <c r="B338" t="s">
        <v>379</v>
      </c>
      <c r="C338">
        <v>1.3333333333333299</v>
      </c>
      <c r="D338">
        <v>1.41</v>
      </c>
      <c r="E338">
        <v>0.63</v>
      </c>
    </row>
    <row r="339" spans="1:5" x14ac:dyDescent="0.25">
      <c r="A339" t="s">
        <v>344</v>
      </c>
      <c r="B339" t="s">
        <v>411</v>
      </c>
      <c r="C339">
        <v>1.3333333333333299</v>
      </c>
      <c r="D339">
        <v>1.93</v>
      </c>
      <c r="E339">
        <v>0.41</v>
      </c>
    </row>
    <row r="340" spans="1:5" x14ac:dyDescent="0.25">
      <c r="A340" t="s">
        <v>344</v>
      </c>
      <c r="B340" t="s">
        <v>421</v>
      </c>
      <c r="C340">
        <v>1.3333333333333299</v>
      </c>
      <c r="D340">
        <v>1.22</v>
      </c>
      <c r="E340">
        <v>0.9</v>
      </c>
    </row>
    <row r="341" spans="1:5" x14ac:dyDescent="0.25">
      <c r="A341" t="s">
        <v>344</v>
      </c>
      <c r="B341" t="s">
        <v>422</v>
      </c>
      <c r="C341">
        <v>1.3333333333333299</v>
      </c>
      <c r="D341">
        <v>0.64</v>
      </c>
      <c r="E341">
        <v>0.31</v>
      </c>
    </row>
    <row r="342" spans="1:5" x14ac:dyDescent="0.25">
      <c r="A342" t="s">
        <v>344</v>
      </c>
      <c r="B342" t="s">
        <v>424</v>
      </c>
      <c r="C342">
        <v>1.3333333333333299</v>
      </c>
      <c r="D342">
        <v>1.22</v>
      </c>
      <c r="E342">
        <v>0.72</v>
      </c>
    </row>
    <row r="343" spans="1:5" x14ac:dyDescent="0.25">
      <c r="A343" t="s">
        <v>340</v>
      </c>
      <c r="B343" t="s">
        <v>341</v>
      </c>
      <c r="C343">
        <v>1.33666666666667</v>
      </c>
      <c r="D343">
        <v>0.6</v>
      </c>
      <c r="E343">
        <v>1.17</v>
      </c>
    </row>
    <row r="344" spans="1:5" x14ac:dyDescent="0.25">
      <c r="A344" t="s">
        <v>340</v>
      </c>
      <c r="B344" t="s">
        <v>352</v>
      </c>
      <c r="C344">
        <v>1.33666666666667</v>
      </c>
      <c r="D344">
        <v>1.1499999999999999</v>
      </c>
      <c r="E344">
        <v>0.76</v>
      </c>
    </row>
    <row r="345" spans="1:5" x14ac:dyDescent="0.25">
      <c r="A345" t="s">
        <v>340</v>
      </c>
      <c r="B345" t="s">
        <v>353</v>
      </c>
      <c r="C345">
        <v>1.33666666666667</v>
      </c>
      <c r="D345">
        <v>1.5</v>
      </c>
      <c r="E345">
        <v>0.53</v>
      </c>
    </row>
    <row r="346" spans="1:5" x14ac:dyDescent="0.25">
      <c r="A346" t="s">
        <v>340</v>
      </c>
      <c r="B346" t="s">
        <v>354</v>
      </c>
      <c r="C346">
        <v>1.33666666666667</v>
      </c>
      <c r="D346">
        <v>1.85</v>
      </c>
      <c r="E346">
        <v>0.82</v>
      </c>
    </row>
    <row r="347" spans="1:5" x14ac:dyDescent="0.25">
      <c r="A347" t="s">
        <v>340</v>
      </c>
      <c r="B347" t="s">
        <v>356</v>
      </c>
      <c r="C347">
        <v>1.33666666666667</v>
      </c>
      <c r="D347">
        <v>1.1000000000000001</v>
      </c>
      <c r="E347">
        <v>1.05</v>
      </c>
    </row>
    <row r="348" spans="1:5" x14ac:dyDescent="0.25">
      <c r="A348" t="s">
        <v>340</v>
      </c>
      <c r="B348" t="s">
        <v>361</v>
      </c>
      <c r="C348">
        <v>1.33666666666667</v>
      </c>
      <c r="D348">
        <v>0.7</v>
      </c>
      <c r="E348">
        <v>1.35</v>
      </c>
    </row>
    <row r="349" spans="1:5" x14ac:dyDescent="0.25">
      <c r="A349" t="s">
        <v>340</v>
      </c>
      <c r="B349" t="s">
        <v>365</v>
      </c>
      <c r="C349">
        <v>1.33666666666667</v>
      </c>
      <c r="D349">
        <v>1.1499999999999999</v>
      </c>
      <c r="E349">
        <v>1.52</v>
      </c>
    </row>
    <row r="350" spans="1:5" x14ac:dyDescent="0.25">
      <c r="A350" t="s">
        <v>340</v>
      </c>
      <c r="B350" t="s">
        <v>377</v>
      </c>
      <c r="C350">
        <v>1.33666666666667</v>
      </c>
      <c r="D350">
        <v>0.4</v>
      </c>
      <c r="E350">
        <v>1.05</v>
      </c>
    </row>
    <row r="351" spans="1:5" x14ac:dyDescent="0.25">
      <c r="A351" t="s">
        <v>340</v>
      </c>
      <c r="B351" t="s">
        <v>378</v>
      </c>
      <c r="C351">
        <v>1.33666666666667</v>
      </c>
      <c r="D351">
        <v>0.75</v>
      </c>
      <c r="E351">
        <v>1.19</v>
      </c>
    </row>
    <row r="352" spans="1:5" x14ac:dyDescent="0.25">
      <c r="A352" t="s">
        <v>340</v>
      </c>
      <c r="B352" t="s">
        <v>385</v>
      </c>
      <c r="C352">
        <v>1.33666666666667</v>
      </c>
      <c r="D352">
        <v>0.61</v>
      </c>
      <c r="E352">
        <v>0.6</v>
      </c>
    </row>
    <row r="353" spans="1:5" x14ac:dyDescent="0.25">
      <c r="A353" t="s">
        <v>340</v>
      </c>
      <c r="B353" t="s">
        <v>387</v>
      </c>
      <c r="C353">
        <v>1.33666666666667</v>
      </c>
      <c r="D353">
        <v>1</v>
      </c>
      <c r="E353">
        <v>1.1100000000000001</v>
      </c>
    </row>
    <row r="354" spans="1:5" x14ac:dyDescent="0.25">
      <c r="A354" t="s">
        <v>340</v>
      </c>
      <c r="B354" t="s">
        <v>390</v>
      </c>
      <c r="C354">
        <v>1.33666666666667</v>
      </c>
      <c r="D354">
        <v>0.75</v>
      </c>
      <c r="E354">
        <v>1.1100000000000001</v>
      </c>
    </row>
    <row r="355" spans="1:5" x14ac:dyDescent="0.25">
      <c r="A355" t="s">
        <v>340</v>
      </c>
      <c r="B355" t="s">
        <v>394</v>
      </c>
      <c r="C355">
        <v>1.33666666666667</v>
      </c>
      <c r="D355">
        <v>1.05</v>
      </c>
      <c r="E355">
        <v>1.1100000000000001</v>
      </c>
    </row>
    <row r="356" spans="1:5" x14ac:dyDescent="0.25">
      <c r="A356" t="s">
        <v>340</v>
      </c>
      <c r="B356" t="s">
        <v>405</v>
      </c>
      <c r="C356">
        <v>1.33666666666667</v>
      </c>
      <c r="D356">
        <v>0.65</v>
      </c>
      <c r="E356">
        <v>1.1100000000000001</v>
      </c>
    </row>
    <row r="357" spans="1:5" x14ac:dyDescent="0.25">
      <c r="A357" t="s">
        <v>340</v>
      </c>
      <c r="B357" t="s">
        <v>413</v>
      </c>
      <c r="C357">
        <v>1.33666666666667</v>
      </c>
      <c r="D357">
        <v>1.35</v>
      </c>
      <c r="E357">
        <v>0.57999999999999996</v>
      </c>
    </row>
    <row r="358" spans="1:5" x14ac:dyDescent="0.25">
      <c r="A358" t="s">
        <v>340</v>
      </c>
      <c r="B358" t="s">
        <v>415</v>
      </c>
      <c r="C358">
        <v>1.33666666666667</v>
      </c>
      <c r="D358">
        <v>1.1499999999999999</v>
      </c>
      <c r="E358">
        <v>0.53</v>
      </c>
    </row>
    <row r="359" spans="1:5" x14ac:dyDescent="0.25">
      <c r="A359" t="s">
        <v>340</v>
      </c>
      <c r="B359" t="s">
        <v>418</v>
      </c>
      <c r="C359">
        <v>1.33666666666667</v>
      </c>
      <c r="D359">
        <v>1.25</v>
      </c>
      <c r="E359">
        <v>0.99</v>
      </c>
    </row>
    <row r="360" spans="1:5" x14ac:dyDescent="0.25">
      <c r="A360" t="s">
        <v>340</v>
      </c>
      <c r="B360" t="s">
        <v>428</v>
      </c>
      <c r="C360">
        <v>1.33666666666667</v>
      </c>
      <c r="D360">
        <v>1.2</v>
      </c>
      <c r="E360">
        <v>1.05</v>
      </c>
    </row>
    <row r="361" spans="1:5" x14ac:dyDescent="0.25">
      <c r="A361" t="s">
        <v>340</v>
      </c>
      <c r="B361" t="s">
        <v>429</v>
      </c>
      <c r="C361">
        <v>1.33666666666667</v>
      </c>
      <c r="D361">
        <v>0.8</v>
      </c>
      <c r="E361">
        <v>1.4</v>
      </c>
    </row>
    <row r="362" spans="1:5" x14ac:dyDescent="0.25">
      <c r="A362" t="s">
        <v>340</v>
      </c>
      <c r="B362" t="s">
        <v>431</v>
      </c>
      <c r="C362">
        <v>1.33666666666667</v>
      </c>
      <c r="D362">
        <v>1.05</v>
      </c>
      <c r="E362">
        <v>0.99</v>
      </c>
    </row>
    <row r="363" spans="1:5" x14ac:dyDescent="0.25">
      <c r="A363" t="s">
        <v>342</v>
      </c>
      <c r="B363" t="s">
        <v>343</v>
      </c>
      <c r="C363">
        <v>1.18548387096774</v>
      </c>
      <c r="D363">
        <v>0.65</v>
      </c>
      <c r="E363">
        <v>1.3</v>
      </c>
    </row>
    <row r="364" spans="1:5" x14ac:dyDescent="0.25">
      <c r="A364" t="s">
        <v>342</v>
      </c>
      <c r="B364" t="s">
        <v>346</v>
      </c>
      <c r="C364">
        <v>1.18548387096774</v>
      </c>
      <c r="D364">
        <v>0.79</v>
      </c>
      <c r="E364">
        <v>1.23</v>
      </c>
    </row>
    <row r="365" spans="1:5" x14ac:dyDescent="0.25">
      <c r="A365" t="s">
        <v>342</v>
      </c>
      <c r="B365" t="s">
        <v>348</v>
      </c>
      <c r="C365">
        <v>1.18548387096774</v>
      </c>
      <c r="D365">
        <v>1.39</v>
      </c>
      <c r="E365">
        <v>0.89</v>
      </c>
    </row>
    <row r="366" spans="1:5" x14ac:dyDescent="0.25">
      <c r="A366" t="s">
        <v>342</v>
      </c>
      <c r="B366" t="s">
        <v>363</v>
      </c>
      <c r="C366">
        <v>1.18548387096774</v>
      </c>
      <c r="D366">
        <v>1.0900000000000001</v>
      </c>
      <c r="E366">
        <v>1.37</v>
      </c>
    </row>
    <row r="367" spans="1:5" x14ac:dyDescent="0.25">
      <c r="A367" t="s">
        <v>342</v>
      </c>
      <c r="B367" t="s">
        <v>364</v>
      </c>
      <c r="C367">
        <v>1.18548387096774</v>
      </c>
      <c r="D367">
        <v>0.99</v>
      </c>
      <c r="E367">
        <v>1.0900000000000001</v>
      </c>
    </row>
    <row r="368" spans="1:5" x14ac:dyDescent="0.25">
      <c r="A368" t="s">
        <v>342</v>
      </c>
      <c r="B368" t="s">
        <v>380</v>
      </c>
      <c r="C368">
        <v>1.18548387096774</v>
      </c>
      <c r="D368">
        <v>1.64</v>
      </c>
      <c r="E368">
        <v>0.62</v>
      </c>
    </row>
    <row r="369" spans="1:5" x14ac:dyDescent="0.25">
      <c r="A369" t="s">
        <v>342</v>
      </c>
      <c r="B369" t="s">
        <v>384</v>
      </c>
      <c r="C369">
        <v>1.18548387096774</v>
      </c>
      <c r="D369">
        <v>0.79</v>
      </c>
      <c r="E369">
        <v>1.03</v>
      </c>
    </row>
    <row r="370" spans="1:5" x14ac:dyDescent="0.25">
      <c r="A370" t="s">
        <v>342</v>
      </c>
      <c r="B370" t="s">
        <v>386</v>
      </c>
      <c r="C370">
        <v>1.18548387096774</v>
      </c>
      <c r="D370">
        <v>0.79</v>
      </c>
      <c r="E370">
        <v>0.82</v>
      </c>
    </row>
    <row r="371" spans="1:5" x14ac:dyDescent="0.25">
      <c r="A371" t="s">
        <v>342</v>
      </c>
      <c r="B371" t="s">
        <v>392</v>
      </c>
      <c r="C371">
        <v>1.18548387096774</v>
      </c>
      <c r="D371">
        <v>1.39</v>
      </c>
      <c r="E371">
        <v>1.23</v>
      </c>
    </row>
    <row r="372" spans="1:5" x14ac:dyDescent="0.25">
      <c r="A372" t="s">
        <v>342</v>
      </c>
      <c r="B372" t="s">
        <v>393</v>
      </c>
      <c r="C372">
        <v>1.18548387096774</v>
      </c>
      <c r="D372">
        <v>1.1399999999999999</v>
      </c>
      <c r="E372">
        <v>0.75</v>
      </c>
    </row>
    <row r="373" spans="1:5" x14ac:dyDescent="0.25">
      <c r="A373" t="s">
        <v>342</v>
      </c>
      <c r="B373" t="s">
        <v>396</v>
      </c>
      <c r="C373">
        <v>1.18548387096774</v>
      </c>
      <c r="D373">
        <v>0.69</v>
      </c>
      <c r="E373">
        <v>1.31</v>
      </c>
    </row>
    <row r="374" spans="1:5" x14ac:dyDescent="0.25">
      <c r="A374" t="s">
        <v>342</v>
      </c>
      <c r="B374" t="s">
        <v>398</v>
      </c>
      <c r="C374">
        <v>1.18548387096774</v>
      </c>
      <c r="D374">
        <v>0.65</v>
      </c>
      <c r="E374">
        <v>0.62</v>
      </c>
    </row>
    <row r="375" spans="1:5" x14ac:dyDescent="0.25">
      <c r="A375" t="s">
        <v>342</v>
      </c>
      <c r="B375" t="s">
        <v>399</v>
      </c>
      <c r="C375">
        <v>1.18548387096774</v>
      </c>
      <c r="D375">
        <v>0.79</v>
      </c>
      <c r="E375">
        <v>1.3</v>
      </c>
    </row>
    <row r="376" spans="1:5" x14ac:dyDescent="0.25">
      <c r="A376" t="s">
        <v>342</v>
      </c>
      <c r="B376" t="s">
        <v>400</v>
      </c>
      <c r="C376">
        <v>1.18548387096774</v>
      </c>
      <c r="D376">
        <v>1.27</v>
      </c>
      <c r="E376">
        <v>0.65</v>
      </c>
    </row>
    <row r="377" spans="1:5" x14ac:dyDescent="0.25">
      <c r="A377" t="s">
        <v>342</v>
      </c>
      <c r="B377" t="s">
        <v>402</v>
      </c>
      <c r="C377">
        <v>1.18548387096774</v>
      </c>
      <c r="D377">
        <v>0.84</v>
      </c>
      <c r="E377">
        <v>1.02</v>
      </c>
    </row>
    <row r="378" spans="1:5" x14ac:dyDescent="0.25">
      <c r="A378" t="s">
        <v>342</v>
      </c>
      <c r="B378" t="s">
        <v>406</v>
      </c>
      <c r="C378">
        <v>1.18548387096774</v>
      </c>
      <c r="D378">
        <v>1.0900000000000001</v>
      </c>
      <c r="E378">
        <v>1.3</v>
      </c>
    </row>
    <row r="379" spans="1:5" x14ac:dyDescent="0.25">
      <c r="A379" t="s">
        <v>342</v>
      </c>
      <c r="B379" t="s">
        <v>409</v>
      </c>
      <c r="C379">
        <v>1.18548387096774</v>
      </c>
      <c r="D379">
        <v>1.0900000000000001</v>
      </c>
      <c r="E379">
        <v>1.1599999999999999</v>
      </c>
    </row>
    <row r="380" spans="1:5" x14ac:dyDescent="0.25">
      <c r="A380" t="s">
        <v>342</v>
      </c>
      <c r="B380" t="s">
        <v>414</v>
      </c>
      <c r="C380">
        <v>1.18548387096774</v>
      </c>
      <c r="D380">
        <v>0.74</v>
      </c>
      <c r="E380">
        <v>1.3</v>
      </c>
    </row>
    <row r="381" spans="1:5" x14ac:dyDescent="0.25">
      <c r="A381" t="s">
        <v>342</v>
      </c>
      <c r="B381" t="s">
        <v>420</v>
      </c>
      <c r="C381">
        <v>1.18548387096774</v>
      </c>
      <c r="D381">
        <v>0.99</v>
      </c>
      <c r="E381">
        <v>0.62</v>
      </c>
    </row>
    <row r="382" spans="1:5" x14ac:dyDescent="0.25">
      <c r="A382" t="s">
        <v>342</v>
      </c>
      <c r="B382" t="s">
        <v>426</v>
      </c>
      <c r="C382">
        <v>1.18548387096774</v>
      </c>
      <c r="D382">
        <v>1.04</v>
      </c>
      <c r="E382">
        <v>0.62</v>
      </c>
    </row>
    <row r="383" spans="1:5" x14ac:dyDescent="0.25">
      <c r="A383" t="s">
        <v>342</v>
      </c>
      <c r="B383" t="s">
        <v>430</v>
      </c>
      <c r="C383">
        <v>1.18548387096774</v>
      </c>
      <c r="D383">
        <v>1.27</v>
      </c>
      <c r="E383">
        <v>1.02</v>
      </c>
    </row>
    <row r="384" spans="1:5" x14ac:dyDescent="0.25">
      <c r="A384" t="s">
        <v>342</v>
      </c>
      <c r="B384" t="s">
        <v>436</v>
      </c>
      <c r="C384">
        <v>1.18548387096774</v>
      </c>
      <c r="D384">
        <v>0.84</v>
      </c>
      <c r="E384">
        <v>0.82</v>
      </c>
    </row>
    <row r="385" spans="1:5" x14ac:dyDescent="0.25">
      <c r="A385" t="s">
        <v>40</v>
      </c>
      <c r="B385" t="s">
        <v>339</v>
      </c>
      <c r="C385">
        <v>1.47352941176471</v>
      </c>
      <c r="D385">
        <v>1.48</v>
      </c>
      <c r="E385">
        <v>0.81</v>
      </c>
    </row>
    <row r="386" spans="1:5" x14ac:dyDescent="0.25">
      <c r="A386" t="s">
        <v>40</v>
      </c>
      <c r="B386" t="s">
        <v>333</v>
      </c>
      <c r="C386">
        <v>1.47352941176471</v>
      </c>
      <c r="D386">
        <v>1.02</v>
      </c>
      <c r="E386">
        <v>1.08</v>
      </c>
    </row>
    <row r="387" spans="1:5" x14ac:dyDescent="0.25">
      <c r="A387" t="s">
        <v>40</v>
      </c>
      <c r="B387" t="s">
        <v>238</v>
      </c>
      <c r="C387">
        <v>1.47352941176471</v>
      </c>
      <c r="D387">
        <v>0.85</v>
      </c>
      <c r="E387">
        <v>1.1399999999999999</v>
      </c>
    </row>
    <row r="388" spans="1:5" x14ac:dyDescent="0.25">
      <c r="A388" t="s">
        <v>40</v>
      </c>
      <c r="B388" t="s">
        <v>320</v>
      </c>
      <c r="C388">
        <v>1.47352941176471</v>
      </c>
      <c r="D388">
        <v>1.53</v>
      </c>
      <c r="E388">
        <v>0.49</v>
      </c>
    </row>
    <row r="389" spans="1:5" x14ac:dyDescent="0.25">
      <c r="A389" t="s">
        <v>40</v>
      </c>
      <c r="B389" t="s">
        <v>234</v>
      </c>
      <c r="C389">
        <v>1.47352941176471</v>
      </c>
      <c r="D389">
        <v>0.98</v>
      </c>
      <c r="E389">
        <v>1.35</v>
      </c>
    </row>
    <row r="390" spans="1:5" x14ac:dyDescent="0.25">
      <c r="A390" t="s">
        <v>40</v>
      </c>
      <c r="B390" t="s">
        <v>316</v>
      </c>
      <c r="C390">
        <v>1.47352941176471</v>
      </c>
      <c r="D390">
        <v>0.55000000000000004</v>
      </c>
      <c r="E390">
        <v>0.97</v>
      </c>
    </row>
    <row r="391" spans="1:5" x14ac:dyDescent="0.25">
      <c r="A391" t="s">
        <v>40</v>
      </c>
      <c r="B391" t="s">
        <v>335</v>
      </c>
      <c r="C391">
        <v>1.47352941176471</v>
      </c>
      <c r="D391">
        <v>0.64</v>
      </c>
      <c r="E391">
        <v>1.37</v>
      </c>
    </row>
    <row r="392" spans="1:5" x14ac:dyDescent="0.25">
      <c r="A392" t="s">
        <v>40</v>
      </c>
      <c r="B392" t="s">
        <v>332</v>
      </c>
      <c r="C392">
        <v>1.47352941176471</v>
      </c>
      <c r="D392">
        <v>1.08</v>
      </c>
      <c r="E392">
        <v>1.02</v>
      </c>
    </row>
    <row r="393" spans="1:5" x14ac:dyDescent="0.25">
      <c r="A393" t="s">
        <v>40</v>
      </c>
      <c r="B393" t="s">
        <v>321</v>
      </c>
      <c r="C393">
        <v>1.47352941176471</v>
      </c>
      <c r="D393">
        <v>1.57</v>
      </c>
      <c r="E393">
        <v>0.76</v>
      </c>
    </row>
    <row r="394" spans="1:5" x14ac:dyDescent="0.25">
      <c r="A394" t="s">
        <v>40</v>
      </c>
      <c r="B394" t="s">
        <v>236</v>
      </c>
      <c r="C394">
        <v>1.47352941176471</v>
      </c>
      <c r="D394">
        <v>1.23</v>
      </c>
      <c r="E394">
        <v>0.7</v>
      </c>
    </row>
    <row r="395" spans="1:5" x14ac:dyDescent="0.25">
      <c r="A395" t="s">
        <v>40</v>
      </c>
      <c r="B395" t="s">
        <v>41</v>
      </c>
      <c r="C395">
        <v>1.47352941176471</v>
      </c>
      <c r="D395">
        <v>0.76</v>
      </c>
      <c r="E395">
        <v>1.41</v>
      </c>
    </row>
    <row r="396" spans="1:5" x14ac:dyDescent="0.25">
      <c r="A396" t="s">
        <v>40</v>
      </c>
      <c r="B396" t="s">
        <v>233</v>
      </c>
      <c r="C396">
        <v>1.47352941176471</v>
      </c>
      <c r="D396">
        <v>1.36</v>
      </c>
      <c r="E396">
        <v>1.08</v>
      </c>
    </row>
    <row r="397" spans="1:5" x14ac:dyDescent="0.25">
      <c r="A397" t="s">
        <v>40</v>
      </c>
      <c r="B397" t="s">
        <v>317</v>
      </c>
      <c r="C397">
        <v>1.47352941176471</v>
      </c>
      <c r="D397">
        <v>1.19</v>
      </c>
      <c r="E397">
        <v>1.03</v>
      </c>
    </row>
    <row r="398" spans="1:5" x14ac:dyDescent="0.25">
      <c r="A398" t="s">
        <v>40</v>
      </c>
      <c r="B398" t="s">
        <v>42</v>
      </c>
      <c r="C398">
        <v>1.47352941176471</v>
      </c>
      <c r="D398">
        <v>1.23</v>
      </c>
      <c r="E398">
        <v>0.81</v>
      </c>
    </row>
    <row r="399" spans="1:5" x14ac:dyDescent="0.25">
      <c r="A399" t="s">
        <v>40</v>
      </c>
      <c r="B399" t="s">
        <v>334</v>
      </c>
      <c r="C399">
        <v>1.47352941176471</v>
      </c>
      <c r="D399">
        <v>0.8</v>
      </c>
      <c r="E399">
        <v>1.17</v>
      </c>
    </row>
    <row r="400" spans="1:5" x14ac:dyDescent="0.25">
      <c r="A400" t="s">
        <v>40</v>
      </c>
      <c r="B400" t="s">
        <v>237</v>
      </c>
      <c r="C400">
        <v>1.47352941176471</v>
      </c>
      <c r="D400">
        <v>0.47</v>
      </c>
      <c r="E400">
        <v>0.97</v>
      </c>
    </row>
    <row r="401" spans="1:5" x14ac:dyDescent="0.25">
      <c r="A401" t="s">
        <v>40</v>
      </c>
      <c r="B401" t="s">
        <v>232</v>
      </c>
      <c r="C401">
        <v>1.47352941176471</v>
      </c>
      <c r="D401">
        <v>0.89</v>
      </c>
      <c r="E401">
        <v>0.92</v>
      </c>
    </row>
    <row r="402" spans="1:5" x14ac:dyDescent="0.25">
      <c r="A402" t="s">
        <v>40</v>
      </c>
      <c r="B402" t="s">
        <v>319</v>
      </c>
      <c r="C402">
        <v>1.47352941176471</v>
      </c>
      <c r="D402">
        <v>0.85</v>
      </c>
      <c r="E402">
        <v>0.97</v>
      </c>
    </row>
    <row r="403" spans="1:5" x14ac:dyDescent="0.25">
      <c r="A403" t="s">
        <v>40</v>
      </c>
      <c r="B403" t="s">
        <v>235</v>
      </c>
      <c r="C403">
        <v>1.47352941176471</v>
      </c>
      <c r="D403">
        <v>0.68</v>
      </c>
      <c r="E403">
        <v>0.76</v>
      </c>
    </row>
    <row r="404" spans="1:5" x14ac:dyDescent="0.25">
      <c r="A404" t="s">
        <v>40</v>
      </c>
      <c r="B404" t="s">
        <v>239</v>
      </c>
      <c r="C404">
        <v>1.47352941176471</v>
      </c>
      <c r="D404">
        <v>0.98</v>
      </c>
      <c r="E404">
        <v>1.1399999999999999</v>
      </c>
    </row>
    <row r="405" spans="1:5" x14ac:dyDescent="0.25">
      <c r="A405" t="s">
        <v>40</v>
      </c>
      <c r="B405" t="s">
        <v>318</v>
      </c>
      <c r="C405">
        <v>1.47352941176471</v>
      </c>
      <c r="D405">
        <v>0.89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J32" sqref="J32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1.4141414141414099</v>
      </c>
      <c r="D2">
        <v>1.02</v>
      </c>
      <c r="E2">
        <v>0.94</v>
      </c>
    </row>
    <row r="3" spans="1:5" x14ac:dyDescent="0.25">
      <c r="A3" t="s">
        <v>10</v>
      </c>
      <c r="B3" t="s">
        <v>241</v>
      </c>
      <c r="C3">
        <v>1.4141414141414099</v>
      </c>
      <c r="D3">
        <v>1.04</v>
      </c>
      <c r="E3">
        <v>0.88</v>
      </c>
    </row>
    <row r="4" spans="1:5" x14ac:dyDescent="0.25">
      <c r="A4" t="s">
        <v>10</v>
      </c>
      <c r="B4" t="s">
        <v>244</v>
      </c>
      <c r="C4">
        <v>1.4141414141414099</v>
      </c>
      <c r="D4">
        <v>1.06</v>
      </c>
      <c r="E4">
        <v>1.31</v>
      </c>
    </row>
    <row r="5" spans="1:5" x14ac:dyDescent="0.25">
      <c r="A5" t="s">
        <v>10</v>
      </c>
      <c r="B5" t="s">
        <v>242</v>
      </c>
      <c r="C5">
        <v>1.4141414141414099</v>
      </c>
      <c r="D5">
        <v>0.56999999999999995</v>
      </c>
      <c r="E5">
        <v>0.98</v>
      </c>
    </row>
    <row r="6" spans="1:5" x14ac:dyDescent="0.25">
      <c r="A6" t="s">
        <v>10</v>
      </c>
      <c r="B6" t="s">
        <v>49</v>
      </c>
      <c r="C6">
        <v>1.4141414141414099</v>
      </c>
      <c r="D6">
        <v>1.08</v>
      </c>
      <c r="E6">
        <v>1.27</v>
      </c>
    </row>
    <row r="7" spans="1:5" x14ac:dyDescent="0.25">
      <c r="A7" t="s">
        <v>10</v>
      </c>
      <c r="B7" t="s">
        <v>245</v>
      </c>
      <c r="C7">
        <v>1.4141414141414099</v>
      </c>
      <c r="D7">
        <v>1.5</v>
      </c>
      <c r="E7">
        <v>0.42</v>
      </c>
    </row>
    <row r="8" spans="1:5" x14ac:dyDescent="0.25">
      <c r="A8" t="s">
        <v>10</v>
      </c>
      <c r="B8" t="s">
        <v>11</v>
      </c>
      <c r="C8">
        <v>1.4141414141414099</v>
      </c>
      <c r="D8">
        <v>0.69</v>
      </c>
      <c r="E8">
        <v>0.94</v>
      </c>
    </row>
    <row r="9" spans="1:5" x14ac:dyDescent="0.25">
      <c r="A9" t="s">
        <v>10</v>
      </c>
      <c r="B9" t="s">
        <v>46</v>
      </c>
      <c r="C9">
        <v>1.4141414141414099</v>
      </c>
      <c r="D9">
        <v>1.1000000000000001</v>
      </c>
      <c r="E9">
        <v>1.02</v>
      </c>
    </row>
    <row r="10" spans="1:5" x14ac:dyDescent="0.25">
      <c r="A10" t="s">
        <v>10</v>
      </c>
      <c r="B10" t="s">
        <v>240</v>
      </c>
      <c r="C10">
        <v>1.4141414141414099</v>
      </c>
      <c r="D10">
        <v>0.78</v>
      </c>
      <c r="E10">
        <v>0.78</v>
      </c>
    </row>
    <row r="11" spans="1:5" x14ac:dyDescent="0.25">
      <c r="A11" t="s">
        <v>10</v>
      </c>
      <c r="B11" t="s">
        <v>44</v>
      </c>
      <c r="C11">
        <v>1.4141414141414099</v>
      </c>
      <c r="D11">
        <v>0.77</v>
      </c>
      <c r="E11">
        <v>0.84</v>
      </c>
    </row>
    <row r="12" spans="1:5" x14ac:dyDescent="0.25">
      <c r="A12" t="s">
        <v>10</v>
      </c>
      <c r="B12" t="s">
        <v>50</v>
      </c>
      <c r="C12">
        <v>1.4141414141414099</v>
      </c>
      <c r="D12">
        <v>0.86</v>
      </c>
      <c r="E12">
        <v>0.94</v>
      </c>
    </row>
    <row r="13" spans="1:5" x14ac:dyDescent="0.25">
      <c r="A13" t="s">
        <v>10</v>
      </c>
      <c r="B13" t="s">
        <v>45</v>
      </c>
      <c r="C13">
        <v>1.4141414141414099</v>
      </c>
      <c r="D13">
        <v>0.53</v>
      </c>
      <c r="E13">
        <v>1.1399999999999999</v>
      </c>
    </row>
    <row r="14" spans="1:5" x14ac:dyDescent="0.25">
      <c r="A14" t="s">
        <v>10</v>
      </c>
      <c r="B14" t="s">
        <v>43</v>
      </c>
      <c r="C14">
        <v>1.4141414141414099</v>
      </c>
      <c r="D14">
        <v>0.61</v>
      </c>
      <c r="E14">
        <v>0.77</v>
      </c>
    </row>
    <row r="15" spans="1:5" x14ac:dyDescent="0.25">
      <c r="A15" t="s">
        <v>10</v>
      </c>
      <c r="B15" t="s">
        <v>247</v>
      </c>
      <c r="C15">
        <v>1.4141414141414099</v>
      </c>
      <c r="D15">
        <v>1.1499999999999999</v>
      </c>
      <c r="E15">
        <v>1.38</v>
      </c>
    </row>
    <row r="16" spans="1:5" x14ac:dyDescent="0.25">
      <c r="A16" t="s">
        <v>10</v>
      </c>
      <c r="B16" t="s">
        <v>246</v>
      </c>
      <c r="C16">
        <v>1.4141414141414099</v>
      </c>
      <c r="D16">
        <v>0.81</v>
      </c>
      <c r="E16">
        <v>1.23</v>
      </c>
    </row>
    <row r="17" spans="1:5" x14ac:dyDescent="0.25">
      <c r="A17" t="s">
        <v>10</v>
      </c>
      <c r="B17" t="s">
        <v>243</v>
      </c>
      <c r="C17">
        <v>1.4141414141414099</v>
      </c>
      <c r="D17">
        <v>1</v>
      </c>
      <c r="E17">
        <v>0.81</v>
      </c>
    </row>
    <row r="18" spans="1:5" x14ac:dyDescent="0.25">
      <c r="A18" t="s">
        <v>10</v>
      </c>
      <c r="B18" t="s">
        <v>47</v>
      </c>
      <c r="C18">
        <v>1.4141414141414099</v>
      </c>
      <c r="D18">
        <v>0.86</v>
      </c>
      <c r="E18">
        <v>1.18</v>
      </c>
    </row>
    <row r="19" spans="1:5" x14ac:dyDescent="0.25">
      <c r="A19" t="s">
        <v>10</v>
      </c>
      <c r="B19" t="s">
        <v>48</v>
      </c>
      <c r="C19">
        <v>1.4141414141414099</v>
      </c>
      <c r="D19">
        <v>1.1499999999999999</v>
      </c>
      <c r="E19">
        <v>1.19</v>
      </c>
    </row>
    <row r="20" spans="1:5" x14ac:dyDescent="0.25">
      <c r="A20" t="s">
        <v>13</v>
      </c>
      <c r="B20" t="s">
        <v>58</v>
      </c>
      <c r="C20">
        <v>1.3968253968254001</v>
      </c>
      <c r="D20">
        <v>0.53</v>
      </c>
      <c r="E20">
        <v>0.89</v>
      </c>
    </row>
    <row r="21" spans="1:5" x14ac:dyDescent="0.25">
      <c r="A21" t="s">
        <v>13</v>
      </c>
      <c r="B21" t="s">
        <v>248</v>
      </c>
      <c r="C21">
        <v>1.3968253968254001</v>
      </c>
      <c r="D21">
        <v>1.29</v>
      </c>
      <c r="E21">
        <v>0.76</v>
      </c>
    </row>
    <row r="22" spans="1:5" x14ac:dyDescent="0.25">
      <c r="A22" t="s">
        <v>13</v>
      </c>
      <c r="B22" t="s">
        <v>56</v>
      </c>
      <c r="C22">
        <v>1.3968253968254001</v>
      </c>
      <c r="D22">
        <v>0.53</v>
      </c>
      <c r="E22">
        <v>1.1499999999999999</v>
      </c>
    </row>
    <row r="23" spans="1:5" x14ac:dyDescent="0.25">
      <c r="A23" t="s">
        <v>13</v>
      </c>
      <c r="B23" t="s">
        <v>51</v>
      </c>
      <c r="C23">
        <v>1.3968253968254001</v>
      </c>
      <c r="D23">
        <v>1.25</v>
      </c>
      <c r="E23">
        <v>1.04</v>
      </c>
    </row>
    <row r="24" spans="1:5" x14ac:dyDescent="0.25">
      <c r="A24" t="s">
        <v>13</v>
      </c>
      <c r="B24" t="s">
        <v>250</v>
      </c>
      <c r="C24">
        <v>1.3968253968254001</v>
      </c>
      <c r="D24">
        <v>1.25</v>
      </c>
      <c r="E24">
        <v>0.98</v>
      </c>
    </row>
    <row r="25" spans="1:5" x14ac:dyDescent="0.25">
      <c r="A25" t="s">
        <v>13</v>
      </c>
      <c r="B25" t="s">
        <v>53</v>
      </c>
      <c r="C25">
        <v>1.3968253968254001</v>
      </c>
      <c r="D25">
        <v>0.49</v>
      </c>
      <c r="E25">
        <v>1.07</v>
      </c>
    </row>
    <row r="26" spans="1:5" x14ac:dyDescent="0.25">
      <c r="A26" t="s">
        <v>13</v>
      </c>
      <c r="B26" t="s">
        <v>249</v>
      </c>
      <c r="C26">
        <v>1.3968253968254001</v>
      </c>
      <c r="D26">
        <v>0.62</v>
      </c>
      <c r="E26">
        <v>0.98</v>
      </c>
    </row>
    <row r="27" spans="1:5" x14ac:dyDescent="0.25">
      <c r="A27" t="s">
        <v>13</v>
      </c>
      <c r="B27" t="s">
        <v>54</v>
      </c>
      <c r="C27">
        <v>1.3968253968254001</v>
      </c>
      <c r="D27">
        <v>0.71</v>
      </c>
      <c r="E27">
        <v>0.98</v>
      </c>
    </row>
    <row r="28" spans="1:5" x14ac:dyDescent="0.25">
      <c r="A28" t="s">
        <v>13</v>
      </c>
      <c r="B28" t="s">
        <v>55</v>
      </c>
      <c r="C28">
        <v>1.3968253968254001</v>
      </c>
      <c r="D28">
        <v>0.8</v>
      </c>
      <c r="E28">
        <v>1.25</v>
      </c>
    </row>
    <row r="29" spans="1:5" x14ac:dyDescent="0.25">
      <c r="A29" t="s">
        <v>13</v>
      </c>
      <c r="B29" t="s">
        <v>15</v>
      </c>
      <c r="C29">
        <v>1.3968253968254001</v>
      </c>
      <c r="D29">
        <v>0.8</v>
      </c>
      <c r="E29">
        <v>0.53</v>
      </c>
    </row>
    <row r="30" spans="1:5" x14ac:dyDescent="0.25">
      <c r="A30" t="s">
        <v>13</v>
      </c>
      <c r="B30" t="s">
        <v>52</v>
      </c>
      <c r="C30">
        <v>1.3968253968254001</v>
      </c>
      <c r="D30">
        <v>0.8</v>
      </c>
      <c r="E30">
        <v>1.2</v>
      </c>
    </row>
    <row r="31" spans="1:5" x14ac:dyDescent="0.25">
      <c r="A31" t="s">
        <v>13</v>
      </c>
      <c r="B31" t="s">
        <v>62</v>
      </c>
      <c r="C31">
        <v>1.3968253968254001</v>
      </c>
      <c r="D31">
        <v>1.1599999999999999</v>
      </c>
      <c r="E31">
        <v>1.1599999999999999</v>
      </c>
    </row>
    <row r="32" spans="1:5" x14ac:dyDescent="0.25">
      <c r="A32" t="s">
        <v>13</v>
      </c>
      <c r="B32" t="s">
        <v>60</v>
      </c>
      <c r="C32">
        <v>1.3968253968254001</v>
      </c>
      <c r="D32">
        <v>1.2</v>
      </c>
      <c r="E32">
        <v>0.53</v>
      </c>
    </row>
    <row r="33" spans="1:5" x14ac:dyDescent="0.25">
      <c r="A33" t="s">
        <v>13</v>
      </c>
      <c r="B33" t="s">
        <v>251</v>
      </c>
      <c r="C33">
        <v>1.3968253968254001</v>
      </c>
      <c r="D33">
        <v>0.43</v>
      </c>
      <c r="E33">
        <v>2.02</v>
      </c>
    </row>
    <row r="34" spans="1:5" x14ac:dyDescent="0.25">
      <c r="A34" t="s">
        <v>13</v>
      </c>
      <c r="B34" t="s">
        <v>61</v>
      </c>
      <c r="C34">
        <v>1.3968253968254001</v>
      </c>
      <c r="D34">
        <v>1.1599999999999999</v>
      </c>
      <c r="E34">
        <v>1.07</v>
      </c>
    </row>
    <row r="35" spans="1:5" x14ac:dyDescent="0.25">
      <c r="A35" t="s">
        <v>13</v>
      </c>
      <c r="B35" t="s">
        <v>14</v>
      </c>
      <c r="C35">
        <v>1.3968253968254001</v>
      </c>
      <c r="D35">
        <v>0.76</v>
      </c>
      <c r="E35">
        <v>0.85</v>
      </c>
    </row>
    <row r="36" spans="1:5" x14ac:dyDescent="0.25">
      <c r="A36" t="s">
        <v>13</v>
      </c>
      <c r="B36" t="s">
        <v>57</v>
      </c>
      <c r="C36">
        <v>1.3968253968254001</v>
      </c>
      <c r="D36">
        <v>0.8</v>
      </c>
      <c r="E36">
        <v>0.89</v>
      </c>
    </row>
    <row r="37" spans="1:5" x14ac:dyDescent="0.25">
      <c r="A37" t="s">
        <v>13</v>
      </c>
      <c r="B37" t="s">
        <v>59</v>
      </c>
      <c r="C37">
        <v>1.3968253968254001</v>
      </c>
      <c r="D37">
        <v>1</v>
      </c>
      <c r="E37">
        <v>0.75</v>
      </c>
    </row>
    <row r="38" spans="1:5" x14ac:dyDescent="0.25">
      <c r="A38" t="s">
        <v>16</v>
      </c>
      <c r="B38" t="s">
        <v>63</v>
      </c>
      <c r="C38">
        <v>1.2793522267206501</v>
      </c>
      <c r="D38">
        <v>1.02</v>
      </c>
      <c r="E38">
        <v>0.88</v>
      </c>
    </row>
    <row r="39" spans="1:5" x14ac:dyDescent="0.25">
      <c r="A39" t="s">
        <v>16</v>
      </c>
      <c r="B39" t="s">
        <v>20</v>
      </c>
      <c r="C39">
        <v>1.2793522267206501</v>
      </c>
      <c r="D39">
        <v>0.51</v>
      </c>
      <c r="E39">
        <v>1.25</v>
      </c>
    </row>
    <row r="40" spans="1:5" x14ac:dyDescent="0.25">
      <c r="A40" t="s">
        <v>16</v>
      </c>
      <c r="B40" t="s">
        <v>253</v>
      </c>
      <c r="C40">
        <v>1.2793522267206501</v>
      </c>
      <c r="D40">
        <v>1.21</v>
      </c>
      <c r="E40">
        <v>1.3</v>
      </c>
    </row>
    <row r="41" spans="1:5" x14ac:dyDescent="0.25">
      <c r="A41" t="s">
        <v>16</v>
      </c>
      <c r="B41" t="s">
        <v>65</v>
      </c>
      <c r="C41">
        <v>1.2793522267206501</v>
      </c>
      <c r="D41">
        <v>0.6</v>
      </c>
      <c r="E41">
        <v>1.02</v>
      </c>
    </row>
    <row r="42" spans="1:5" x14ac:dyDescent="0.25">
      <c r="A42" t="s">
        <v>16</v>
      </c>
      <c r="B42" t="s">
        <v>66</v>
      </c>
      <c r="C42">
        <v>1.2793522267206501</v>
      </c>
      <c r="D42">
        <v>0.79</v>
      </c>
      <c r="E42">
        <v>0.98</v>
      </c>
    </row>
    <row r="43" spans="1:5" x14ac:dyDescent="0.25">
      <c r="A43" t="s">
        <v>16</v>
      </c>
      <c r="B43" t="s">
        <v>17</v>
      </c>
      <c r="C43">
        <v>1.2793522267206501</v>
      </c>
      <c r="D43">
        <v>1.3</v>
      </c>
      <c r="E43">
        <v>0.7</v>
      </c>
    </row>
    <row r="44" spans="1:5" x14ac:dyDescent="0.25">
      <c r="A44" t="s">
        <v>16</v>
      </c>
      <c r="B44" t="s">
        <v>322</v>
      </c>
      <c r="C44">
        <v>1.2793522267206501</v>
      </c>
      <c r="D44">
        <v>1.25</v>
      </c>
      <c r="E44">
        <v>1.02</v>
      </c>
    </row>
    <row r="45" spans="1:5" x14ac:dyDescent="0.25">
      <c r="A45" t="s">
        <v>16</v>
      </c>
      <c r="B45" t="s">
        <v>67</v>
      </c>
      <c r="C45">
        <v>1.2793522267206501</v>
      </c>
      <c r="D45">
        <v>0.8</v>
      </c>
      <c r="E45">
        <v>0.95</v>
      </c>
    </row>
    <row r="46" spans="1:5" x14ac:dyDescent="0.25">
      <c r="A46" t="s">
        <v>16</v>
      </c>
      <c r="B46" t="s">
        <v>252</v>
      </c>
      <c r="C46">
        <v>1.2793522267206501</v>
      </c>
      <c r="D46">
        <v>0.74</v>
      </c>
      <c r="E46">
        <v>1.1599999999999999</v>
      </c>
    </row>
    <row r="47" spans="1:5" x14ac:dyDescent="0.25">
      <c r="A47" t="s">
        <v>16</v>
      </c>
      <c r="B47" t="s">
        <v>254</v>
      </c>
      <c r="C47">
        <v>1.2793522267206501</v>
      </c>
      <c r="D47">
        <v>0.93</v>
      </c>
      <c r="E47">
        <v>0.51</v>
      </c>
    </row>
    <row r="48" spans="1:5" x14ac:dyDescent="0.25">
      <c r="A48" t="s">
        <v>16</v>
      </c>
      <c r="B48" t="s">
        <v>255</v>
      </c>
      <c r="C48">
        <v>1.2793522267206501</v>
      </c>
      <c r="D48">
        <v>1.25</v>
      </c>
      <c r="E48">
        <v>0.95</v>
      </c>
    </row>
    <row r="49" spans="1:5" x14ac:dyDescent="0.25">
      <c r="A49" t="s">
        <v>16</v>
      </c>
      <c r="B49" t="s">
        <v>64</v>
      </c>
      <c r="C49">
        <v>1.2793522267206501</v>
      </c>
      <c r="D49">
        <v>0.88</v>
      </c>
      <c r="E49">
        <v>1.02</v>
      </c>
    </row>
    <row r="50" spans="1:5" x14ac:dyDescent="0.25">
      <c r="A50" t="s">
        <v>16</v>
      </c>
      <c r="B50" t="s">
        <v>323</v>
      </c>
      <c r="C50">
        <v>1.2793522267206501</v>
      </c>
      <c r="D50">
        <v>0.6</v>
      </c>
      <c r="E50">
        <v>0.88</v>
      </c>
    </row>
    <row r="51" spans="1:5" x14ac:dyDescent="0.25">
      <c r="A51" t="s">
        <v>16</v>
      </c>
      <c r="B51" t="s">
        <v>18</v>
      </c>
      <c r="C51">
        <v>1.2793522267206501</v>
      </c>
      <c r="D51">
        <v>0.56000000000000005</v>
      </c>
      <c r="E51">
        <v>0.7</v>
      </c>
    </row>
    <row r="52" spans="1:5" x14ac:dyDescent="0.25">
      <c r="A52" t="s">
        <v>16</v>
      </c>
      <c r="B52" t="s">
        <v>256</v>
      </c>
      <c r="C52">
        <v>1.2793522267206501</v>
      </c>
      <c r="D52">
        <v>0.49</v>
      </c>
      <c r="E52">
        <v>0.87</v>
      </c>
    </row>
    <row r="53" spans="1:5" x14ac:dyDescent="0.25">
      <c r="A53" t="s">
        <v>16</v>
      </c>
      <c r="B53" t="s">
        <v>257</v>
      </c>
      <c r="C53">
        <v>1.2793522267206501</v>
      </c>
      <c r="D53">
        <v>0.4</v>
      </c>
      <c r="E53">
        <v>1.45</v>
      </c>
    </row>
    <row r="54" spans="1:5" x14ac:dyDescent="0.25">
      <c r="A54" t="s">
        <v>16</v>
      </c>
      <c r="B54" t="s">
        <v>68</v>
      </c>
      <c r="C54">
        <v>1.2793522267206501</v>
      </c>
      <c r="D54">
        <v>1.07</v>
      </c>
      <c r="E54">
        <v>1.02</v>
      </c>
    </row>
    <row r="55" spans="1:5" x14ac:dyDescent="0.25">
      <c r="A55" t="s">
        <v>16</v>
      </c>
      <c r="B55" t="s">
        <v>19</v>
      </c>
      <c r="C55">
        <v>1.2793522267206501</v>
      </c>
      <c r="D55">
        <v>0.51</v>
      </c>
      <c r="E55">
        <v>1.35</v>
      </c>
    </row>
    <row r="56" spans="1:5" x14ac:dyDescent="0.25">
      <c r="A56" t="s">
        <v>69</v>
      </c>
      <c r="B56" t="s">
        <v>324</v>
      </c>
      <c r="C56">
        <v>1.3322580645161299</v>
      </c>
      <c r="D56">
        <v>1.17</v>
      </c>
      <c r="E56">
        <v>0.8</v>
      </c>
    </row>
    <row r="57" spans="1:5" x14ac:dyDescent="0.25">
      <c r="A57" t="s">
        <v>69</v>
      </c>
      <c r="B57" t="s">
        <v>351</v>
      </c>
      <c r="C57">
        <v>1.3322580645161299</v>
      </c>
      <c r="D57">
        <v>0.94</v>
      </c>
      <c r="E57">
        <v>0.66</v>
      </c>
    </row>
    <row r="58" spans="1:5" x14ac:dyDescent="0.25">
      <c r="A58" t="s">
        <v>69</v>
      </c>
      <c r="B58" t="s">
        <v>73</v>
      </c>
      <c r="C58">
        <v>1.3322580645161299</v>
      </c>
      <c r="D58">
        <v>0.85</v>
      </c>
      <c r="E58">
        <v>0.95</v>
      </c>
    </row>
    <row r="59" spans="1:5" x14ac:dyDescent="0.25">
      <c r="A59" t="s">
        <v>69</v>
      </c>
      <c r="B59" t="s">
        <v>75</v>
      </c>
      <c r="C59">
        <v>1.3322580645161299</v>
      </c>
      <c r="D59">
        <v>0.6</v>
      </c>
      <c r="E59">
        <v>1.2</v>
      </c>
    </row>
    <row r="60" spans="1:5" x14ac:dyDescent="0.25">
      <c r="A60" t="s">
        <v>69</v>
      </c>
      <c r="B60" t="s">
        <v>77</v>
      </c>
      <c r="C60">
        <v>1.3322580645161299</v>
      </c>
      <c r="D60">
        <v>1.08</v>
      </c>
      <c r="E60">
        <v>0.7</v>
      </c>
    </row>
    <row r="61" spans="1:5" x14ac:dyDescent="0.25">
      <c r="A61" t="s">
        <v>69</v>
      </c>
      <c r="B61" t="s">
        <v>263</v>
      </c>
      <c r="C61">
        <v>1.3322580645161299</v>
      </c>
      <c r="D61">
        <v>0.85</v>
      </c>
      <c r="E61">
        <v>1.35</v>
      </c>
    </row>
    <row r="62" spans="1:5" x14ac:dyDescent="0.25">
      <c r="A62" t="s">
        <v>69</v>
      </c>
      <c r="B62" t="s">
        <v>381</v>
      </c>
      <c r="C62">
        <v>1.3322580645161299</v>
      </c>
      <c r="D62">
        <v>1.05</v>
      </c>
      <c r="E62">
        <v>0.75</v>
      </c>
    </row>
    <row r="63" spans="1:5" x14ac:dyDescent="0.25">
      <c r="A63" t="s">
        <v>69</v>
      </c>
      <c r="B63" t="s">
        <v>76</v>
      </c>
      <c r="C63">
        <v>1.3322580645161299</v>
      </c>
      <c r="D63">
        <v>0.75</v>
      </c>
      <c r="E63">
        <v>0.9</v>
      </c>
    </row>
    <row r="64" spans="1:5" x14ac:dyDescent="0.25">
      <c r="A64" t="s">
        <v>69</v>
      </c>
      <c r="B64" t="s">
        <v>72</v>
      </c>
      <c r="C64">
        <v>1.3322580645161299</v>
      </c>
      <c r="D64">
        <v>1.31</v>
      </c>
      <c r="E64">
        <v>1.45</v>
      </c>
    </row>
    <row r="65" spans="1:5" x14ac:dyDescent="0.25">
      <c r="A65" t="s">
        <v>69</v>
      </c>
      <c r="B65" t="s">
        <v>78</v>
      </c>
      <c r="C65">
        <v>1.3322580645161299</v>
      </c>
      <c r="D65">
        <v>1.4</v>
      </c>
      <c r="E65">
        <v>0.75</v>
      </c>
    </row>
    <row r="66" spans="1:5" x14ac:dyDescent="0.25">
      <c r="A66" t="s">
        <v>69</v>
      </c>
      <c r="B66" t="s">
        <v>260</v>
      </c>
      <c r="C66">
        <v>1.3322580645161299</v>
      </c>
      <c r="D66">
        <v>1.45</v>
      </c>
      <c r="E66">
        <v>0.9</v>
      </c>
    </row>
    <row r="67" spans="1:5" x14ac:dyDescent="0.25">
      <c r="A67" t="s">
        <v>69</v>
      </c>
      <c r="B67" t="s">
        <v>262</v>
      </c>
      <c r="C67">
        <v>1.3322580645161299</v>
      </c>
      <c r="D67">
        <v>1.5</v>
      </c>
      <c r="E67">
        <v>0.4</v>
      </c>
    </row>
    <row r="68" spans="1:5" x14ac:dyDescent="0.25">
      <c r="A68" t="s">
        <v>69</v>
      </c>
      <c r="B68" t="s">
        <v>261</v>
      </c>
      <c r="C68">
        <v>1.3322580645161299</v>
      </c>
      <c r="D68">
        <v>1.4</v>
      </c>
      <c r="E68">
        <v>0.66</v>
      </c>
    </row>
    <row r="69" spans="1:5" x14ac:dyDescent="0.25">
      <c r="A69" t="s">
        <v>69</v>
      </c>
      <c r="B69" t="s">
        <v>325</v>
      </c>
      <c r="C69">
        <v>1.3322580645161299</v>
      </c>
      <c r="D69">
        <v>0.61</v>
      </c>
      <c r="E69">
        <v>1.22</v>
      </c>
    </row>
    <row r="70" spans="1:5" x14ac:dyDescent="0.25">
      <c r="A70" t="s">
        <v>69</v>
      </c>
      <c r="B70" t="s">
        <v>258</v>
      </c>
      <c r="C70">
        <v>1.3322580645161299</v>
      </c>
      <c r="D70">
        <v>0.35</v>
      </c>
      <c r="E70">
        <v>1.5</v>
      </c>
    </row>
    <row r="71" spans="1:5" x14ac:dyDescent="0.25">
      <c r="A71" t="s">
        <v>69</v>
      </c>
      <c r="B71" t="s">
        <v>79</v>
      </c>
      <c r="C71">
        <v>1.3322580645161299</v>
      </c>
      <c r="D71">
        <v>0.84</v>
      </c>
      <c r="E71">
        <v>1.68</v>
      </c>
    </row>
    <row r="72" spans="1:5" x14ac:dyDescent="0.25">
      <c r="A72" t="s">
        <v>69</v>
      </c>
      <c r="B72" t="s">
        <v>259</v>
      </c>
      <c r="C72">
        <v>1.3322580645161299</v>
      </c>
      <c r="D72">
        <v>1.22</v>
      </c>
      <c r="E72">
        <v>0.84</v>
      </c>
    </row>
    <row r="73" spans="1:5" x14ac:dyDescent="0.25">
      <c r="A73" t="s">
        <v>69</v>
      </c>
      <c r="B73" t="s">
        <v>71</v>
      </c>
      <c r="C73">
        <v>1.3322580645161299</v>
      </c>
      <c r="D73">
        <v>0.8</v>
      </c>
      <c r="E73">
        <v>1.3</v>
      </c>
    </row>
    <row r="74" spans="1:5" x14ac:dyDescent="0.25">
      <c r="A74" t="s">
        <v>69</v>
      </c>
      <c r="B74" t="s">
        <v>74</v>
      </c>
      <c r="C74">
        <v>1.3322580645161299</v>
      </c>
      <c r="D74">
        <v>1.1000000000000001</v>
      </c>
      <c r="E74">
        <v>0.95</v>
      </c>
    </row>
    <row r="75" spans="1:5" x14ac:dyDescent="0.25">
      <c r="A75" t="s">
        <v>69</v>
      </c>
      <c r="B75" t="s">
        <v>70</v>
      </c>
      <c r="C75">
        <v>1.3322580645161299</v>
      </c>
      <c r="D75">
        <v>0.66</v>
      </c>
      <c r="E75">
        <v>1.08</v>
      </c>
    </row>
    <row r="76" spans="1:5" x14ac:dyDescent="0.25">
      <c r="A76" t="s">
        <v>80</v>
      </c>
      <c r="B76" t="s">
        <v>97</v>
      </c>
      <c r="C76">
        <v>1.0246913580246899</v>
      </c>
      <c r="D76">
        <v>1.0900000000000001</v>
      </c>
      <c r="E76">
        <v>0.97</v>
      </c>
    </row>
    <row r="77" spans="1:5" x14ac:dyDescent="0.25">
      <c r="A77" t="s">
        <v>80</v>
      </c>
      <c r="B77" t="s">
        <v>82</v>
      </c>
      <c r="C77">
        <v>1.0246913580246899</v>
      </c>
      <c r="D77">
        <v>0.56999999999999995</v>
      </c>
      <c r="E77">
        <v>0.73</v>
      </c>
    </row>
    <row r="78" spans="1:5" x14ac:dyDescent="0.25">
      <c r="A78" t="s">
        <v>80</v>
      </c>
      <c r="B78" t="s">
        <v>83</v>
      </c>
      <c r="C78">
        <v>1.0246913580246899</v>
      </c>
      <c r="D78">
        <v>1.04</v>
      </c>
      <c r="E78">
        <v>0.93</v>
      </c>
    </row>
    <row r="79" spans="1:5" x14ac:dyDescent="0.25">
      <c r="A79" t="s">
        <v>80</v>
      </c>
      <c r="B79" t="s">
        <v>85</v>
      </c>
      <c r="C79">
        <v>1.0246913580246899</v>
      </c>
      <c r="D79">
        <v>1.02</v>
      </c>
      <c r="E79">
        <v>0.77</v>
      </c>
    </row>
    <row r="80" spans="1:5" x14ac:dyDescent="0.25">
      <c r="A80" t="s">
        <v>80</v>
      </c>
      <c r="B80" t="s">
        <v>359</v>
      </c>
      <c r="C80">
        <v>1.0246913580246899</v>
      </c>
      <c r="D80">
        <v>1.39</v>
      </c>
      <c r="E80">
        <v>0.81</v>
      </c>
    </row>
    <row r="81" spans="1:5" x14ac:dyDescent="0.25">
      <c r="A81" t="s">
        <v>80</v>
      </c>
      <c r="B81" t="s">
        <v>87</v>
      </c>
      <c r="C81">
        <v>1.0246913580246899</v>
      </c>
      <c r="D81">
        <v>1.01</v>
      </c>
      <c r="E81">
        <v>1.26</v>
      </c>
    </row>
    <row r="82" spans="1:5" x14ac:dyDescent="0.25">
      <c r="A82" t="s">
        <v>80</v>
      </c>
      <c r="B82" t="s">
        <v>89</v>
      </c>
      <c r="C82">
        <v>1.0246913580246899</v>
      </c>
      <c r="D82">
        <v>0.93</v>
      </c>
      <c r="E82">
        <v>0.85</v>
      </c>
    </row>
    <row r="83" spans="1:5" x14ac:dyDescent="0.25">
      <c r="A83" t="s">
        <v>80</v>
      </c>
      <c r="B83" t="s">
        <v>369</v>
      </c>
      <c r="C83">
        <v>1.0246913580246899</v>
      </c>
      <c r="D83">
        <v>0.56999999999999995</v>
      </c>
      <c r="E83">
        <v>1.46</v>
      </c>
    </row>
    <row r="84" spans="1:5" x14ac:dyDescent="0.25">
      <c r="A84" t="s">
        <v>80</v>
      </c>
      <c r="B84" t="s">
        <v>91</v>
      </c>
      <c r="C84">
        <v>1.0246913580246899</v>
      </c>
      <c r="D84">
        <v>0.56999999999999995</v>
      </c>
      <c r="E84">
        <v>1.01</v>
      </c>
    </row>
    <row r="85" spans="1:5" x14ac:dyDescent="0.25">
      <c r="A85" t="s">
        <v>80</v>
      </c>
      <c r="B85" t="s">
        <v>96</v>
      </c>
      <c r="C85">
        <v>1.0246913580246899</v>
      </c>
      <c r="D85">
        <v>0.65</v>
      </c>
      <c r="E85">
        <v>1.66</v>
      </c>
    </row>
    <row r="86" spans="1:5" x14ac:dyDescent="0.25">
      <c r="A86" t="s">
        <v>80</v>
      </c>
      <c r="B86" t="s">
        <v>86</v>
      </c>
      <c r="C86">
        <v>1.0246913580246899</v>
      </c>
      <c r="D86">
        <v>0.46</v>
      </c>
      <c r="E86">
        <v>0.93</v>
      </c>
    </row>
    <row r="87" spans="1:5" x14ac:dyDescent="0.25">
      <c r="A87" t="s">
        <v>80</v>
      </c>
      <c r="B87" t="s">
        <v>81</v>
      </c>
      <c r="C87">
        <v>1.0246913580246899</v>
      </c>
      <c r="D87">
        <v>0.85</v>
      </c>
      <c r="E87">
        <v>1</v>
      </c>
    </row>
    <row r="88" spans="1:5" x14ac:dyDescent="0.25">
      <c r="A88" t="s">
        <v>80</v>
      </c>
      <c r="B88" t="s">
        <v>94</v>
      </c>
      <c r="C88">
        <v>1.0246913580246899</v>
      </c>
      <c r="D88">
        <v>0.89</v>
      </c>
      <c r="E88">
        <v>0.85</v>
      </c>
    </row>
    <row r="89" spans="1:5" x14ac:dyDescent="0.25">
      <c r="A89" t="s">
        <v>80</v>
      </c>
      <c r="B89" t="s">
        <v>90</v>
      </c>
      <c r="C89">
        <v>1.0246913580246899</v>
      </c>
      <c r="D89">
        <v>1.2</v>
      </c>
      <c r="E89">
        <v>0.69</v>
      </c>
    </row>
    <row r="90" spans="1:5" x14ac:dyDescent="0.25">
      <c r="A90" t="s">
        <v>80</v>
      </c>
      <c r="B90" t="s">
        <v>93</v>
      </c>
      <c r="C90">
        <v>1.0246913580246899</v>
      </c>
      <c r="D90">
        <v>0.57999999999999996</v>
      </c>
      <c r="E90">
        <v>0.77</v>
      </c>
    </row>
    <row r="91" spans="1:5" x14ac:dyDescent="0.25">
      <c r="A91" t="s">
        <v>80</v>
      </c>
      <c r="B91" t="s">
        <v>88</v>
      </c>
      <c r="C91">
        <v>1.0246913580246899</v>
      </c>
      <c r="D91">
        <v>1.01</v>
      </c>
      <c r="E91">
        <v>1.26</v>
      </c>
    </row>
    <row r="92" spans="1:5" x14ac:dyDescent="0.25">
      <c r="A92" t="s">
        <v>80</v>
      </c>
      <c r="B92" t="s">
        <v>410</v>
      </c>
      <c r="C92">
        <v>1.0246913580246899</v>
      </c>
      <c r="D92">
        <v>0.81</v>
      </c>
      <c r="E92">
        <v>1.02</v>
      </c>
    </row>
    <row r="93" spans="1:5" x14ac:dyDescent="0.25">
      <c r="A93" t="s">
        <v>80</v>
      </c>
      <c r="B93" t="s">
        <v>412</v>
      </c>
      <c r="C93">
        <v>1.0246913580246899</v>
      </c>
      <c r="D93">
        <v>0.93</v>
      </c>
      <c r="E93">
        <v>0.89</v>
      </c>
    </row>
    <row r="94" spans="1:5" x14ac:dyDescent="0.25">
      <c r="A94" t="s">
        <v>80</v>
      </c>
      <c r="B94" t="s">
        <v>92</v>
      </c>
      <c r="C94">
        <v>1.0246913580246899</v>
      </c>
      <c r="D94">
        <v>0.72</v>
      </c>
      <c r="E94">
        <v>0.94</v>
      </c>
    </row>
    <row r="95" spans="1:5" x14ac:dyDescent="0.25">
      <c r="A95" t="s">
        <v>80</v>
      </c>
      <c r="B95" t="s">
        <v>416</v>
      </c>
      <c r="C95">
        <v>1.0246913580246899</v>
      </c>
      <c r="D95">
        <v>0.54</v>
      </c>
      <c r="E95">
        <v>1.47</v>
      </c>
    </row>
    <row r="96" spans="1:5" x14ac:dyDescent="0.25">
      <c r="A96" t="s">
        <v>80</v>
      </c>
      <c r="B96" t="s">
        <v>84</v>
      </c>
      <c r="C96">
        <v>1.0246913580246899</v>
      </c>
      <c r="D96">
        <v>0.69</v>
      </c>
      <c r="E96">
        <v>0.89</v>
      </c>
    </row>
    <row r="97" spans="1:5" x14ac:dyDescent="0.25">
      <c r="A97" t="s">
        <v>80</v>
      </c>
      <c r="B97" t="s">
        <v>98</v>
      </c>
      <c r="C97">
        <v>1.0246913580246899</v>
      </c>
      <c r="D97">
        <v>1.01</v>
      </c>
      <c r="E97">
        <v>0.77</v>
      </c>
    </row>
    <row r="98" spans="1:5" x14ac:dyDescent="0.25">
      <c r="A98" t="s">
        <v>80</v>
      </c>
      <c r="B98" t="s">
        <v>95</v>
      </c>
      <c r="C98">
        <v>1.0246913580246899</v>
      </c>
      <c r="D98">
        <v>0.73</v>
      </c>
      <c r="E98">
        <v>0.61</v>
      </c>
    </row>
    <row r="99" spans="1:5" x14ac:dyDescent="0.25">
      <c r="A99" t="s">
        <v>80</v>
      </c>
      <c r="B99" t="s">
        <v>435</v>
      </c>
      <c r="C99">
        <v>1.0246913580246899</v>
      </c>
      <c r="D99">
        <v>0.65</v>
      </c>
      <c r="E99">
        <v>1.5</v>
      </c>
    </row>
    <row r="100" spans="1:5" x14ac:dyDescent="0.25">
      <c r="A100" t="s">
        <v>99</v>
      </c>
      <c r="B100" t="s">
        <v>100</v>
      </c>
      <c r="C100">
        <v>1.26582278481013</v>
      </c>
      <c r="D100">
        <v>0.79</v>
      </c>
      <c r="E100">
        <v>1.1200000000000001</v>
      </c>
    </row>
    <row r="101" spans="1:5" x14ac:dyDescent="0.25">
      <c r="A101" t="s">
        <v>99</v>
      </c>
      <c r="B101" t="s">
        <v>102</v>
      </c>
      <c r="C101">
        <v>1.26582278481013</v>
      </c>
      <c r="D101">
        <v>1.08</v>
      </c>
      <c r="E101">
        <v>1.44</v>
      </c>
    </row>
    <row r="102" spans="1:5" x14ac:dyDescent="0.25">
      <c r="A102" t="s">
        <v>99</v>
      </c>
      <c r="B102" t="s">
        <v>111</v>
      </c>
      <c r="C102">
        <v>1.26582278481013</v>
      </c>
      <c r="D102">
        <v>0.99</v>
      </c>
      <c r="E102">
        <v>0.68</v>
      </c>
    </row>
    <row r="103" spans="1:5" x14ac:dyDescent="0.25">
      <c r="A103" t="s">
        <v>99</v>
      </c>
      <c r="B103" t="s">
        <v>104</v>
      </c>
      <c r="C103">
        <v>1.26582278481013</v>
      </c>
      <c r="D103">
        <v>0.61</v>
      </c>
      <c r="E103">
        <v>1.3</v>
      </c>
    </row>
    <row r="104" spans="1:5" x14ac:dyDescent="0.25">
      <c r="A104" t="s">
        <v>99</v>
      </c>
      <c r="B104" t="s">
        <v>106</v>
      </c>
      <c r="C104">
        <v>1.26582278481013</v>
      </c>
      <c r="D104">
        <v>0.95</v>
      </c>
      <c r="E104">
        <v>0.99</v>
      </c>
    </row>
    <row r="105" spans="1:5" x14ac:dyDescent="0.25">
      <c r="A105" t="s">
        <v>99</v>
      </c>
      <c r="B105" t="s">
        <v>105</v>
      </c>
      <c r="C105">
        <v>1.26582278481013</v>
      </c>
      <c r="D105">
        <v>0.98</v>
      </c>
      <c r="E105">
        <v>0.65</v>
      </c>
    </row>
    <row r="106" spans="1:5" x14ac:dyDescent="0.25">
      <c r="A106" t="s">
        <v>99</v>
      </c>
      <c r="B106" t="s">
        <v>117</v>
      </c>
      <c r="C106">
        <v>1.26582278481013</v>
      </c>
      <c r="D106">
        <v>0.76</v>
      </c>
      <c r="E106">
        <v>1.08</v>
      </c>
    </row>
    <row r="107" spans="1:5" x14ac:dyDescent="0.25">
      <c r="A107" t="s">
        <v>99</v>
      </c>
      <c r="B107" t="s">
        <v>121</v>
      </c>
      <c r="C107">
        <v>1.26582278481013</v>
      </c>
      <c r="D107">
        <v>0.93</v>
      </c>
      <c r="E107">
        <v>1.18</v>
      </c>
    </row>
    <row r="108" spans="1:5" x14ac:dyDescent="0.25">
      <c r="A108" t="s">
        <v>99</v>
      </c>
      <c r="B108" t="s">
        <v>108</v>
      </c>
      <c r="C108">
        <v>1.26582278481013</v>
      </c>
      <c r="D108">
        <v>0.72</v>
      </c>
      <c r="E108">
        <v>0.76</v>
      </c>
    </row>
    <row r="109" spans="1:5" x14ac:dyDescent="0.25">
      <c r="A109" t="s">
        <v>99</v>
      </c>
      <c r="B109" t="s">
        <v>103</v>
      </c>
      <c r="C109">
        <v>1.26582278481013</v>
      </c>
      <c r="D109">
        <v>1.06</v>
      </c>
      <c r="E109">
        <v>0.99</v>
      </c>
    </row>
    <row r="110" spans="1:5" x14ac:dyDescent="0.25">
      <c r="A110" t="s">
        <v>99</v>
      </c>
      <c r="B110" t="s">
        <v>110</v>
      </c>
      <c r="C110">
        <v>1.26582278481013</v>
      </c>
      <c r="D110">
        <v>1.66</v>
      </c>
      <c r="E110">
        <v>0.79</v>
      </c>
    </row>
    <row r="111" spans="1:5" x14ac:dyDescent="0.25">
      <c r="A111" t="s">
        <v>99</v>
      </c>
      <c r="B111" t="s">
        <v>107</v>
      </c>
      <c r="C111">
        <v>1.26582278481013</v>
      </c>
      <c r="D111">
        <v>0.8</v>
      </c>
      <c r="E111">
        <v>0.88</v>
      </c>
    </row>
    <row r="112" spans="1:5" x14ac:dyDescent="0.25">
      <c r="A112" t="s">
        <v>99</v>
      </c>
      <c r="B112" t="s">
        <v>395</v>
      </c>
      <c r="C112">
        <v>1.26582278481013</v>
      </c>
      <c r="D112">
        <v>1.1399999999999999</v>
      </c>
      <c r="E112">
        <v>0.59</v>
      </c>
    </row>
    <row r="113" spans="1:5" x14ac:dyDescent="0.25">
      <c r="A113" t="s">
        <v>99</v>
      </c>
      <c r="B113" t="s">
        <v>115</v>
      </c>
      <c r="C113">
        <v>1.26582278481013</v>
      </c>
      <c r="D113">
        <v>0.95</v>
      </c>
      <c r="E113">
        <v>1.1000000000000001</v>
      </c>
    </row>
    <row r="114" spans="1:5" x14ac:dyDescent="0.25">
      <c r="A114" t="s">
        <v>99</v>
      </c>
      <c r="B114" t="s">
        <v>112</v>
      </c>
      <c r="C114">
        <v>1.26582278481013</v>
      </c>
      <c r="D114">
        <v>0.64</v>
      </c>
      <c r="E114">
        <v>1.33</v>
      </c>
    </row>
    <row r="115" spans="1:5" x14ac:dyDescent="0.25">
      <c r="A115" t="s">
        <v>99</v>
      </c>
      <c r="B115" t="s">
        <v>113</v>
      </c>
      <c r="C115">
        <v>1.26582278481013</v>
      </c>
      <c r="D115">
        <v>1.23</v>
      </c>
      <c r="E115">
        <v>1.1200000000000001</v>
      </c>
    </row>
    <row r="116" spans="1:5" x14ac:dyDescent="0.25">
      <c r="A116" t="s">
        <v>99</v>
      </c>
      <c r="B116" t="s">
        <v>114</v>
      </c>
      <c r="C116">
        <v>1.26582278481013</v>
      </c>
      <c r="D116">
        <v>0.94</v>
      </c>
      <c r="E116">
        <v>0.83</v>
      </c>
    </row>
    <row r="117" spans="1:5" x14ac:dyDescent="0.25">
      <c r="A117" t="s">
        <v>99</v>
      </c>
      <c r="B117" t="s">
        <v>116</v>
      </c>
      <c r="C117">
        <v>1.26582278481013</v>
      </c>
      <c r="D117">
        <v>0.76</v>
      </c>
      <c r="E117">
        <v>1.37</v>
      </c>
    </row>
    <row r="118" spans="1:5" x14ac:dyDescent="0.25">
      <c r="A118" t="s">
        <v>99</v>
      </c>
      <c r="B118" t="s">
        <v>109</v>
      </c>
      <c r="C118">
        <v>1.26582278481013</v>
      </c>
      <c r="D118">
        <v>1.22</v>
      </c>
      <c r="E118">
        <v>0.8</v>
      </c>
    </row>
    <row r="119" spans="1:5" x14ac:dyDescent="0.25">
      <c r="A119" t="s">
        <v>99</v>
      </c>
      <c r="B119" t="s">
        <v>118</v>
      </c>
      <c r="C119">
        <v>1.26582278481013</v>
      </c>
      <c r="D119">
        <v>1.02</v>
      </c>
      <c r="E119">
        <v>1.21</v>
      </c>
    </row>
    <row r="120" spans="1:5" x14ac:dyDescent="0.25">
      <c r="A120" t="s">
        <v>99</v>
      </c>
      <c r="B120" t="s">
        <v>417</v>
      </c>
      <c r="C120">
        <v>1.26582278481013</v>
      </c>
      <c r="D120">
        <v>0.68</v>
      </c>
      <c r="E120">
        <v>0.72</v>
      </c>
    </row>
    <row r="121" spans="1:5" x14ac:dyDescent="0.25">
      <c r="A121" t="s">
        <v>99</v>
      </c>
      <c r="B121" t="s">
        <v>101</v>
      </c>
      <c r="C121">
        <v>1.26582278481013</v>
      </c>
      <c r="D121">
        <v>1.28</v>
      </c>
      <c r="E121">
        <v>0.44</v>
      </c>
    </row>
    <row r="122" spans="1:5" x14ac:dyDescent="0.25">
      <c r="A122" t="s">
        <v>99</v>
      </c>
      <c r="B122" t="s">
        <v>120</v>
      </c>
      <c r="C122">
        <v>1.26582278481013</v>
      </c>
      <c r="D122">
        <v>0.96</v>
      </c>
      <c r="E122">
        <v>1.48</v>
      </c>
    </row>
    <row r="123" spans="1:5" x14ac:dyDescent="0.25">
      <c r="A123" t="s">
        <v>99</v>
      </c>
      <c r="B123" t="s">
        <v>119</v>
      </c>
      <c r="C123">
        <v>1.26582278481013</v>
      </c>
      <c r="D123">
        <v>0.9</v>
      </c>
      <c r="E123">
        <v>1.1200000000000001</v>
      </c>
    </row>
    <row r="124" spans="1:5" x14ac:dyDescent="0.25">
      <c r="A124" t="s">
        <v>122</v>
      </c>
      <c r="B124" t="s">
        <v>123</v>
      </c>
      <c r="C124">
        <v>1.09791666666667</v>
      </c>
      <c r="D124">
        <v>0.75</v>
      </c>
      <c r="E124">
        <v>0.96</v>
      </c>
    </row>
    <row r="125" spans="1:5" x14ac:dyDescent="0.25">
      <c r="A125" t="s">
        <v>122</v>
      </c>
      <c r="B125" t="s">
        <v>125</v>
      </c>
      <c r="C125">
        <v>1.09791666666667</v>
      </c>
      <c r="D125">
        <v>1.04</v>
      </c>
      <c r="E125">
        <v>1</v>
      </c>
    </row>
    <row r="126" spans="1:5" x14ac:dyDescent="0.25">
      <c r="A126" t="s">
        <v>122</v>
      </c>
      <c r="B126" t="s">
        <v>127</v>
      </c>
      <c r="C126">
        <v>1.09791666666667</v>
      </c>
      <c r="D126">
        <v>0.95</v>
      </c>
      <c r="E126">
        <v>1.1100000000000001</v>
      </c>
    </row>
    <row r="127" spans="1:5" x14ac:dyDescent="0.25">
      <c r="A127" t="s">
        <v>122</v>
      </c>
      <c r="B127" t="s">
        <v>130</v>
      </c>
      <c r="C127">
        <v>1.09791666666667</v>
      </c>
      <c r="D127">
        <v>1.34</v>
      </c>
      <c r="E127">
        <v>0.87</v>
      </c>
    </row>
    <row r="128" spans="1:5" x14ac:dyDescent="0.25">
      <c r="A128" t="s">
        <v>122</v>
      </c>
      <c r="B128" t="s">
        <v>362</v>
      </c>
      <c r="C128">
        <v>1.09791666666667</v>
      </c>
      <c r="D128">
        <v>0.75</v>
      </c>
      <c r="E128">
        <v>0.92</v>
      </c>
    </row>
    <row r="129" spans="1:5" x14ac:dyDescent="0.25">
      <c r="A129" t="s">
        <v>122</v>
      </c>
      <c r="B129" t="s">
        <v>126</v>
      </c>
      <c r="C129">
        <v>1.09791666666667</v>
      </c>
      <c r="D129">
        <v>0.91</v>
      </c>
      <c r="E129">
        <v>0.63</v>
      </c>
    </row>
    <row r="130" spans="1:5" x14ac:dyDescent="0.25">
      <c r="A130" t="s">
        <v>122</v>
      </c>
      <c r="B130" t="s">
        <v>129</v>
      </c>
      <c r="C130">
        <v>1.09791666666667</v>
      </c>
      <c r="D130">
        <v>0.45</v>
      </c>
      <c r="E130">
        <v>1.28</v>
      </c>
    </row>
    <row r="131" spans="1:5" x14ac:dyDescent="0.25">
      <c r="A131" t="s">
        <v>122</v>
      </c>
      <c r="B131" t="s">
        <v>128</v>
      </c>
      <c r="C131">
        <v>1.09791666666667</v>
      </c>
      <c r="D131">
        <v>0.83</v>
      </c>
      <c r="E131">
        <v>1.19</v>
      </c>
    </row>
    <row r="132" spans="1:5" x14ac:dyDescent="0.25">
      <c r="A132" t="s">
        <v>122</v>
      </c>
      <c r="B132" t="s">
        <v>136</v>
      </c>
      <c r="C132">
        <v>1.09791666666667</v>
      </c>
      <c r="D132">
        <v>1.19</v>
      </c>
      <c r="E132">
        <v>1.07</v>
      </c>
    </row>
    <row r="133" spans="1:5" x14ac:dyDescent="0.25">
      <c r="A133" t="s">
        <v>122</v>
      </c>
      <c r="B133" t="s">
        <v>131</v>
      </c>
      <c r="C133">
        <v>1.09791666666667</v>
      </c>
      <c r="D133">
        <v>0.94</v>
      </c>
      <c r="E133">
        <v>0.9</v>
      </c>
    </row>
    <row r="134" spans="1:5" x14ac:dyDescent="0.25">
      <c r="A134" t="s">
        <v>122</v>
      </c>
      <c r="B134" t="s">
        <v>133</v>
      </c>
      <c r="C134">
        <v>1.09791666666667</v>
      </c>
      <c r="D134">
        <v>0.63</v>
      </c>
      <c r="E134">
        <v>1.27</v>
      </c>
    </row>
    <row r="135" spans="1:5" x14ac:dyDescent="0.25">
      <c r="A135" t="s">
        <v>122</v>
      </c>
      <c r="B135" t="s">
        <v>135</v>
      </c>
      <c r="C135">
        <v>1.09791666666667</v>
      </c>
      <c r="D135">
        <v>0.98</v>
      </c>
      <c r="E135">
        <v>1.02</v>
      </c>
    </row>
    <row r="136" spans="1:5" x14ac:dyDescent="0.25">
      <c r="A136" t="s">
        <v>122</v>
      </c>
      <c r="B136" t="s">
        <v>137</v>
      </c>
      <c r="C136">
        <v>1.09791666666667</v>
      </c>
      <c r="D136">
        <v>0.71</v>
      </c>
      <c r="E136">
        <v>0.91</v>
      </c>
    </row>
    <row r="137" spans="1:5" x14ac:dyDescent="0.25">
      <c r="A137" t="s">
        <v>122</v>
      </c>
      <c r="B137" t="s">
        <v>401</v>
      </c>
      <c r="C137">
        <v>1.09791666666667</v>
      </c>
      <c r="D137">
        <v>0.79</v>
      </c>
      <c r="E137">
        <v>0.87</v>
      </c>
    </row>
    <row r="138" spans="1:5" x14ac:dyDescent="0.25">
      <c r="A138" t="s">
        <v>122</v>
      </c>
      <c r="B138" t="s">
        <v>138</v>
      </c>
      <c r="C138">
        <v>1.09791666666667</v>
      </c>
      <c r="D138">
        <v>0.98</v>
      </c>
      <c r="E138">
        <v>1.17</v>
      </c>
    </row>
    <row r="139" spans="1:5" x14ac:dyDescent="0.25">
      <c r="A139" t="s">
        <v>122</v>
      </c>
      <c r="B139" t="s">
        <v>139</v>
      </c>
      <c r="C139">
        <v>1.09791666666667</v>
      </c>
      <c r="D139">
        <v>1.0900000000000001</v>
      </c>
      <c r="E139">
        <v>0.9</v>
      </c>
    </row>
    <row r="140" spans="1:5" x14ac:dyDescent="0.25">
      <c r="A140" t="s">
        <v>122</v>
      </c>
      <c r="B140" t="s">
        <v>144</v>
      </c>
      <c r="C140">
        <v>1.09791666666667</v>
      </c>
      <c r="D140">
        <v>1.34</v>
      </c>
      <c r="E140">
        <v>1.23</v>
      </c>
    </row>
    <row r="141" spans="1:5" x14ac:dyDescent="0.25">
      <c r="A141" t="s">
        <v>122</v>
      </c>
      <c r="B141" t="s">
        <v>132</v>
      </c>
      <c r="C141">
        <v>1.09791666666667</v>
      </c>
      <c r="D141">
        <v>1.1100000000000001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1.09791666666667</v>
      </c>
      <c r="D142">
        <v>0.62</v>
      </c>
      <c r="E142">
        <v>0.75</v>
      </c>
    </row>
    <row r="143" spans="1:5" x14ac:dyDescent="0.25">
      <c r="A143" t="s">
        <v>122</v>
      </c>
      <c r="B143" t="s">
        <v>124</v>
      </c>
      <c r="C143">
        <v>1.09791666666667</v>
      </c>
      <c r="D143">
        <v>0.7</v>
      </c>
      <c r="E143">
        <v>0.97</v>
      </c>
    </row>
    <row r="144" spans="1:5" x14ac:dyDescent="0.25">
      <c r="A144" t="s">
        <v>122</v>
      </c>
      <c r="B144" t="s">
        <v>134</v>
      </c>
      <c r="C144">
        <v>1.09791666666667</v>
      </c>
      <c r="D144">
        <v>0.43</v>
      </c>
      <c r="E144">
        <v>1.03</v>
      </c>
    </row>
    <row r="145" spans="1:5" x14ac:dyDescent="0.25">
      <c r="A145" t="s">
        <v>122</v>
      </c>
      <c r="B145" t="s">
        <v>141</v>
      </c>
      <c r="C145">
        <v>1.09791666666667</v>
      </c>
      <c r="D145">
        <v>0.49</v>
      </c>
      <c r="E145">
        <v>0.79</v>
      </c>
    </row>
    <row r="146" spans="1:5" x14ac:dyDescent="0.25">
      <c r="A146" t="s">
        <v>122</v>
      </c>
      <c r="B146" t="s">
        <v>142</v>
      </c>
      <c r="C146">
        <v>1.09791666666667</v>
      </c>
      <c r="D146">
        <v>0.91</v>
      </c>
      <c r="E146">
        <v>0.99</v>
      </c>
    </row>
    <row r="147" spans="1:5" x14ac:dyDescent="0.25">
      <c r="A147" t="s">
        <v>122</v>
      </c>
      <c r="B147" t="s">
        <v>143</v>
      </c>
      <c r="C147">
        <v>1.09791666666667</v>
      </c>
      <c r="D147">
        <v>0.87</v>
      </c>
      <c r="E147">
        <v>0.95</v>
      </c>
    </row>
    <row r="148" spans="1:5" x14ac:dyDescent="0.25">
      <c r="A148" t="s">
        <v>145</v>
      </c>
      <c r="B148" t="s">
        <v>347</v>
      </c>
      <c r="C148">
        <v>1.1611111111111101</v>
      </c>
      <c r="D148">
        <v>1</v>
      </c>
      <c r="E148">
        <v>0.88</v>
      </c>
    </row>
    <row r="149" spans="1:5" x14ac:dyDescent="0.25">
      <c r="A149" t="s">
        <v>145</v>
      </c>
      <c r="B149" t="s">
        <v>349</v>
      </c>
      <c r="C149">
        <v>1.1611111111111101</v>
      </c>
      <c r="D149">
        <v>0.74</v>
      </c>
      <c r="E149">
        <v>0.92</v>
      </c>
    </row>
    <row r="150" spans="1:5" x14ac:dyDescent="0.25">
      <c r="A150" t="s">
        <v>145</v>
      </c>
      <c r="B150" t="s">
        <v>355</v>
      </c>
      <c r="C150">
        <v>1.1611111111111101</v>
      </c>
      <c r="D150">
        <v>0.71</v>
      </c>
      <c r="E150">
        <v>2.0299999999999998</v>
      </c>
    </row>
    <row r="151" spans="1:5" x14ac:dyDescent="0.25">
      <c r="A151" t="s">
        <v>145</v>
      </c>
      <c r="B151" t="s">
        <v>357</v>
      </c>
      <c r="C151">
        <v>1.1611111111111101</v>
      </c>
      <c r="D151">
        <v>0.96</v>
      </c>
      <c r="E151">
        <v>0.75</v>
      </c>
    </row>
    <row r="152" spans="1:5" x14ac:dyDescent="0.25">
      <c r="A152" t="s">
        <v>145</v>
      </c>
      <c r="B152" t="s">
        <v>360</v>
      </c>
      <c r="C152">
        <v>1.1611111111111101</v>
      </c>
      <c r="D152">
        <v>0.96</v>
      </c>
      <c r="E152">
        <v>0.81</v>
      </c>
    </row>
    <row r="153" spans="1:5" x14ac:dyDescent="0.25">
      <c r="A153" t="s">
        <v>145</v>
      </c>
      <c r="B153" t="s">
        <v>366</v>
      </c>
      <c r="C153">
        <v>1.1611111111111101</v>
      </c>
      <c r="D153">
        <v>0.84</v>
      </c>
      <c r="E153">
        <v>0.8</v>
      </c>
    </row>
    <row r="154" spans="1:5" x14ac:dyDescent="0.25">
      <c r="A154" t="s">
        <v>145</v>
      </c>
      <c r="B154" t="s">
        <v>371</v>
      </c>
      <c r="C154">
        <v>1.1611111111111101</v>
      </c>
      <c r="D154">
        <v>0.63</v>
      </c>
      <c r="E154">
        <v>0.96</v>
      </c>
    </row>
    <row r="155" spans="1:5" x14ac:dyDescent="0.25">
      <c r="A155" t="s">
        <v>145</v>
      </c>
      <c r="B155" t="s">
        <v>149</v>
      </c>
      <c r="C155">
        <v>1.1611111111111101</v>
      </c>
      <c r="D155">
        <v>0.35</v>
      </c>
      <c r="E155">
        <v>2.0099999999999998</v>
      </c>
    </row>
    <row r="156" spans="1:5" x14ac:dyDescent="0.25">
      <c r="A156" t="s">
        <v>145</v>
      </c>
      <c r="B156" t="s">
        <v>375</v>
      </c>
      <c r="C156">
        <v>1.1611111111111101</v>
      </c>
      <c r="D156">
        <v>0.89</v>
      </c>
      <c r="E156">
        <v>0.97</v>
      </c>
    </row>
    <row r="157" spans="1:5" x14ac:dyDescent="0.25">
      <c r="A157" t="s">
        <v>145</v>
      </c>
      <c r="B157" t="s">
        <v>388</v>
      </c>
      <c r="C157">
        <v>1.1611111111111101</v>
      </c>
      <c r="D157">
        <v>0.96</v>
      </c>
      <c r="E157">
        <v>0.79</v>
      </c>
    </row>
    <row r="158" spans="1:5" x14ac:dyDescent="0.25">
      <c r="A158" t="s">
        <v>145</v>
      </c>
      <c r="B158" t="s">
        <v>389</v>
      </c>
      <c r="C158">
        <v>1.1611111111111101</v>
      </c>
      <c r="D158">
        <v>0.83</v>
      </c>
      <c r="E158">
        <v>0.71</v>
      </c>
    </row>
    <row r="159" spans="1:5" x14ac:dyDescent="0.25">
      <c r="A159" t="s">
        <v>145</v>
      </c>
      <c r="B159" t="s">
        <v>391</v>
      </c>
      <c r="C159">
        <v>1.1611111111111101</v>
      </c>
      <c r="D159">
        <v>0.66</v>
      </c>
      <c r="E159">
        <v>1.67</v>
      </c>
    </row>
    <row r="160" spans="1:5" x14ac:dyDescent="0.25">
      <c r="A160" t="s">
        <v>145</v>
      </c>
      <c r="B160" t="s">
        <v>146</v>
      </c>
      <c r="C160">
        <v>1.1611111111111101</v>
      </c>
      <c r="D160">
        <v>0.81</v>
      </c>
      <c r="E160">
        <v>0.96</v>
      </c>
    </row>
    <row r="161" spans="1:5" x14ac:dyDescent="0.25">
      <c r="A161" t="s">
        <v>145</v>
      </c>
      <c r="B161" t="s">
        <v>404</v>
      </c>
      <c r="C161">
        <v>1.1611111111111101</v>
      </c>
      <c r="D161">
        <v>0.81</v>
      </c>
      <c r="E161">
        <v>0.66</v>
      </c>
    </row>
    <row r="162" spans="1:5" x14ac:dyDescent="0.25">
      <c r="A162" t="s">
        <v>145</v>
      </c>
      <c r="B162" t="s">
        <v>419</v>
      </c>
      <c r="C162">
        <v>1.1611111111111101</v>
      </c>
      <c r="D162">
        <v>0.63</v>
      </c>
      <c r="E162">
        <v>0.92</v>
      </c>
    </row>
    <row r="163" spans="1:5" x14ac:dyDescent="0.25">
      <c r="A163" t="s">
        <v>145</v>
      </c>
      <c r="B163" t="s">
        <v>423</v>
      </c>
      <c r="C163">
        <v>1.1611111111111101</v>
      </c>
      <c r="D163">
        <v>1.21</v>
      </c>
      <c r="E163">
        <v>0.67</v>
      </c>
    </row>
    <row r="164" spans="1:5" x14ac:dyDescent="0.25">
      <c r="A164" t="s">
        <v>145</v>
      </c>
      <c r="B164" t="s">
        <v>425</v>
      </c>
      <c r="C164">
        <v>1.1611111111111101</v>
      </c>
      <c r="D164">
        <v>0.89</v>
      </c>
      <c r="E164">
        <v>0.62</v>
      </c>
    </row>
    <row r="165" spans="1:5" x14ac:dyDescent="0.25">
      <c r="A165" t="s">
        <v>145</v>
      </c>
      <c r="B165" t="s">
        <v>427</v>
      </c>
      <c r="C165">
        <v>1.1611111111111101</v>
      </c>
      <c r="D165">
        <v>1.2</v>
      </c>
      <c r="E165">
        <v>0.75</v>
      </c>
    </row>
    <row r="166" spans="1:5" x14ac:dyDescent="0.25">
      <c r="A166" t="s">
        <v>145</v>
      </c>
      <c r="B166" t="s">
        <v>432</v>
      </c>
      <c r="C166">
        <v>1.1611111111111101</v>
      </c>
      <c r="D166">
        <v>0.54</v>
      </c>
      <c r="E166">
        <v>1.67</v>
      </c>
    </row>
    <row r="167" spans="1:5" x14ac:dyDescent="0.25">
      <c r="A167" t="s">
        <v>145</v>
      </c>
      <c r="B167" t="s">
        <v>433</v>
      </c>
      <c r="C167">
        <v>1.1611111111111101</v>
      </c>
      <c r="D167">
        <v>0.66</v>
      </c>
      <c r="E167">
        <v>1.04</v>
      </c>
    </row>
    <row r="168" spans="1:5" x14ac:dyDescent="0.25">
      <c r="A168" t="s">
        <v>145</v>
      </c>
      <c r="B168" t="s">
        <v>434</v>
      </c>
      <c r="C168">
        <v>1.1611111111111101</v>
      </c>
      <c r="D168">
        <v>0.62</v>
      </c>
      <c r="E168">
        <v>0.97</v>
      </c>
    </row>
    <row r="169" spans="1:5" x14ac:dyDescent="0.25">
      <c r="A169" t="s">
        <v>145</v>
      </c>
      <c r="B169" t="s">
        <v>148</v>
      </c>
      <c r="C169">
        <v>1.1611111111111101</v>
      </c>
      <c r="D169">
        <v>0.8</v>
      </c>
      <c r="E169">
        <v>0.93</v>
      </c>
    </row>
    <row r="170" spans="1:5" x14ac:dyDescent="0.25">
      <c r="A170" t="s">
        <v>145</v>
      </c>
      <c r="B170" t="s">
        <v>147</v>
      </c>
      <c r="C170">
        <v>1.1611111111111101</v>
      </c>
      <c r="D170">
        <v>0.93</v>
      </c>
      <c r="E170">
        <v>1.28</v>
      </c>
    </row>
    <row r="171" spans="1:5" x14ac:dyDescent="0.25">
      <c r="A171" t="s">
        <v>21</v>
      </c>
      <c r="B171" t="s">
        <v>152</v>
      </c>
      <c r="C171">
        <v>1.325</v>
      </c>
      <c r="D171">
        <v>0.77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1.325</v>
      </c>
      <c r="D172">
        <v>0.9</v>
      </c>
      <c r="E172">
        <v>1.22</v>
      </c>
    </row>
    <row r="173" spans="1:5" x14ac:dyDescent="0.25">
      <c r="A173" t="s">
        <v>21</v>
      </c>
      <c r="B173" t="s">
        <v>264</v>
      </c>
      <c r="C173">
        <v>1.325</v>
      </c>
      <c r="D173">
        <v>0.63</v>
      </c>
      <c r="E173">
        <v>1.31</v>
      </c>
    </row>
    <row r="174" spans="1:5" x14ac:dyDescent="0.25">
      <c r="A174" t="s">
        <v>21</v>
      </c>
      <c r="B174" t="s">
        <v>372</v>
      </c>
      <c r="C174">
        <v>1.325</v>
      </c>
      <c r="D174">
        <v>0.68</v>
      </c>
      <c r="E174">
        <v>1.54</v>
      </c>
    </row>
    <row r="175" spans="1:5" x14ac:dyDescent="0.25">
      <c r="A175" t="s">
        <v>21</v>
      </c>
      <c r="B175" t="s">
        <v>267</v>
      </c>
      <c r="C175">
        <v>1.325</v>
      </c>
      <c r="D175">
        <v>1.1299999999999999</v>
      </c>
      <c r="E175">
        <v>1</v>
      </c>
    </row>
    <row r="176" spans="1:5" x14ac:dyDescent="0.25">
      <c r="A176" t="s">
        <v>21</v>
      </c>
      <c r="B176" t="s">
        <v>272</v>
      </c>
      <c r="C176">
        <v>1.325</v>
      </c>
      <c r="D176">
        <v>1.27</v>
      </c>
      <c r="E176">
        <v>0.41</v>
      </c>
    </row>
    <row r="177" spans="1:5" x14ac:dyDescent="0.25">
      <c r="A177" t="s">
        <v>21</v>
      </c>
      <c r="B177" t="s">
        <v>397</v>
      </c>
      <c r="C177">
        <v>1.325</v>
      </c>
      <c r="D177">
        <v>0.68</v>
      </c>
      <c r="E177">
        <v>1.4</v>
      </c>
    </row>
    <row r="178" spans="1:5" x14ac:dyDescent="0.25">
      <c r="A178" t="s">
        <v>21</v>
      </c>
      <c r="B178" t="s">
        <v>274</v>
      </c>
      <c r="C178">
        <v>1.325</v>
      </c>
      <c r="D178">
        <v>1.31</v>
      </c>
      <c r="E178">
        <v>0.68</v>
      </c>
    </row>
    <row r="179" spans="1:5" x14ac:dyDescent="0.25">
      <c r="A179" t="s">
        <v>21</v>
      </c>
      <c r="B179" t="s">
        <v>150</v>
      </c>
      <c r="C179">
        <v>1.325</v>
      </c>
      <c r="D179">
        <v>0.81</v>
      </c>
      <c r="E179">
        <v>0.95</v>
      </c>
    </row>
    <row r="180" spans="1:5" x14ac:dyDescent="0.25">
      <c r="A180" t="s">
        <v>21</v>
      </c>
      <c r="B180" t="s">
        <v>275</v>
      </c>
      <c r="C180">
        <v>1.325</v>
      </c>
      <c r="D180">
        <v>0.86</v>
      </c>
      <c r="E180">
        <v>0.86</v>
      </c>
    </row>
    <row r="181" spans="1:5" x14ac:dyDescent="0.25">
      <c r="A181" t="s">
        <v>21</v>
      </c>
      <c r="B181" t="s">
        <v>23</v>
      </c>
      <c r="C181">
        <v>1.325</v>
      </c>
      <c r="D181">
        <v>1.35</v>
      </c>
      <c r="E181">
        <v>1.01</v>
      </c>
    </row>
    <row r="182" spans="1:5" x14ac:dyDescent="0.25">
      <c r="A182" t="s">
        <v>21</v>
      </c>
      <c r="B182" t="s">
        <v>22</v>
      </c>
      <c r="C182">
        <v>1.325</v>
      </c>
      <c r="D182">
        <v>0.92</v>
      </c>
      <c r="E182">
        <v>0.97</v>
      </c>
    </row>
    <row r="183" spans="1:5" x14ac:dyDescent="0.25">
      <c r="A183" t="s">
        <v>21</v>
      </c>
      <c r="B183" t="s">
        <v>266</v>
      </c>
      <c r="C183">
        <v>1.325</v>
      </c>
      <c r="D183">
        <v>0.72</v>
      </c>
      <c r="E183">
        <v>1.0900000000000001</v>
      </c>
    </row>
    <row r="184" spans="1:5" x14ac:dyDescent="0.25">
      <c r="A184" t="s">
        <v>21</v>
      </c>
      <c r="B184" t="s">
        <v>268</v>
      </c>
      <c r="C184">
        <v>1.325</v>
      </c>
      <c r="D184">
        <v>1</v>
      </c>
      <c r="E184">
        <v>0.77</v>
      </c>
    </row>
    <row r="185" spans="1:5" x14ac:dyDescent="0.25">
      <c r="A185" t="s">
        <v>21</v>
      </c>
      <c r="B185" t="s">
        <v>151</v>
      </c>
      <c r="C185">
        <v>1.325</v>
      </c>
      <c r="D185">
        <v>0.63</v>
      </c>
      <c r="E185">
        <v>1.27</v>
      </c>
    </row>
    <row r="186" spans="1:5" x14ac:dyDescent="0.25">
      <c r="A186" t="s">
        <v>21</v>
      </c>
      <c r="B186" t="s">
        <v>153</v>
      </c>
      <c r="C186">
        <v>1.325</v>
      </c>
      <c r="D186">
        <v>1.63</v>
      </c>
      <c r="E186">
        <v>0.54</v>
      </c>
    </row>
    <row r="187" spans="1:5" x14ac:dyDescent="0.25">
      <c r="A187" t="s">
        <v>21</v>
      </c>
      <c r="B187" t="s">
        <v>273</v>
      </c>
      <c r="C187">
        <v>1.325</v>
      </c>
      <c r="D187">
        <v>1.02</v>
      </c>
      <c r="E187">
        <v>0.98</v>
      </c>
    </row>
    <row r="188" spans="1:5" x14ac:dyDescent="0.25">
      <c r="A188" t="s">
        <v>21</v>
      </c>
      <c r="B188" t="s">
        <v>265</v>
      </c>
      <c r="C188">
        <v>1.325</v>
      </c>
      <c r="D188">
        <v>1</v>
      </c>
      <c r="E188">
        <v>0.72</v>
      </c>
    </row>
    <row r="189" spans="1:5" x14ac:dyDescent="0.25">
      <c r="A189" t="s">
        <v>21</v>
      </c>
      <c r="B189" t="s">
        <v>271</v>
      </c>
      <c r="C189">
        <v>1.325</v>
      </c>
      <c r="D189">
        <v>0.81</v>
      </c>
      <c r="E189">
        <v>0.95</v>
      </c>
    </row>
    <row r="190" spans="1:5" x14ac:dyDescent="0.25">
      <c r="A190" t="s">
        <v>21</v>
      </c>
      <c r="B190" t="s">
        <v>270</v>
      </c>
      <c r="C190">
        <v>1.325</v>
      </c>
      <c r="D190">
        <v>1.0900000000000001</v>
      </c>
      <c r="E190">
        <v>1.22</v>
      </c>
    </row>
    <row r="191" spans="1:5" x14ac:dyDescent="0.25">
      <c r="A191" t="s">
        <v>154</v>
      </c>
      <c r="B191" t="s">
        <v>159</v>
      </c>
      <c r="C191">
        <v>1.0347003154574099</v>
      </c>
      <c r="D191">
        <v>0.62</v>
      </c>
      <c r="E191">
        <v>1.1399999999999999</v>
      </c>
    </row>
    <row r="192" spans="1:5" x14ac:dyDescent="0.25">
      <c r="A192" t="s">
        <v>154</v>
      </c>
      <c r="B192" t="s">
        <v>161</v>
      </c>
      <c r="C192">
        <v>1.0347003154574099</v>
      </c>
      <c r="D192">
        <v>0.76</v>
      </c>
      <c r="E192">
        <v>0.98</v>
      </c>
    </row>
    <row r="193" spans="1:5" x14ac:dyDescent="0.25">
      <c r="A193" t="s">
        <v>154</v>
      </c>
      <c r="B193" t="s">
        <v>163</v>
      </c>
      <c r="C193">
        <v>1.0347003154574099</v>
      </c>
      <c r="D193">
        <v>1.0900000000000001</v>
      </c>
      <c r="E193">
        <v>0.95</v>
      </c>
    </row>
    <row r="194" spans="1:5" x14ac:dyDescent="0.25">
      <c r="A194" t="s">
        <v>154</v>
      </c>
      <c r="B194" t="s">
        <v>160</v>
      </c>
      <c r="C194">
        <v>1.0347003154574099</v>
      </c>
      <c r="D194">
        <v>0.81</v>
      </c>
      <c r="E194">
        <v>1.19</v>
      </c>
    </row>
    <row r="195" spans="1:5" x14ac:dyDescent="0.25">
      <c r="A195" t="s">
        <v>154</v>
      </c>
      <c r="B195" t="s">
        <v>165</v>
      </c>
      <c r="C195">
        <v>1.0347003154574099</v>
      </c>
      <c r="D195">
        <v>0.76</v>
      </c>
      <c r="E195">
        <v>1.47</v>
      </c>
    </row>
    <row r="196" spans="1:5" x14ac:dyDescent="0.25">
      <c r="A196" t="s">
        <v>154</v>
      </c>
      <c r="B196" t="s">
        <v>164</v>
      </c>
      <c r="C196">
        <v>1.0347003154574099</v>
      </c>
      <c r="D196">
        <v>0.48</v>
      </c>
      <c r="E196">
        <v>1.05</v>
      </c>
    </row>
    <row r="197" spans="1:5" x14ac:dyDescent="0.25">
      <c r="A197" t="s">
        <v>154</v>
      </c>
      <c r="B197" t="s">
        <v>167</v>
      </c>
      <c r="C197">
        <v>1.0347003154574099</v>
      </c>
      <c r="D197">
        <v>0.95</v>
      </c>
      <c r="E197">
        <v>0.62</v>
      </c>
    </row>
    <row r="198" spans="1:5" x14ac:dyDescent="0.25">
      <c r="A198" t="s">
        <v>154</v>
      </c>
      <c r="B198" t="s">
        <v>168</v>
      </c>
      <c r="C198">
        <v>1.0347003154574099</v>
      </c>
      <c r="D198">
        <v>0.48</v>
      </c>
      <c r="E198">
        <v>1.1399999999999999</v>
      </c>
    </row>
    <row r="199" spans="1:5" x14ac:dyDescent="0.25">
      <c r="A199" t="s">
        <v>154</v>
      </c>
      <c r="B199" t="s">
        <v>156</v>
      </c>
      <c r="C199">
        <v>1.0347003154574099</v>
      </c>
      <c r="D199">
        <v>0.62</v>
      </c>
      <c r="E199">
        <v>0.76</v>
      </c>
    </row>
    <row r="200" spans="1:5" x14ac:dyDescent="0.25">
      <c r="A200" t="s">
        <v>154</v>
      </c>
      <c r="B200" t="s">
        <v>169</v>
      </c>
      <c r="C200">
        <v>1.0347003154574099</v>
      </c>
      <c r="D200">
        <v>0.76</v>
      </c>
      <c r="E200">
        <v>0.95</v>
      </c>
    </row>
    <row r="201" spans="1:5" x14ac:dyDescent="0.25">
      <c r="A201" t="s">
        <v>154</v>
      </c>
      <c r="B201" t="s">
        <v>162</v>
      </c>
      <c r="C201">
        <v>1.0347003154574099</v>
      </c>
      <c r="D201">
        <v>0.71</v>
      </c>
      <c r="E201">
        <v>0.95</v>
      </c>
    </row>
    <row r="202" spans="1:5" x14ac:dyDescent="0.25">
      <c r="A202" t="s">
        <v>154</v>
      </c>
      <c r="B202" t="s">
        <v>170</v>
      </c>
      <c r="C202">
        <v>1.0347003154574099</v>
      </c>
      <c r="D202">
        <v>1</v>
      </c>
      <c r="E202">
        <v>0.95</v>
      </c>
    </row>
    <row r="203" spans="1:5" x14ac:dyDescent="0.25">
      <c r="A203" t="s">
        <v>154</v>
      </c>
      <c r="B203" t="s">
        <v>166</v>
      </c>
      <c r="C203">
        <v>1.0347003154574099</v>
      </c>
      <c r="D203">
        <v>0.76</v>
      </c>
      <c r="E203">
        <v>1.38</v>
      </c>
    </row>
    <row r="204" spans="1:5" x14ac:dyDescent="0.25">
      <c r="A204" t="s">
        <v>154</v>
      </c>
      <c r="B204" t="s">
        <v>174</v>
      </c>
      <c r="C204">
        <v>1.0347003154574099</v>
      </c>
      <c r="D204">
        <v>0.9</v>
      </c>
      <c r="E204">
        <v>0.76</v>
      </c>
    </row>
    <row r="205" spans="1:5" x14ac:dyDescent="0.25">
      <c r="A205" t="s">
        <v>154</v>
      </c>
      <c r="B205" t="s">
        <v>172</v>
      </c>
      <c r="C205">
        <v>1.0347003154574099</v>
      </c>
      <c r="D205">
        <v>0.62</v>
      </c>
      <c r="E205">
        <v>1.24</v>
      </c>
    </row>
    <row r="206" spans="1:5" x14ac:dyDescent="0.25">
      <c r="A206" t="s">
        <v>154</v>
      </c>
      <c r="B206" t="s">
        <v>171</v>
      </c>
      <c r="C206">
        <v>1.0347003154574099</v>
      </c>
      <c r="D206">
        <v>0.62</v>
      </c>
      <c r="E206">
        <v>1</v>
      </c>
    </row>
    <row r="207" spans="1:5" x14ac:dyDescent="0.25">
      <c r="A207" t="s">
        <v>154</v>
      </c>
      <c r="B207" t="s">
        <v>158</v>
      </c>
      <c r="C207">
        <v>1.0347003154574099</v>
      </c>
      <c r="D207">
        <v>0.95</v>
      </c>
      <c r="E207">
        <v>0.43</v>
      </c>
    </row>
    <row r="208" spans="1:5" x14ac:dyDescent="0.25">
      <c r="A208" t="s">
        <v>154</v>
      </c>
      <c r="B208" t="s">
        <v>155</v>
      </c>
      <c r="C208">
        <v>1.0347003154574099</v>
      </c>
      <c r="D208">
        <v>1.05</v>
      </c>
      <c r="E208">
        <v>0.86</v>
      </c>
    </row>
    <row r="209" spans="1:5" x14ac:dyDescent="0.25">
      <c r="A209" t="s">
        <v>154</v>
      </c>
      <c r="B209" t="s">
        <v>157</v>
      </c>
      <c r="C209">
        <v>1.0347003154574099</v>
      </c>
      <c r="D209">
        <v>1</v>
      </c>
      <c r="E209">
        <v>0.81</v>
      </c>
    </row>
    <row r="210" spans="1:5" x14ac:dyDescent="0.25">
      <c r="A210" t="s">
        <v>154</v>
      </c>
      <c r="B210" t="s">
        <v>173</v>
      </c>
      <c r="C210">
        <v>1.0347003154574099</v>
      </c>
      <c r="D210">
        <v>0.81</v>
      </c>
      <c r="E210">
        <v>1.42</v>
      </c>
    </row>
    <row r="211" spans="1:5" x14ac:dyDescent="0.25">
      <c r="A211" t="s">
        <v>175</v>
      </c>
      <c r="B211" t="s">
        <v>284</v>
      </c>
      <c r="C211">
        <v>1.07389162561576</v>
      </c>
      <c r="D211">
        <v>1.32</v>
      </c>
      <c r="E211">
        <v>0.99</v>
      </c>
    </row>
    <row r="212" spans="1:5" x14ac:dyDescent="0.25">
      <c r="A212" t="s">
        <v>175</v>
      </c>
      <c r="B212" t="s">
        <v>179</v>
      </c>
      <c r="C212">
        <v>1.07389162561576</v>
      </c>
      <c r="D212">
        <v>0.71</v>
      </c>
      <c r="E212">
        <v>0.88</v>
      </c>
    </row>
    <row r="213" spans="1:5" x14ac:dyDescent="0.25">
      <c r="A213" t="s">
        <v>175</v>
      </c>
      <c r="B213" t="s">
        <v>282</v>
      </c>
      <c r="C213">
        <v>1.07389162561576</v>
      </c>
      <c r="D213">
        <v>1.06</v>
      </c>
      <c r="E213">
        <v>0.59</v>
      </c>
    </row>
    <row r="214" spans="1:5" x14ac:dyDescent="0.25">
      <c r="A214" t="s">
        <v>175</v>
      </c>
      <c r="B214" t="s">
        <v>176</v>
      </c>
      <c r="C214">
        <v>1.07389162561576</v>
      </c>
      <c r="D214">
        <v>0.83</v>
      </c>
      <c r="E214">
        <v>1</v>
      </c>
    </row>
    <row r="215" spans="1:5" x14ac:dyDescent="0.25">
      <c r="A215" t="s">
        <v>175</v>
      </c>
      <c r="B215" t="s">
        <v>285</v>
      </c>
      <c r="C215">
        <v>1.07389162561576</v>
      </c>
      <c r="D215">
        <v>0.47</v>
      </c>
      <c r="E215">
        <v>1.1200000000000001</v>
      </c>
    </row>
    <row r="216" spans="1:5" x14ac:dyDescent="0.25">
      <c r="A216" t="s">
        <v>175</v>
      </c>
      <c r="B216" t="s">
        <v>277</v>
      </c>
      <c r="C216">
        <v>1.07389162561576</v>
      </c>
      <c r="D216">
        <v>0.88</v>
      </c>
      <c r="E216">
        <v>0.88</v>
      </c>
    </row>
    <row r="217" spans="1:5" x14ac:dyDescent="0.25">
      <c r="A217" t="s">
        <v>175</v>
      </c>
      <c r="B217" t="s">
        <v>281</v>
      </c>
      <c r="C217">
        <v>1.07389162561576</v>
      </c>
      <c r="D217">
        <v>0.55000000000000004</v>
      </c>
      <c r="E217">
        <v>1.1599999999999999</v>
      </c>
    </row>
    <row r="218" spans="1:5" x14ac:dyDescent="0.25">
      <c r="A218" t="s">
        <v>175</v>
      </c>
      <c r="B218" t="s">
        <v>178</v>
      </c>
      <c r="C218">
        <v>1.07389162561576</v>
      </c>
      <c r="D218">
        <v>0.77</v>
      </c>
      <c r="E218">
        <v>1.32</v>
      </c>
    </row>
    <row r="219" spans="1:5" x14ac:dyDescent="0.25">
      <c r="A219" t="s">
        <v>175</v>
      </c>
      <c r="B219" t="s">
        <v>278</v>
      </c>
      <c r="C219">
        <v>1.07389162561576</v>
      </c>
      <c r="D219">
        <v>0.55000000000000004</v>
      </c>
      <c r="E219">
        <v>1.05</v>
      </c>
    </row>
    <row r="220" spans="1:5" x14ac:dyDescent="0.25">
      <c r="A220" t="s">
        <v>175</v>
      </c>
      <c r="B220" t="s">
        <v>276</v>
      </c>
      <c r="C220">
        <v>1.07389162561576</v>
      </c>
      <c r="D220">
        <v>2</v>
      </c>
      <c r="E220">
        <v>0.65</v>
      </c>
    </row>
    <row r="221" spans="1:5" x14ac:dyDescent="0.25">
      <c r="A221" t="s">
        <v>175</v>
      </c>
      <c r="B221" t="s">
        <v>279</v>
      </c>
      <c r="C221">
        <v>1.07389162561576</v>
      </c>
      <c r="D221">
        <v>1.1000000000000001</v>
      </c>
      <c r="E221">
        <v>1.05</v>
      </c>
    </row>
    <row r="222" spans="1:5" x14ac:dyDescent="0.25">
      <c r="A222" t="s">
        <v>175</v>
      </c>
      <c r="B222" t="s">
        <v>283</v>
      </c>
      <c r="C222">
        <v>1.07389162561576</v>
      </c>
      <c r="D222">
        <v>0.99</v>
      </c>
      <c r="E222">
        <v>0.94</v>
      </c>
    </row>
    <row r="223" spans="1:5" x14ac:dyDescent="0.25">
      <c r="A223" t="s">
        <v>175</v>
      </c>
      <c r="B223" t="s">
        <v>177</v>
      </c>
      <c r="C223">
        <v>1.07389162561576</v>
      </c>
      <c r="D223">
        <v>0.22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1.07389162561576</v>
      </c>
      <c r="D224">
        <v>1</v>
      </c>
      <c r="E224">
        <v>1.18</v>
      </c>
    </row>
    <row r="225" spans="1:5" x14ac:dyDescent="0.25">
      <c r="A225" t="s">
        <v>24</v>
      </c>
      <c r="B225" t="s">
        <v>292</v>
      </c>
      <c r="C225">
        <v>1.41471571906355</v>
      </c>
      <c r="D225">
        <v>1.26</v>
      </c>
      <c r="E225">
        <v>0.67</v>
      </c>
    </row>
    <row r="226" spans="1:5" x14ac:dyDescent="0.25">
      <c r="A226" t="s">
        <v>24</v>
      </c>
      <c r="B226" t="s">
        <v>289</v>
      </c>
      <c r="C226">
        <v>1.41471571906355</v>
      </c>
      <c r="D226">
        <v>0.68</v>
      </c>
      <c r="E226">
        <v>1.08</v>
      </c>
    </row>
    <row r="227" spans="1:5" x14ac:dyDescent="0.25">
      <c r="A227" t="s">
        <v>24</v>
      </c>
      <c r="B227" t="s">
        <v>180</v>
      </c>
      <c r="C227">
        <v>1.41471571906355</v>
      </c>
      <c r="D227">
        <v>0.59</v>
      </c>
      <c r="E227">
        <v>0.95</v>
      </c>
    </row>
    <row r="228" spans="1:5" x14ac:dyDescent="0.25">
      <c r="A228" t="s">
        <v>24</v>
      </c>
      <c r="B228" t="s">
        <v>326</v>
      </c>
      <c r="C228">
        <v>1.41471571906355</v>
      </c>
      <c r="D228">
        <v>0.67</v>
      </c>
      <c r="E228">
        <v>1.05</v>
      </c>
    </row>
    <row r="229" spans="1:5" x14ac:dyDescent="0.25">
      <c r="A229" t="s">
        <v>24</v>
      </c>
      <c r="B229" t="s">
        <v>288</v>
      </c>
      <c r="C229">
        <v>1.41471571906355</v>
      </c>
      <c r="D229">
        <v>0.67</v>
      </c>
      <c r="E229">
        <v>1.9</v>
      </c>
    </row>
    <row r="230" spans="1:5" x14ac:dyDescent="0.25">
      <c r="A230" t="s">
        <v>24</v>
      </c>
      <c r="B230" t="s">
        <v>287</v>
      </c>
      <c r="C230">
        <v>1.41471571906355</v>
      </c>
      <c r="D230">
        <v>0.72</v>
      </c>
      <c r="E230">
        <v>1.22</v>
      </c>
    </row>
    <row r="231" spans="1:5" x14ac:dyDescent="0.25">
      <c r="A231" t="s">
        <v>24</v>
      </c>
      <c r="B231" t="s">
        <v>293</v>
      </c>
      <c r="C231">
        <v>1.41471571906355</v>
      </c>
      <c r="D231">
        <v>0.46</v>
      </c>
      <c r="E231">
        <v>0.93</v>
      </c>
    </row>
    <row r="232" spans="1:5" x14ac:dyDescent="0.25">
      <c r="A232" t="s">
        <v>24</v>
      </c>
      <c r="B232" t="s">
        <v>294</v>
      </c>
      <c r="C232">
        <v>1.41471571906355</v>
      </c>
      <c r="D232">
        <v>1.26</v>
      </c>
      <c r="E232">
        <v>0.51</v>
      </c>
    </row>
    <row r="233" spans="1:5" x14ac:dyDescent="0.25">
      <c r="A233" t="s">
        <v>24</v>
      </c>
      <c r="B233" t="s">
        <v>295</v>
      </c>
      <c r="C233">
        <v>1.41471571906355</v>
      </c>
      <c r="D233">
        <v>1.22</v>
      </c>
      <c r="E233">
        <v>0.68</v>
      </c>
    </row>
    <row r="234" spans="1:5" x14ac:dyDescent="0.25">
      <c r="A234" t="s">
        <v>24</v>
      </c>
      <c r="B234" t="s">
        <v>25</v>
      </c>
      <c r="C234">
        <v>1.41471571906355</v>
      </c>
      <c r="D234">
        <v>0.97</v>
      </c>
      <c r="E234">
        <v>0.88</v>
      </c>
    </row>
    <row r="235" spans="1:5" x14ac:dyDescent="0.25">
      <c r="A235" t="s">
        <v>24</v>
      </c>
      <c r="B235" t="s">
        <v>327</v>
      </c>
      <c r="C235">
        <v>1.41471571906355</v>
      </c>
      <c r="D235">
        <v>1.31</v>
      </c>
      <c r="E235">
        <v>0.59</v>
      </c>
    </row>
    <row r="236" spans="1:5" x14ac:dyDescent="0.25">
      <c r="A236" t="s">
        <v>24</v>
      </c>
      <c r="B236" t="s">
        <v>286</v>
      </c>
      <c r="C236">
        <v>1.41471571906355</v>
      </c>
      <c r="D236">
        <v>1.1100000000000001</v>
      </c>
      <c r="E236">
        <v>0.79</v>
      </c>
    </row>
    <row r="237" spans="1:5" x14ac:dyDescent="0.25">
      <c r="A237" t="s">
        <v>24</v>
      </c>
      <c r="B237" t="s">
        <v>291</v>
      </c>
      <c r="C237">
        <v>1.41471571906355</v>
      </c>
      <c r="D237">
        <v>0.86</v>
      </c>
      <c r="E237">
        <v>1.44</v>
      </c>
    </row>
    <row r="238" spans="1:5" x14ac:dyDescent="0.25">
      <c r="A238" t="s">
        <v>24</v>
      </c>
      <c r="B238" t="s">
        <v>26</v>
      </c>
      <c r="C238">
        <v>1.41471571906355</v>
      </c>
      <c r="D238">
        <v>0.9</v>
      </c>
      <c r="E238">
        <v>1.08</v>
      </c>
    </row>
    <row r="239" spans="1:5" x14ac:dyDescent="0.25">
      <c r="A239" t="s">
        <v>24</v>
      </c>
      <c r="B239" t="s">
        <v>184</v>
      </c>
      <c r="C239">
        <v>1.41471571906355</v>
      </c>
      <c r="D239">
        <v>0.72</v>
      </c>
      <c r="E239">
        <v>0.93</v>
      </c>
    </row>
    <row r="240" spans="1:5" x14ac:dyDescent="0.25">
      <c r="A240" t="s">
        <v>24</v>
      </c>
      <c r="B240" t="s">
        <v>290</v>
      </c>
      <c r="C240">
        <v>1.41471571906355</v>
      </c>
      <c r="D240">
        <v>1.03</v>
      </c>
      <c r="E240">
        <v>1.03</v>
      </c>
    </row>
    <row r="241" spans="1:5" x14ac:dyDescent="0.25">
      <c r="A241" t="s">
        <v>24</v>
      </c>
      <c r="B241" t="s">
        <v>183</v>
      </c>
      <c r="C241">
        <v>1.41471571906355</v>
      </c>
      <c r="D241">
        <v>0.84</v>
      </c>
      <c r="E241">
        <v>1.26</v>
      </c>
    </row>
    <row r="242" spans="1:5" x14ac:dyDescent="0.25">
      <c r="A242" t="s">
        <v>24</v>
      </c>
      <c r="B242" t="s">
        <v>182</v>
      </c>
      <c r="C242">
        <v>1.41471571906355</v>
      </c>
      <c r="D242">
        <v>0.93</v>
      </c>
      <c r="E242">
        <v>1.1399999999999999</v>
      </c>
    </row>
    <row r="243" spans="1:5" x14ac:dyDescent="0.25">
      <c r="A243" t="s">
        <v>24</v>
      </c>
      <c r="B243" t="s">
        <v>185</v>
      </c>
      <c r="C243">
        <v>1.41471571906355</v>
      </c>
      <c r="D243">
        <v>0.84</v>
      </c>
      <c r="E243">
        <v>1.1000000000000001</v>
      </c>
    </row>
    <row r="244" spans="1:5" x14ac:dyDescent="0.25">
      <c r="A244" t="s">
        <v>24</v>
      </c>
      <c r="B244" t="s">
        <v>181</v>
      </c>
      <c r="C244">
        <v>1.41471571906355</v>
      </c>
      <c r="D244">
        <v>0.84</v>
      </c>
      <c r="E244">
        <v>0.76</v>
      </c>
    </row>
    <row r="245" spans="1:5" x14ac:dyDescent="0.25">
      <c r="A245" t="s">
        <v>27</v>
      </c>
      <c r="B245" t="s">
        <v>187</v>
      </c>
      <c r="C245">
        <v>1.07339449541284</v>
      </c>
      <c r="D245">
        <v>0.75</v>
      </c>
      <c r="E245">
        <v>1.1499999999999999</v>
      </c>
    </row>
    <row r="246" spans="1:5" x14ac:dyDescent="0.25">
      <c r="A246" t="s">
        <v>27</v>
      </c>
      <c r="B246" t="s">
        <v>191</v>
      </c>
      <c r="C246">
        <v>1.07339449541284</v>
      </c>
      <c r="D246">
        <v>0.9</v>
      </c>
      <c r="E246">
        <v>1.1000000000000001</v>
      </c>
    </row>
    <row r="247" spans="1:5" x14ac:dyDescent="0.25">
      <c r="A247" t="s">
        <v>27</v>
      </c>
      <c r="B247" t="s">
        <v>28</v>
      </c>
      <c r="C247">
        <v>1.07339449541284</v>
      </c>
      <c r="D247">
        <v>0.8</v>
      </c>
      <c r="E247">
        <v>0.85</v>
      </c>
    </row>
    <row r="248" spans="1:5" x14ac:dyDescent="0.25">
      <c r="A248" t="s">
        <v>27</v>
      </c>
      <c r="B248" t="s">
        <v>186</v>
      </c>
      <c r="C248">
        <v>1.07339449541284</v>
      </c>
      <c r="D248">
        <v>0.94</v>
      </c>
      <c r="E248">
        <v>0.85</v>
      </c>
    </row>
    <row r="249" spans="1:5" x14ac:dyDescent="0.25">
      <c r="A249" t="s">
        <v>27</v>
      </c>
      <c r="B249" t="s">
        <v>189</v>
      </c>
      <c r="C249">
        <v>1.07339449541284</v>
      </c>
      <c r="D249">
        <v>0.7</v>
      </c>
      <c r="E249">
        <v>0.9</v>
      </c>
    </row>
    <row r="250" spans="1:5" x14ac:dyDescent="0.25">
      <c r="A250" t="s">
        <v>27</v>
      </c>
      <c r="B250" t="s">
        <v>297</v>
      </c>
      <c r="C250">
        <v>1.07339449541284</v>
      </c>
      <c r="D250">
        <v>0.85</v>
      </c>
      <c r="E250">
        <v>0.9</v>
      </c>
    </row>
    <row r="251" spans="1:5" x14ac:dyDescent="0.25">
      <c r="A251" t="s">
        <v>27</v>
      </c>
      <c r="B251" t="s">
        <v>298</v>
      </c>
      <c r="C251">
        <v>1.07339449541284</v>
      </c>
      <c r="D251">
        <v>1.4</v>
      </c>
      <c r="E251">
        <v>0.7</v>
      </c>
    </row>
    <row r="252" spans="1:5" x14ac:dyDescent="0.25">
      <c r="A252" t="s">
        <v>27</v>
      </c>
      <c r="B252" t="s">
        <v>31</v>
      </c>
      <c r="C252">
        <v>1.07339449541284</v>
      </c>
      <c r="D252">
        <v>0.85</v>
      </c>
      <c r="E252">
        <v>0.95</v>
      </c>
    </row>
    <row r="253" spans="1:5" x14ac:dyDescent="0.25">
      <c r="A253" t="s">
        <v>27</v>
      </c>
      <c r="B253" t="s">
        <v>195</v>
      </c>
      <c r="C253">
        <v>1.07339449541284</v>
      </c>
      <c r="D253">
        <v>1.45</v>
      </c>
      <c r="E253">
        <v>0.75</v>
      </c>
    </row>
    <row r="254" spans="1:5" x14ac:dyDescent="0.25">
      <c r="A254" t="s">
        <v>27</v>
      </c>
      <c r="B254" t="s">
        <v>188</v>
      </c>
      <c r="C254">
        <v>1.07339449541284</v>
      </c>
      <c r="D254">
        <v>0.85</v>
      </c>
      <c r="E254">
        <v>0.75</v>
      </c>
    </row>
    <row r="255" spans="1:5" x14ac:dyDescent="0.25">
      <c r="A255" t="s">
        <v>27</v>
      </c>
      <c r="B255" t="s">
        <v>296</v>
      </c>
      <c r="C255">
        <v>1.07339449541284</v>
      </c>
      <c r="D255">
        <v>0.52</v>
      </c>
      <c r="E255">
        <v>1.18</v>
      </c>
    </row>
    <row r="256" spans="1:5" x14ac:dyDescent="0.25">
      <c r="A256" t="s">
        <v>27</v>
      </c>
      <c r="B256" t="s">
        <v>190</v>
      </c>
      <c r="C256">
        <v>1.07339449541284</v>
      </c>
      <c r="D256">
        <v>1.1000000000000001</v>
      </c>
      <c r="E256">
        <v>1.55</v>
      </c>
    </row>
    <row r="257" spans="1:5" x14ac:dyDescent="0.25">
      <c r="A257" t="s">
        <v>27</v>
      </c>
      <c r="B257" t="s">
        <v>192</v>
      </c>
      <c r="C257">
        <v>1.07339449541284</v>
      </c>
      <c r="D257">
        <v>0.61</v>
      </c>
      <c r="E257">
        <v>0.9</v>
      </c>
    </row>
    <row r="258" spans="1:5" x14ac:dyDescent="0.25">
      <c r="A258" t="s">
        <v>27</v>
      </c>
      <c r="B258" t="s">
        <v>329</v>
      </c>
      <c r="C258">
        <v>1.07339449541284</v>
      </c>
      <c r="D258">
        <v>0.5</v>
      </c>
      <c r="E258">
        <v>1.45</v>
      </c>
    </row>
    <row r="259" spans="1:5" x14ac:dyDescent="0.25">
      <c r="A259" t="s">
        <v>27</v>
      </c>
      <c r="B259" t="s">
        <v>194</v>
      </c>
      <c r="C259">
        <v>1.07339449541284</v>
      </c>
      <c r="D259">
        <v>0.9</v>
      </c>
      <c r="E259">
        <v>0.94</v>
      </c>
    </row>
    <row r="260" spans="1:5" x14ac:dyDescent="0.25">
      <c r="A260" t="s">
        <v>27</v>
      </c>
      <c r="B260" t="s">
        <v>299</v>
      </c>
      <c r="C260">
        <v>1.07339449541284</v>
      </c>
      <c r="D260">
        <v>0.71</v>
      </c>
      <c r="E260">
        <v>0.94</v>
      </c>
    </row>
    <row r="261" spans="1:5" x14ac:dyDescent="0.25">
      <c r="A261" t="s">
        <v>27</v>
      </c>
      <c r="B261" t="s">
        <v>328</v>
      </c>
      <c r="C261">
        <v>1.07339449541284</v>
      </c>
      <c r="D261">
        <v>0.75</v>
      </c>
      <c r="E261">
        <v>0.9</v>
      </c>
    </row>
    <row r="262" spans="1:5" x14ac:dyDescent="0.25">
      <c r="A262" t="s">
        <v>27</v>
      </c>
      <c r="B262" t="s">
        <v>193</v>
      </c>
      <c r="C262">
        <v>1.07339449541284</v>
      </c>
      <c r="D262">
        <v>1.05</v>
      </c>
      <c r="E262">
        <v>0.75</v>
      </c>
    </row>
    <row r="263" spans="1:5" x14ac:dyDescent="0.25">
      <c r="A263" t="s">
        <v>27</v>
      </c>
      <c r="B263" t="s">
        <v>30</v>
      </c>
      <c r="C263">
        <v>1.07339449541284</v>
      </c>
      <c r="D263">
        <v>1.08</v>
      </c>
      <c r="E263">
        <v>1.27</v>
      </c>
    </row>
    <row r="264" spans="1:5" x14ac:dyDescent="0.25">
      <c r="A264" t="s">
        <v>27</v>
      </c>
      <c r="B264" t="s">
        <v>29</v>
      </c>
      <c r="C264">
        <v>1.07339449541284</v>
      </c>
      <c r="D264">
        <v>0.5</v>
      </c>
      <c r="E264">
        <v>1.2</v>
      </c>
    </row>
    <row r="265" spans="1:5" x14ac:dyDescent="0.25">
      <c r="A265" t="s">
        <v>196</v>
      </c>
      <c r="B265" t="s">
        <v>205</v>
      </c>
      <c r="C265">
        <v>1.4115384615384601</v>
      </c>
      <c r="D265">
        <v>1.47</v>
      </c>
      <c r="E265">
        <v>0.89</v>
      </c>
    </row>
    <row r="266" spans="1:5" x14ac:dyDescent="0.25">
      <c r="A266" t="s">
        <v>196</v>
      </c>
      <c r="B266" t="s">
        <v>306</v>
      </c>
      <c r="C266">
        <v>1.4115384615384601</v>
      </c>
      <c r="D266">
        <v>1.79</v>
      </c>
      <c r="E266">
        <v>0.33</v>
      </c>
    </row>
    <row r="267" spans="1:5" x14ac:dyDescent="0.25">
      <c r="A267" t="s">
        <v>196</v>
      </c>
      <c r="B267" t="s">
        <v>206</v>
      </c>
      <c r="C267">
        <v>1.4115384615384601</v>
      </c>
      <c r="D267">
        <v>0.37</v>
      </c>
      <c r="E267">
        <v>1.46</v>
      </c>
    </row>
    <row r="268" spans="1:5" x14ac:dyDescent="0.25">
      <c r="A268" t="s">
        <v>196</v>
      </c>
      <c r="B268" t="s">
        <v>197</v>
      </c>
      <c r="C268">
        <v>1.4115384615384601</v>
      </c>
      <c r="D268">
        <v>0.42</v>
      </c>
      <c r="E268">
        <v>0.96</v>
      </c>
    </row>
    <row r="269" spans="1:5" x14ac:dyDescent="0.25">
      <c r="A269" t="s">
        <v>196</v>
      </c>
      <c r="B269" t="s">
        <v>307</v>
      </c>
      <c r="C269">
        <v>1.4115384615384601</v>
      </c>
      <c r="D269">
        <v>1.08</v>
      </c>
      <c r="E269">
        <v>0.79</v>
      </c>
    </row>
    <row r="270" spans="1:5" x14ac:dyDescent="0.25">
      <c r="A270" t="s">
        <v>196</v>
      </c>
      <c r="B270" t="s">
        <v>204</v>
      </c>
      <c r="C270">
        <v>1.4115384615384601</v>
      </c>
      <c r="D270">
        <v>0.85</v>
      </c>
      <c r="E270">
        <v>0.98</v>
      </c>
    </row>
    <row r="271" spans="1:5" x14ac:dyDescent="0.25">
      <c r="A271" t="s">
        <v>196</v>
      </c>
      <c r="B271" t="s">
        <v>302</v>
      </c>
      <c r="C271">
        <v>1.4115384615384601</v>
      </c>
      <c r="D271">
        <v>0.85</v>
      </c>
      <c r="E271">
        <v>0.98</v>
      </c>
    </row>
    <row r="272" spans="1:5" x14ac:dyDescent="0.25">
      <c r="A272" t="s">
        <v>196</v>
      </c>
      <c r="B272" t="s">
        <v>305</v>
      </c>
      <c r="C272">
        <v>1.4115384615384601</v>
      </c>
      <c r="D272">
        <v>0.75</v>
      </c>
      <c r="E272">
        <v>1.08</v>
      </c>
    </row>
    <row r="273" spans="1:5" x14ac:dyDescent="0.25">
      <c r="A273" t="s">
        <v>196</v>
      </c>
      <c r="B273" t="s">
        <v>202</v>
      </c>
      <c r="C273">
        <v>1.4115384615384601</v>
      </c>
      <c r="D273">
        <v>0.49</v>
      </c>
      <c r="E273">
        <v>1.25</v>
      </c>
    </row>
    <row r="274" spans="1:5" x14ac:dyDescent="0.25">
      <c r="A274" t="s">
        <v>196</v>
      </c>
      <c r="B274" t="s">
        <v>200</v>
      </c>
      <c r="C274">
        <v>1.4115384615384601</v>
      </c>
      <c r="D274">
        <v>1.33</v>
      </c>
      <c r="E274">
        <v>0.87</v>
      </c>
    </row>
    <row r="275" spans="1:5" x14ac:dyDescent="0.25">
      <c r="A275" t="s">
        <v>196</v>
      </c>
      <c r="B275" t="s">
        <v>199</v>
      </c>
      <c r="C275">
        <v>1.4115384615384601</v>
      </c>
      <c r="D275">
        <v>0.62</v>
      </c>
      <c r="E275">
        <v>0.79</v>
      </c>
    </row>
    <row r="276" spans="1:5" x14ac:dyDescent="0.25">
      <c r="A276" t="s">
        <v>196</v>
      </c>
      <c r="B276" t="s">
        <v>303</v>
      </c>
      <c r="C276">
        <v>1.4115384615384601</v>
      </c>
      <c r="D276">
        <v>1</v>
      </c>
      <c r="E276">
        <v>0.83</v>
      </c>
    </row>
    <row r="277" spans="1:5" x14ac:dyDescent="0.25">
      <c r="A277" t="s">
        <v>196</v>
      </c>
      <c r="B277" t="s">
        <v>201</v>
      </c>
      <c r="C277">
        <v>1.4115384615384601</v>
      </c>
      <c r="D277">
        <v>1.06</v>
      </c>
      <c r="E277">
        <v>0.67</v>
      </c>
    </row>
    <row r="278" spans="1:5" x14ac:dyDescent="0.25">
      <c r="A278" t="s">
        <v>196</v>
      </c>
      <c r="B278" t="s">
        <v>304</v>
      </c>
      <c r="C278">
        <v>1.4115384615384601</v>
      </c>
      <c r="D278">
        <v>0.98</v>
      </c>
      <c r="E278">
        <v>1.61</v>
      </c>
    </row>
    <row r="279" spans="1:5" x14ac:dyDescent="0.25">
      <c r="A279" t="s">
        <v>196</v>
      </c>
      <c r="B279" t="s">
        <v>198</v>
      </c>
      <c r="C279">
        <v>1.4115384615384601</v>
      </c>
      <c r="D279">
        <v>1.03</v>
      </c>
      <c r="E279">
        <v>0.89</v>
      </c>
    </row>
    <row r="280" spans="1:5" x14ac:dyDescent="0.25">
      <c r="A280" t="s">
        <v>196</v>
      </c>
      <c r="B280" t="s">
        <v>300</v>
      </c>
      <c r="C280">
        <v>1.4115384615384601</v>
      </c>
      <c r="D280">
        <v>0.4</v>
      </c>
      <c r="E280">
        <v>1.03</v>
      </c>
    </row>
    <row r="281" spans="1:5" x14ac:dyDescent="0.25">
      <c r="A281" t="s">
        <v>196</v>
      </c>
      <c r="B281" t="s">
        <v>301</v>
      </c>
      <c r="C281">
        <v>1.4115384615384601</v>
      </c>
      <c r="D281">
        <v>0.5</v>
      </c>
      <c r="E281">
        <v>1.29</v>
      </c>
    </row>
    <row r="282" spans="1:5" x14ac:dyDescent="0.25">
      <c r="A282" t="s">
        <v>196</v>
      </c>
      <c r="B282" t="s">
        <v>203</v>
      </c>
      <c r="C282">
        <v>1.4115384615384601</v>
      </c>
      <c r="D282">
        <v>0.89</v>
      </c>
      <c r="E282">
        <v>1.29</v>
      </c>
    </row>
    <row r="283" spans="1:5" x14ac:dyDescent="0.25">
      <c r="A283" t="s">
        <v>32</v>
      </c>
      <c r="B283" t="s">
        <v>331</v>
      </c>
      <c r="C283">
        <v>1.1452991452991499</v>
      </c>
      <c r="D283">
        <v>0.31</v>
      </c>
      <c r="E283">
        <v>0.55000000000000004</v>
      </c>
    </row>
    <row r="284" spans="1:5" x14ac:dyDescent="0.25">
      <c r="A284" t="s">
        <v>32</v>
      </c>
      <c r="B284" t="s">
        <v>36</v>
      </c>
      <c r="C284">
        <v>1.1452991452991499</v>
      </c>
      <c r="D284">
        <v>1.53</v>
      </c>
      <c r="E284">
        <v>0.55000000000000004</v>
      </c>
    </row>
    <row r="285" spans="1:5" x14ac:dyDescent="0.25">
      <c r="A285" t="s">
        <v>32</v>
      </c>
      <c r="B285" t="s">
        <v>212</v>
      </c>
      <c r="C285">
        <v>1.1452991452991499</v>
      </c>
      <c r="D285">
        <v>0.98</v>
      </c>
      <c r="E285">
        <v>1.22</v>
      </c>
    </row>
    <row r="286" spans="1:5" x14ac:dyDescent="0.25">
      <c r="A286" t="s">
        <v>32</v>
      </c>
      <c r="B286" t="s">
        <v>311</v>
      </c>
      <c r="C286">
        <v>1.1452991452991499</v>
      </c>
      <c r="D286">
        <v>0.85</v>
      </c>
      <c r="E286">
        <v>1.04</v>
      </c>
    </row>
    <row r="287" spans="1:5" x14ac:dyDescent="0.25">
      <c r="A287" t="s">
        <v>32</v>
      </c>
      <c r="B287" t="s">
        <v>210</v>
      </c>
      <c r="C287">
        <v>1.1452991452991499</v>
      </c>
      <c r="D287">
        <v>0.55000000000000004</v>
      </c>
      <c r="E287">
        <v>1.1599999999999999</v>
      </c>
    </row>
    <row r="288" spans="1:5" x14ac:dyDescent="0.25">
      <c r="A288" t="s">
        <v>32</v>
      </c>
      <c r="B288" t="s">
        <v>312</v>
      </c>
      <c r="C288">
        <v>1.1452991452991499</v>
      </c>
      <c r="D288">
        <v>0.85</v>
      </c>
      <c r="E288">
        <v>1.1599999999999999</v>
      </c>
    </row>
    <row r="289" spans="1:5" x14ac:dyDescent="0.25">
      <c r="A289" t="s">
        <v>32</v>
      </c>
      <c r="B289" t="s">
        <v>209</v>
      </c>
      <c r="C289">
        <v>1.1452991452991499</v>
      </c>
      <c r="D289">
        <v>0.85</v>
      </c>
      <c r="E289">
        <v>0.79</v>
      </c>
    </row>
    <row r="290" spans="1:5" x14ac:dyDescent="0.25">
      <c r="A290" t="s">
        <v>32</v>
      </c>
      <c r="B290" t="s">
        <v>313</v>
      </c>
      <c r="C290">
        <v>1.1452991452991499</v>
      </c>
      <c r="D290">
        <v>0.85</v>
      </c>
      <c r="E290">
        <v>1.1000000000000001</v>
      </c>
    </row>
    <row r="291" spans="1:5" x14ac:dyDescent="0.25">
      <c r="A291" t="s">
        <v>32</v>
      </c>
      <c r="B291" t="s">
        <v>309</v>
      </c>
      <c r="C291">
        <v>1.1452991452991499</v>
      </c>
      <c r="D291">
        <v>0.61</v>
      </c>
      <c r="E291">
        <v>0.92</v>
      </c>
    </row>
    <row r="292" spans="1:5" x14ac:dyDescent="0.25">
      <c r="A292" t="s">
        <v>32</v>
      </c>
      <c r="B292" t="s">
        <v>308</v>
      </c>
      <c r="C292">
        <v>1.1452991452991499</v>
      </c>
      <c r="D292">
        <v>0.49</v>
      </c>
      <c r="E292">
        <v>1.22</v>
      </c>
    </row>
    <row r="293" spans="1:5" x14ac:dyDescent="0.25">
      <c r="A293" t="s">
        <v>32</v>
      </c>
      <c r="B293" t="s">
        <v>207</v>
      </c>
      <c r="C293">
        <v>1.1452991452991499</v>
      </c>
      <c r="D293">
        <v>0.73</v>
      </c>
      <c r="E293">
        <v>0.98</v>
      </c>
    </row>
    <row r="294" spans="1:5" x14ac:dyDescent="0.25">
      <c r="A294" t="s">
        <v>32</v>
      </c>
      <c r="B294" t="s">
        <v>330</v>
      </c>
      <c r="C294">
        <v>1.1452991452991499</v>
      </c>
      <c r="D294">
        <v>0.73</v>
      </c>
      <c r="E294">
        <v>1.28</v>
      </c>
    </row>
    <row r="295" spans="1:5" x14ac:dyDescent="0.25">
      <c r="A295" t="s">
        <v>32</v>
      </c>
      <c r="B295" t="s">
        <v>35</v>
      </c>
      <c r="C295">
        <v>1.1452991452991499</v>
      </c>
      <c r="D295">
        <v>1.71</v>
      </c>
      <c r="E295">
        <v>0.73</v>
      </c>
    </row>
    <row r="296" spans="1:5" x14ac:dyDescent="0.25">
      <c r="A296" t="s">
        <v>32</v>
      </c>
      <c r="B296" t="s">
        <v>34</v>
      </c>
      <c r="C296">
        <v>1.1452991452991499</v>
      </c>
      <c r="D296">
        <v>0.67</v>
      </c>
      <c r="E296">
        <v>1.1599999999999999</v>
      </c>
    </row>
    <row r="297" spans="1:5" x14ac:dyDescent="0.25">
      <c r="A297" t="s">
        <v>32</v>
      </c>
      <c r="B297" t="s">
        <v>310</v>
      </c>
      <c r="C297">
        <v>1.1452991452991499</v>
      </c>
      <c r="D297">
        <v>0.92</v>
      </c>
      <c r="E297">
        <v>0.98</v>
      </c>
    </row>
    <row r="298" spans="1:5" x14ac:dyDescent="0.25">
      <c r="A298" t="s">
        <v>32</v>
      </c>
      <c r="B298" t="s">
        <v>208</v>
      </c>
      <c r="C298">
        <v>1.1452991452991499</v>
      </c>
      <c r="D298">
        <v>1.53</v>
      </c>
      <c r="E298">
        <v>0.98</v>
      </c>
    </row>
    <row r="299" spans="1:5" x14ac:dyDescent="0.25">
      <c r="A299" t="s">
        <v>32</v>
      </c>
      <c r="B299" t="s">
        <v>33</v>
      </c>
      <c r="C299">
        <v>1.1452991452991499</v>
      </c>
      <c r="D299">
        <v>1.46</v>
      </c>
      <c r="E299">
        <v>0.37</v>
      </c>
    </row>
    <row r="300" spans="1:5" x14ac:dyDescent="0.25">
      <c r="A300" t="s">
        <v>32</v>
      </c>
      <c r="B300" t="s">
        <v>211</v>
      </c>
      <c r="C300">
        <v>1.1452991452991499</v>
      </c>
      <c r="D300">
        <v>0.73</v>
      </c>
      <c r="E300">
        <v>1.83</v>
      </c>
    </row>
    <row r="301" spans="1:5" x14ac:dyDescent="0.25">
      <c r="A301" t="s">
        <v>213</v>
      </c>
      <c r="B301" t="s">
        <v>221</v>
      </c>
      <c r="C301">
        <v>1.1470588235294099</v>
      </c>
      <c r="D301">
        <v>0.51</v>
      </c>
      <c r="E301">
        <v>0.7</v>
      </c>
    </row>
    <row r="302" spans="1:5" x14ac:dyDescent="0.25">
      <c r="A302" t="s">
        <v>213</v>
      </c>
      <c r="B302" t="s">
        <v>214</v>
      </c>
      <c r="C302">
        <v>1.1470588235294099</v>
      </c>
      <c r="D302">
        <v>1.74</v>
      </c>
      <c r="E302">
        <v>0.64</v>
      </c>
    </row>
    <row r="303" spans="1:5" x14ac:dyDescent="0.25">
      <c r="A303" t="s">
        <v>213</v>
      </c>
      <c r="B303" t="s">
        <v>217</v>
      </c>
      <c r="C303">
        <v>1.1470588235294099</v>
      </c>
      <c r="D303">
        <v>0.51</v>
      </c>
      <c r="E303">
        <v>1.07</v>
      </c>
    </row>
    <row r="304" spans="1:5" x14ac:dyDescent="0.25">
      <c r="A304" t="s">
        <v>213</v>
      </c>
      <c r="B304" t="s">
        <v>216</v>
      </c>
      <c r="C304">
        <v>1.1470588235294099</v>
      </c>
      <c r="D304">
        <v>0.84</v>
      </c>
      <c r="E304">
        <v>1.63</v>
      </c>
    </row>
    <row r="305" spans="1:5" x14ac:dyDescent="0.25">
      <c r="A305" t="s">
        <v>213</v>
      </c>
      <c r="B305" t="s">
        <v>218</v>
      </c>
      <c r="C305">
        <v>1.1470588235294099</v>
      </c>
      <c r="D305">
        <v>1.1499999999999999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1.1470588235294099</v>
      </c>
      <c r="D306">
        <v>0.51</v>
      </c>
      <c r="E306">
        <v>1.17</v>
      </c>
    </row>
    <row r="307" spans="1:5" x14ac:dyDescent="0.25">
      <c r="A307" t="s">
        <v>213</v>
      </c>
      <c r="B307" t="s">
        <v>215</v>
      </c>
      <c r="C307">
        <v>1.1470588235294099</v>
      </c>
      <c r="D307">
        <v>0.98</v>
      </c>
      <c r="E307">
        <v>1.26</v>
      </c>
    </row>
    <row r="308" spans="1:5" x14ac:dyDescent="0.25">
      <c r="A308" t="s">
        <v>213</v>
      </c>
      <c r="B308" t="s">
        <v>314</v>
      </c>
      <c r="C308">
        <v>1.1470588235294099</v>
      </c>
      <c r="D308">
        <v>0.75</v>
      </c>
      <c r="E308">
        <v>1.03</v>
      </c>
    </row>
    <row r="309" spans="1:5" x14ac:dyDescent="0.25">
      <c r="A309" t="s">
        <v>213</v>
      </c>
      <c r="B309" t="s">
        <v>315</v>
      </c>
      <c r="C309">
        <v>1.1470588235294099</v>
      </c>
      <c r="D309">
        <v>1.45</v>
      </c>
      <c r="E309">
        <v>0.37</v>
      </c>
    </row>
    <row r="310" spans="1:5" x14ac:dyDescent="0.25">
      <c r="A310" t="s">
        <v>213</v>
      </c>
      <c r="B310" t="s">
        <v>220</v>
      </c>
      <c r="C310">
        <v>1.1470588235294099</v>
      </c>
      <c r="D310">
        <v>0.56000000000000005</v>
      </c>
      <c r="E310">
        <v>1.4</v>
      </c>
    </row>
    <row r="311" spans="1:5" x14ac:dyDescent="0.25">
      <c r="A311" t="s">
        <v>213</v>
      </c>
      <c r="B311" t="s">
        <v>222</v>
      </c>
      <c r="C311">
        <v>1.1470588235294099</v>
      </c>
      <c r="D311">
        <v>1.21</v>
      </c>
      <c r="E311">
        <v>1.26</v>
      </c>
    </row>
    <row r="312" spans="1:5" x14ac:dyDescent="0.25">
      <c r="A312" t="s">
        <v>213</v>
      </c>
      <c r="B312" t="s">
        <v>223</v>
      </c>
      <c r="C312">
        <v>1.1470588235294099</v>
      </c>
      <c r="D312">
        <v>0.75</v>
      </c>
      <c r="E312">
        <v>0.84</v>
      </c>
    </row>
    <row r="313" spans="1:5" x14ac:dyDescent="0.25">
      <c r="A313" t="s">
        <v>37</v>
      </c>
      <c r="B313" t="s">
        <v>224</v>
      </c>
      <c r="C313">
        <v>1.29661016949153</v>
      </c>
      <c r="D313">
        <v>0.57999999999999996</v>
      </c>
      <c r="E313">
        <v>1.58</v>
      </c>
    </row>
    <row r="314" spans="1:5" x14ac:dyDescent="0.25">
      <c r="A314" t="s">
        <v>37</v>
      </c>
      <c r="B314" t="s">
        <v>229</v>
      </c>
      <c r="C314">
        <v>1.29661016949153</v>
      </c>
      <c r="D314">
        <v>0.47</v>
      </c>
      <c r="E314">
        <v>1</v>
      </c>
    </row>
    <row r="315" spans="1:5" x14ac:dyDescent="0.25">
      <c r="A315" t="s">
        <v>37</v>
      </c>
      <c r="B315" t="s">
        <v>227</v>
      </c>
      <c r="C315">
        <v>1.29661016949153</v>
      </c>
      <c r="D315">
        <v>0.95</v>
      </c>
      <c r="E315">
        <v>1</v>
      </c>
    </row>
    <row r="316" spans="1:5" x14ac:dyDescent="0.25">
      <c r="A316" t="s">
        <v>37</v>
      </c>
      <c r="B316" t="s">
        <v>226</v>
      </c>
      <c r="C316">
        <v>1.29661016949153</v>
      </c>
      <c r="D316">
        <v>1.2</v>
      </c>
      <c r="E316">
        <v>1.26</v>
      </c>
    </row>
    <row r="317" spans="1:5" x14ac:dyDescent="0.25">
      <c r="A317" t="s">
        <v>37</v>
      </c>
      <c r="B317" t="s">
        <v>39</v>
      </c>
      <c r="C317">
        <v>1.29661016949153</v>
      </c>
      <c r="D317">
        <v>0.74</v>
      </c>
      <c r="E317">
        <v>1.05</v>
      </c>
    </row>
    <row r="318" spans="1:5" x14ac:dyDescent="0.25">
      <c r="A318" t="s">
        <v>37</v>
      </c>
      <c r="B318" t="s">
        <v>225</v>
      </c>
      <c r="C318">
        <v>1.29661016949153</v>
      </c>
      <c r="D318">
        <v>0.86</v>
      </c>
      <c r="E318">
        <v>0.46</v>
      </c>
    </row>
    <row r="319" spans="1:5" x14ac:dyDescent="0.25">
      <c r="A319" t="s">
        <v>37</v>
      </c>
      <c r="B319" t="s">
        <v>231</v>
      </c>
      <c r="C319">
        <v>1.29661016949153</v>
      </c>
      <c r="D319">
        <v>0.97</v>
      </c>
      <c r="E319">
        <v>0.73</v>
      </c>
    </row>
    <row r="320" spans="1:5" x14ac:dyDescent="0.25">
      <c r="A320" t="s">
        <v>37</v>
      </c>
      <c r="B320" t="s">
        <v>38</v>
      </c>
      <c r="C320">
        <v>1.29661016949153</v>
      </c>
      <c r="D320">
        <v>0.42</v>
      </c>
      <c r="E320">
        <v>0.79</v>
      </c>
    </row>
    <row r="321" spans="1:5" x14ac:dyDescent="0.25">
      <c r="A321" t="s">
        <v>37</v>
      </c>
      <c r="B321" t="s">
        <v>228</v>
      </c>
      <c r="C321">
        <v>1.29661016949153</v>
      </c>
      <c r="D321">
        <v>1.05</v>
      </c>
      <c r="E321">
        <v>1.26</v>
      </c>
    </row>
    <row r="322" spans="1:5" x14ac:dyDescent="0.25">
      <c r="A322" t="s">
        <v>37</v>
      </c>
      <c r="B322" t="s">
        <v>230</v>
      </c>
      <c r="C322">
        <v>1.29661016949153</v>
      </c>
      <c r="D322">
        <v>0.98</v>
      </c>
      <c r="E322">
        <v>0.86</v>
      </c>
    </row>
    <row r="323" spans="1:5" x14ac:dyDescent="0.25">
      <c r="A323" t="s">
        <v>337</v>
      </c>
      <c r="B323" t="s">
        <v>338</v>
      </c>
      <c r="C323">
        <v>1.12658227848101</v>
      </c>
      <c r="D323">
        <v>1.06</v>
      </c>
      <c r="E323">
        <v>1.06</v>
      </c>
    </row>
    <row r="324" spans="1:5" x14ac:dyDescent="0.25">
      <c r="A324" t="s">
        <v>337</v>
      </c>
      <c r="B324" t="s">
        <v>367</v>
      </c>
      <c r="C324">
        <v>1.12658227848101</v>
      </c>
      <c r="D324">
        <v>0.91</v>
      </c>
      <c r="E324">
        <v>1.48</v>
      </c>
    </row>
    <row r="325" spans="1:5" x14ac:dyDescent="0.25">
      <c r="A325" t="s">
        <v>337</v>
      </c>
      <c r="B325" t="s">
        <v>368</v>
      </c>
      <c r="C325">
        <v>1.12658227848101</v>
      </c>
      <c r="D325">
        <v>0.6</v>
      </c>
      <c r="E325">
        <v>0.5</v>
      </c>
    </row>
    <row r="326" spans="1:5" x14ac:dyDescent="0.25">
      <c r="A326" t="s">
        <v>337</v>
      </c>
      <c r="B326" t="s">
        <v>373</v>
      </c>
      <c r="C326">
        <v>1.12658227848101</v>
      </c>
      <c r="D326">
        <v>0.4</v>
      </c>
      <c r="E326">
        <v>0.9</v>
      </c>
    </row>
    <row r="327" spans="1:5" x14ac:dyDescent="0.25">
      <c r="A327" t="s">
        <v>337</v>
      </c>
      <c r="B327" t="s">
        <v>374</v>
      </c>
      <c r="C327">
        <v>1.12658227848101</v>
      </c>
      <c r="D327">
        <v>0.8</v>
      </c>
      <c r="E327">
        <v>1.6</v>
      </c>
    </row>
    <row r="328" spans="1:5" x14ac:dyDescent="0.25">
      <c r="A328" t="s">
        <v>337</v>
      </c>
      <c r="B328" t="s">
        <v>382</v>
      </c>
      <c r="C328">
        <v>1.12658227848101</v>
      </c>
      <c r="D328">
        <v>1.71</v>
      </c>
      <c r="E328">
        <v>0.8</v>
      </c>
    </row>
    <row r="329" spans="1:5" x14ac:dyDescent="0.25">
      <c r="A329" t="s">
        <v>337</v>
      </c>
      <c r="B329" t="s">
        <v>383</v>
      </c>
      <c r="C329">
        <v>1.12658227848101</v>
      </c>
      <c r="D329">
        <v>0.5</v>
      </c>
      <c r="E329">
        <v>1.1000000000000001</v>
      </c>
    </row>
    <row r="330" spans="1:5" x14ac:dyDescent="0.25">
      <c r="A330" t="s">
        <v>337</v>
      </c>
      <c r="B330" t="s">
        <v>403</v>
      </c>
      <c r="C330">
        <v>1.12658227848101</v>
      </c>
      <c r="D330">
        <v>1.1000000000000001</v>
      </c>
      <c r="E330">
        <v>1.1000000000000001</v>
      </c>
    </row>
    <row r="331" spans="1:5" x14ac:dyDescent="0.25">
      <c r="A331" t="s">
        <v>337</v>
      </c>
      <c r="B331" t="s">
        <v>407</v>
      </c>
      <c r="C331">
        <v>1.12658227848101</v>
      </c>
      <c r="D331">
        <v>1.2</v>
      </c>
      <c r="E331">
        <v>0.6</v>
      </c>
    </row>
    <row r="332" spans="1:5" x14ac:dyDescent="0.25">
      <c r="A332" t="s">
        <v>337</v>
      </c>
      <c r="B332" t="s">
        <v>408</v>
      </c>
      <c r="C332">
        <v>1.12658227848101</v>
      </c>
      <c r="D332">
        <v>0.8</v>
      </c>
      <c r="E332">
        <v>0.9</v>
      </c>
    </row>
    <row r="333" spans="1:5" x14ac:dyDescent="0.25">
      <c r="A333" t="s">
        <v>344</v>
      </c>
      <c r="B333" t="s">
        <v>345</v>
      </c>
      <c r="C333">
        <v>1.38666666666667</v>
      </c>
      <c r="D333">
        <v>1.03</v>
      </c>
      <c r="E333">
        <v>1.69</v>
      </c>
    </row>
    <row r="334" spans="1:5" x14ac:dyDescent="0.25">
      <c r="A334" t="s">
        <v>344</v>
      </c>
      <c r="B334" t="s">
        <v>350</v>
      </c>
      <c r="C334">
        <v>1.38666666666667</v>
      </c>
      <c r="D334">
        <v>0.66</v>
      </c>
      <c r="E334">
        <v>0.66</v>
      </c>
    </row>
    <row r="335" spans="1:5" x14ac:dyDescent="0.25">
      <c r="A335" t="s">
        <v>344</v>
      </c>
      <c r="B335" t="s">
        <v>358</v>
      </c>
      <c r="C335">
        <v>1.38666666666667</v>
      </c>
      <c r="D335">
        <v>0.32</v>
      </c>
      <c r="E335">
        <v>1.39</v>
      </c>
    </row>
    <row r="336" spans="1:5" x14ac:dyDescent="0.25">
      <c r="A336" t="s">
        <v>344</v>
      </c>
      <c r="B336" t="s">
        <v>370</v>
      </c>
      <c r="C336">
        <v>1.38666666666667</v>
      </c>
      <c r="D336">
        <v>0.32</v>
      </c>
      <c r="E336">
        <v>1.29</v>
      </c>
    </row>
    <row r="337" spans="1:5" x14ac:dyDescent="0.25">
      <c r="A337" t="s">
        <v>344</v>
      </c>
      <c r="B337" t="s">
        <v>376</v>
      </c>
      <c r="C337">
        <v>1.38666666666667</v>
      </c>
      <c r="D337">
        <v>1.87</v>
      </c>
      <c r="E337">
        <v>0.84</v>
      </c>
    </row>
    <row r="338" spans="1:5" x14ac:dyDescent="0.25">
      <c r="A338" t="s">
        <v>344</v>
      </c>
      <c r="B338" t="s">
        <v>379</v>
      </c>
      <c r="C338">
        <v>1.38666666666667</v>
      </c>
      <c r="D338">
        <v>1.29</v>
      </c>
      <c r="E338">
        <v>0.86</v>
      </c>
    </row>
    <row r="339" spans="1:5" x14ac:dyDescent="0.25">
      <c r="A339" t="s">
        <v>344</v>
      </c>
      <c r="B339" t="s">
        <v>411</v>
      </c>
      <c r="C339">
        <v>1.38666666666667</v>
      </c>
      <c r="D339">
        <v>1.41</v>
      </c>
      <c r="E339">
        <v>0.19</v>
      </c>
    </row>
    <row r="340" spans="1:5" x14ac:dyDescent="0.25">
      <c r="A340" t="s">
        <v>344</v>
      </c>
      <c r="B340" t="s">
        <v>421</v>
      </c>
      <c r="C340">
        <v>1.38666666666667</v>
      </c>
      <c r="D340">
        <v>0.75</v>
      </c>
      <c r="E340">
        <v>1.29</v>
      </c>
    </row>
    <row r="341" spans="1:5" x14ac:dyDescent="0.25">
      <c r="A341" t="s">
        <v>344</v>
      </c>
      <c r="B341" t="s">
        <v>422</v>
      </c>
      <c r="C341">
        <v>1.38666666666667</v>
      </c>
      <c r="D341">
        <v>1.5</v>
      </c>
      <c r="E341">
        <v>0.84</v>
      </c>
    </row>
    <row r="342" spans="1:5" x14ac:dyDescent="0.25">
      <c r="A342" t="s">
        <v>344</v>
      </c>
      <c r="B342" t="s">
        <v>424</v>
      </c>
      <c r="C342">
        <v>1.38666666666667</v>
      </c>
      <c r="D342">
        <v>1.07</v>
      </c>
      <c r="E342">
        <v>1.07</v>
      </c>
    </row>
    <row r="343" spans="1:5" x14ac:dyDescent="0.25">
      <c r="A343" t="s">
        <v>340</v>
      </c>
      <c r="B343" t="s">
        <v>341</v>
      </c>
      <c r="C343">
        <v>1.1399999999999999</v>
      </c>
      <c r="D343">
        <v>0.6</v>
      </c>
      <c r="E343">
        <v>1.35</v>
      </c>
    </row>
    <row r="344" spans="1:5" x14ac:dyDescent="0.25">
      <c r="A344" t="s">
        <v>340</v>
      </c>
      <c r="B344" t="s">
        <v>352</v>
      </c>
      <c r="C344">
        <v>1.1399999999999999</v>
      </c>
      <c r="D344">
        <v>0.8</v>
      </c>
      <c r="E344">
        <v>1</v>
      </c>
    </row>
    <row r="345" spans="1:5" x14ac:dyDescent="0.25">
      <c r="A345" t="s">
        <v>340</v>
      </c>
      <c r="B345" t="s">
        <v>353</v>
      </c>
      <c r="C345">
        <v>1.1399999999999999</v>
      </c>
      <c r="D345">
        <v>1.1000000000000001</v>
      </c>
      <c r="E345">
        <v>0.55000000000000004</v>
      </c>
    </row>
    <row r="346" spans="1:5" x14ac:dyDescent="0.25">
      <c r="A346" t="s">
        <v>340</v>
      </c>
      <c r="B346" t="s">
        <v>354</v>
      </c>
      <c r="C346">
        <v>1.1399999999999999</v>
      </c>
      <c r="D346">
        <v>1.6</v>
      </c>
      <c r="E346">
        <v>0.6</v>
      </c>
    </row>
    <row r="347" spans="1:5" x14ac:dyDescent="0.25">
      <c r="A347" t="s">
        <v>340</v>
      </c>
      <c r="B347" t="s">
        <v>356</v>
      </c>
      <c r="C347">
        <v>1.1399999999999999</v>
      </c>
      <c r="D347">
        <v>0.9</v>
      </c>
      <c r="E347">
        <v>1.25</v>
      </c>
    </row>
    <row r="348" spans="1:5" x14ac:dyDescent="0.25">
      <c r="A348" t="s">
        <v>340</v>
      </c>
      <c r="B348" t="s">
        <v>361</v>
      </c>
      <c r="C348">
        <v>1.1399999999999999</v>
      </c>
      <c r="D348">
        <v>0.65</v>
      </c>
      <c r="E348">
        <v>1.1000000000000001</v>
      </c>
    </row>
    <row r="349" spans="1:5" x14ac:dyDescent="0.25">
      <c r="A349" t="s">
        <v>340</v>
      </c>
      <c r="B349" t="s">
        <v>365</v>
      </c>
      <c r="C349">
        <v>1.1399999999999999</v>
      </c>
      <c r="D349">
        <v>0.9</v>
      </c>
      <c r="E349">
        <v>1.1000000000000001</v>
      </c>
    </row>
    <row r="350" spans="1:5" x14ac:dyDescent="0.25">
      <c r="A350" t="s">
        <v>340</v>
      </c>
      <c r="B350" t="s">
        <v>377</v>
      </c>
      <c r="C350">
        <v>1.1399999999999999</v>
      </c>
      <c r="D350">
        <v>0.7</v>
      </c>
      <c r="E350">
        <v>0.9</v>
      </c>
    </row>
    <row r="351" spans="1:5" x14ac:dyDescent="0.25">
      <c r="A351" t="s">
        <v>340</v>
      </c>
      <c r="B351" t="s">
        <v>378</v>
      </c>
      <c r="C351">
        <v>1.1399999999999999</v>
      </c>
      <c r="D351">
        <v>0.61</v>
      </c>
      <c r="E351">
        <v>1.26</v>
      </c>
    </row>
    <row r="352" spans="1:5" x14ac:dyDescent="0.25">
      <c r="A352" t="s">
        <v>340</v>
      </c>
      <c r="B352" t="s">
        <v>385</v>
      </c>
      <c r="C352">
        <v>1.1399999999999999</v>
      </c>
      <c r="D352">
        <v>0.48</v>
      </c>
      <c r="E352">
        <v>1.23</v>
      </c>
    </row>
    <row r="353" spans="1:5" x14ac:dyDescent="0.25">
      <c r="A353" t="s">
        <v>340</v>
      </c>
      <c r="B353" t="s">
        <v>387</v>
      </c>
      <c r="C353">
        <v>1.1399999999999999</v>
      </c>
      <c r="D353">
        <v>0.8</v>
      </c>
      <c r="E353">
        <v>1.55</v>
      </c>
    </row>
    <row r="354" spans="1:5" x14ac:dyDescent="0.25">
      <c r="A354" t="s">
        <v>340</v>
      </c>
      <c r="B354" t="s">
        <v>390</v>
      </c>
      <c r="C354">
        <v>1.1399999999999999</v>
      </c>
      <c r="D354">
        <v>0.8</v>
      </c>
      <c r="E354">
        <v>1.3</v>
      </c>
    </row>
    <row r="355" spans="1:5" x14ac:dyDescent="0.25">
      <c r="A355" t="s">
        <v>340</v>
      </c>
      <c r="B355" t="s">
        <v>394</v>
      </c>
      <c r="C355">
        <v>1.1399999999999999</v>
      </c>
      <c r="D355">
        <v>0.8</v>
      </c>
      <c r="E355">
        <v>1</v>
      </c>
    </row>
    <row r="356" spans="1:5" x14ac:dyDescent="0.25">
      <c r="A356" t="s">
        <v>340</v>
      </c>
      <c r="B356" t="s">
        <v>405</v>
      </c>
      <c r="C356">
        <v>1.1399999999999999</v>
      </c>
      <c r="D356">
        <v>0.6</v>
      </c>
      <c r="E356">
        <v>0.85</v>
      </c>
    </row>
    <row r="357" spans="1:5" x14ac:dyDescent="0.25">
      <c r="A357" t="s">
        <v>340</v>
      </c>
      <c r="B357" t="s">
        <v>413</v>
      </c>
      <c r="C357">
        <v>1.1399999999999999</v>
      </c>
      <c r="D357">
        <v>1.3</v>
      </c>
      <c r="E357">
        <v>0.7</v>
      </c>
    </row>
    <row r="358" spans="1:5" x14ac:dyDescent="0.25">
      <c r="A358" t="s">
        <v>340</v>
      </c>
      <c r="B358" t="s">
        <v>415</v>
      </c>
      <c r="C358">
        <v>1.1399999999999999</v>
      </c>
      <c r="D358">
        <v>1.05</v>
      </c>
      <c r="E358">
        <v>0.75</v>
      </c>
    </row>
    <row r="359" spans="1:5" x14ac:dyDescent="0.25">
      <c r="A359" t="s">
        <v>340</v>
      </c>
      <c r="B359" t="s">
        <v>418</v>
      </c>
      <c r="C359">
        <v>1.1399999999999999</v>
      </c>
      <c r="D359">
        <v>1.1000000000000001</v>
      </c>
      <c r="E359">
        <v>0.7</v>
      </c>
    </row>
    <row r="360" spans="1:5" x14ac:dyDescent="0.25">
      <c r="A360" t="s">
        <v>340</v>
      </c>
      <c r="B360" t="s">
        <v>428</v>
      </c>
      <c r="C360">
        <v>1.1399999999999999</v>
      </c>
      <c r="D360">
        <v>0.65</v>
      </c>
      <c r="E360">
        <v>1.2</v>
      </c>
    </row>
    <row r="361" spans="1:5" x14ac:dyDescent="0.25">
      <c r="A361" t="s">
        <v>340</v>
      </c>
      <c r="B361" t="s">
        <v>429</v>
      </c>
      <c r="C361">
        <v>1.1399999999999999</v>
      </c>
      <c r="D361">
        <v>0.55000000000000004</v>
      </c>
      <c r="E361">
        <v>0.85</v>
      </c>
    </row>
    <row r="362" spans="1:5" x14ac:dyDescent="0.25">
      <c r="A362" t="s">
        <v>340</v>
      </c>
      <c r="B362" t="s">
        <v>431</v>
      </c>
      <c r="C362">
        <v>1.1399999999999999</v>
      </c>
      <c r="D362">
        <v>1.1000000000000001</v>
      </c>
      <c r="E362">
        <v>0.8</v>
      </c>
    </row>
    <row r="363" spans="1:5" x14ac:dyDescent="0.25">
      <c r="A363" t="s">
        <v>342</v>
      </c>
      <c r="B363" t="s">
        <v>343</v>
      </c>
      <c r="C363">
        <v>0.86021505376344098</v>
      </c>
      <c r="D363">
        <v>0.4</v>
      </c>
      <c r="E363">
        <v>1.19</v>
      </c>
    </row>
    <row r="364" spans="1:5" x14ac:dyDescent="0.25">
      <c r="A364" t="s">
        <v>342</v>
      </c>
      <c r="B364" t="s">
        <v>346</v>
      </c>
      <c r="C364">
        <v>0.86021505376344098</v>
      </c>
      <c r="D364">
        <v>0.4</v>
      </c>
      <c r="E364">
        <v>0.74</v>
      </c>
    </row>
    <row r="365" spans="1:5" x14ac:dyDescent="0.25">
      <c r="A365" t="s">
        <v>342</v>
      </c>
      <c r="B365" t="s">
        <v>348</v>
      </c>
      <c r="C365">
        <v>0.86021505376344098</v>
      </c>
      <c r="D365">
        <v>1.04</v>
      </c>
      <c r="E365">
        <v>0.89</v>
      </c>
    </row>
    <row r="366" spans="1:5" x14ac:dyDescent="0.25">
      <c r="A366" t="s">
        <v>342</v>
      </c>
      <c r="B366" t="s">
        <v>363</v>
      </c>
      <c r="C366">
        <v>0.86021505376344098</v>
      </c>
      <c r="D366">
        <v>0.6</v>
      </c>
      <c r="E366">
        <v>1.24</v>
      </c>
    </row>
    <row r="367" spans="1:5" x14ac:dyDescent="0.25">
      <c r="A367" t="s">
        <v>342</v>
      </c>
      <c r="B367" t="s">
        <v>364</v>
      </c>
      <c r="C367">
        <v>0.86021505376344098</v>
      </c>
      <c r="D367">
        <v>0.65</v>
      </c>
      <c r="E367">
        <v>1.29</v>
      </c>
    </row>
    <row r="368" spans="1:5" x14ac:dyDescent="0.25">
      <c r="A368" t="s">
        <v>342</v>
      </c>
      <c r="B368" t="s">
        <v>380</v>
      </c>
      <c r="C368">
        <v>0.86021505376344098</v>
      </c>
      <c r="D368">
        <v>1.24</v>
      </c>
      <c r="E368">
        <v>0.65</v>
      </c>
    </row>
    <row r="369" spans="1:5" x14ac:dyDescent="0.25">
      <c r="A369" t="s">
        <v>342</v>
      </c>
      <c r="B369" t="s">
        <v>384</v>
      </c>
      <c r="C369">
        <v>0.86021505376344098</v>
      </c>
      <c r="D369">
        <v>0.99</v>
      </c>
      <c r="E369">
        <v>1.0900000000000001</v>
      </c>
    </row>
    <row r="370" spans="1:5" x14ac:dyDescent="0.25">
      <c r="A370" t="s">
        <v>342</v>
      </c>
      <c r="B370" t="s">
        <v>386</v>
      </c>
      <c r="C370">
        <v>0.86021505376344098</v>
      </c>
      <c r="D370">
        <v>0.89</v>
      </c>
      <c r="E370">
        <v>1.0900000000000001</v>
      </c>
    </row>
    <row r="371" spans="1:5" x14ac:dyDescent="0.25">
      <c r="A371" t="s">
        <v>342</v>
      </c>
      <c r="B371" t="s">
        <v>392</v>
      </c>
      <c r="C371">
        <v>0.86021505376344098</v>
      </c>
      <c r="D371">
        <v>0.55000000000000004</v>
      </c>
      <c r="E371">
        <v>1.24</v>
      </c>
    </row>
    <row r="372" spans="1:5" x14ac:dyDescent="0.25">
      <c r="A372" t="s">
        <v>342</v>
      </c>
      <c r="B372" t="s">
        <v>393</v>
      </c>
      <c r="C372">
        <v>0.86021505376344098</v>
      </c>
      <c r="D372">
        <v>0.74</v>
      </c>
      <c r="E372">
        <v>0.89</v>
      </c>
    </row>
    <row r="373" spans="1:5" x14ac:dyDescent="0.25">
      <c r="A373" t="s">
        <v>342</v>
      </c>
      <c r="B373" t="s">
        <v>396</v>
      </c>
      <c r="C373">
        <v>0.86021505376344098</v>
      </c>
      <c r="D373">
        <v>0.56000000000000005</v>
      </c>
      <c r="E373">
        <v>1.1200000000000001</v>
      </c>
    </row>
    <row r="374" spans="1:5" x14ac:dyDescent="0.25">
      <c r="A374" t="s">
        <v>342</v>
      </c>
      <c r="B374" t="s">
        <v>398</v>
      </c>
      <c r="C374">
        <v>0.86021505376344098</v>
      </c>
      <c r="D374">
        <v>0.79</v>
      </c>
      <c r="E374">
        <v>1.64</v>
      </c>
    </row>
    <row r="375" spans="1:5" x14ac:dyDescent="0.25">
      <c r="A375" t="s">
        <v>342</v>
      </c>
      <c r="B375" t="s">
        <v>399</v>
      </c>
      <c r="C375">
        <v>0.86021505376344098</v>
      </c>
      <c r="D375">
        <v>0.79</v>
      </c>
      <c r="E375">
        <v>0.94</v>
      </c>
    </row>
    <row r="376" spans="1:5" x14ac:dyDescent="0.25">
      <c r="A376" t="s">
        <v>342</v>
      </c>
      <c r="B376" t="s">
        <v>400</v>
      </c>
      <c r="C376">
        <v>0.86021505376344098</v>
      </c>
      <c r="D376">
        <v>0.9</v>
      </c>
      <c r="E376">
        <v>0.57999999999999996</v>
      </c>
    </row>
    <row r="377" spans="1:5" x14ac:dyDescent="0.25">
      <c r="A377" t="s">
        <v>342</v>
      </c>
      <c r="B377" t="s">
        <v>402</v>
      </c>
      <c r="C377">
        <v>0.86021505376344098</v>
      </c>
      <c r="D377">
        <v>0.79</v>
      </c>
      <c r="E377">
        <v>0.9</v>
      </c>
    </row>
    <row r="378" spans="1:5" x14ac:dyDescent="0.25">
      <c r="A378" t="s">
        <v>342</v>
      </c>
      <c r="B378" t="s">
        <v>406</v>
      </c>
      <c r="C378">
        <v>0.86021505376344098</v>
      </c>
      <c r="D378">
        <v>0.65</v>
      </c>
      <c r="E378">
        <v>0.79</v>
      </c>
    </row>
    <row r="379" spans="1:5" x14ac:dyDescent="0.25">
      <c r="A379" t="s">
        <v>342</v>
      </c>
      <c r="B379" t="s">
        <v>409</v>
      </c>
      <c r="C379">
        <v>0.86021505376344098</v>
      </c>
      <c r="D379">
        <v>0.74</v>
      </c>
      <c r="E379">
        <v>1.04</v>
      </c>
    </row>
    <row r="380" spans="1:5" x14ac:dyDescent="0.25">
      <c r="A380" t="s">
        <v>342</v>
      </c>
      <c r="B380" t="s">
        <v>414</v>
      </c>
      <c r="C380">
        <v>0.86021505376344098</v>
      </c>
      <c r="D380">
        <v>0.74</v>
      </c>
      <c r="E380">
        <v>1.04</v>
      </c>
    </row>
    <row r="381" spans="1:5" x14ac:dyDescent="0.25">
      <c r="A381" t="s">
        <v>342</v>
      </c>
      <c r="B381" t="s">
        <v>420</v>
      </c>
      <c r="C381">
        <v>0.86021505376344098</v>
      </c>
      <c r="D381">
        <v>0.74</v>
      </c>
      <c r="E381">
        <v>0.74</v>
      </c>
    </row>
    <row r="382" spans="1:5" x14ac:dyDescent="0.25">
      <c r="A382" t="s">
        <v>342</v>
      </c>
      <c r="B382" t="s">
        <v>426</v>
      </c>
      <c r="C382">
        <v>0.86021505376344098</v>
      </c>
      <c r="D382">
        <v>0.47</v>
      </c>
      <c r="E382">
        <v>1.05</v>
      </c>
    </row>
    <row r="383" spans="1:5" x14ac:dyDescent="0.25">
      <c r="A383" t="s">
        <v>342</v>
      </c>
      <c r="B383" t="s">
        <v>430</v>
      </c>
      <c r="C383">
        <v>0.86021505376344098</v>
      </c>
      <c r="D383">
        <v>0.84</v>
      </c>
      <c r="E383">
        <v>0.84</v>
      </c>
    </row>
    <row r="384" spans="1:5" x14ac:dyDescent="0.25">
      <c r="A384" t="s">
        <v>342</v>
      </c>
      <c r="B384" t="s">
        <v>436</v>
      </c>
      <c r="C384">
        <v>0.86021505376344098</v>
      </c>
      <c r="D384">
        <v>0.45</v>
      </c>
      <c r="E384">
        <v>0.94</v>
      </c>
    </row>
    <row r="385" spans="1:5" x14ac:dyDescent="0.25">
      <c r="A385" t="s">
        <v>40</v>
      </c>
      <c r="B385" t="s">
        <v>339</v>
      </c>
      <c r="C385">
        <v>1.1558823529411799</v>
      </c>
      <c r="D385">
        <v>0.64</v>
      </c>
      <c r="E385">
        <v>0.85</v>
      </c>
    </row>
    <row r="386" spans="1:5" x14ac:dyDescent="0.25">
      <c r="A386" t="s">
        <v>40</v>
      </c>
      <c r="B386" t="s">
        <v>333</v>
      </c>
      <c r="C386">
        <v>1.1558823529411799</v>
      </c>
      <c r="D386">
        <v>0.64</v>
      </c>
      <c r="E386">
        <v>1.31</v>
      </c>
    </row>
    <row r="387" spans="1:5" x14ac:dyDescent="0.25">
      <c r="A387" t="s">
        <v>40</v>
      </c>
      <c r="B387" t="s">
        <v>238</v>
      </c>
      <c r="C387">
        <v>1.1558823529411799</v>
      </c>
      <c r="D387">
        <v>0.48</v>
      </c>
      <c r="E387">
        <v>0.8</v>
      </c>
    </row>
    <row r="388" spans="1:5" x14ac:dyDescent="0.25">
      <c r="A388" t="s">
        <v>40</v>
      </c>
      <c r="B388" t="s">
        <v>320</v>
      </c>
      <c r="C388">
        <v>1.1558823529411799</v>
      </c>
      <c r="D388">
        <v>1.44</v>
      </c>
      <c r="E388">
        <v>1.02</v>
      </c>
    </row>
    <row r="389" spans="1:5" x14ac:dyDescent="0.25">
      <c r="A389" t="s">
        <v>40</v>
      </c>
      <c r="B389" t="s">
        <v>234</v>
      </c>
      <c r="C389">
        <v>1.1558823529411799</v>
      </c>
      <c r="D389">
        <v>0.51</v>
      </c>
      <c r="E389">
        <v>1.1000000000000001</v>
      </c>
    </row>
    <row r="390" spans="1:5" x14ac:dyDescent="0.25">
      <c r="A390" t="s">
        <v>40</v>
      </c>
      <c r="B390" t="s">
        <v>316</v>
      </c>
      <c r="C390">
        <v>1.1558823529411799</v>
      </c>
      <c r="D390">
        <v>0.68</v>
      </c>
      <c r="E390">
        <v>1.57</v>
      </c>
    </row>
    <row r="391" spans="1:5" x14ac:dyDescent="0.25">
      <c r="A391" t="s">
        <v>40</v>
      </c>
      <c r="B391" t="s">
        <v>335</v>
      </c>
      <c r="C391">
        <v>1.1558823529411799</v>
      </c>
      <c r="D391">
        <v>0.68</v>
      </c>
      <c r="E391">
        <v>1.23</v>
      </c>
    </row>
    <row r="392" spans="1:5" x14ac:dyDescent="0.25">
      <c r="A392" t="s">
        <v>40</v>
      </c>
      <c r="B392" t="s">
        <v>332</v>
      </c>
      <c r="C392">
        <v>1.1558823529411799</v>
      </c>
      <c r="D392">
        <v>1.36</v>
      </c>
      <c r="E392">
        <v>0.55000000000000004</v>
      </c>
    </row>
    <row r="393" spans="1:5" x14ac:dyDescent="0.25">
      <c r="A393" t="s">
        <v>40</v>
      </c>
      <c r="B393" t="s">
        <v>321</v>
      </c>
      <c r="C393">
        <v>1.1558823529411799</v>
      </c>
      <c r="D393">
        <v>1.06</v>
      </c>
      <c r="E393">
        <v>0.72</v>
      </c>
    </row>
    <row r="394" spans="1:5" x14ac:dyDescent="0.25">
      <c r="A394" t="s">
        <v>40</v>
      </c>
      <c r="B394" t="s">
        <v>236</v>
      </c>
      <c r="C394">
        <v>1.1558823529411799</v>
      </c>
      <c r="D394">
        <v>0.76</v>
      </c>
      <c r="E394">
        <v>1.02</v>
      </c>
    </row>
    <row r="395" spans="1:5" x14ac:dyDescent="0.25">
      <c r="A395" t="s">
        <v>40</v>
      </c>
      <c r="B395" t="s">
        <v>41</v>
      </c>
      <c r="C395">
        <v>1.1558823529411799</v>
      </c>
      <c r="D395">
        <v>0.51</v>
      </c>
      <c r="E395">
        <v>1.23</v>
      </c>
    </row>
    <row r="396" spans="1:5" x14ac:dyDescent="0.25">
      <c r="A396" t="s">
        <v>40</v>
      </c>
      <c r="B396" t="s">
        <v>233</v>
      </c>
      <c r="C396">
        <v>1.1558823529411799</v>
      </c>
      <c r="D396">
        <v>0.68</v>
      </c>
      <c r="E396">
        <v>0.96</v>
      </c>
    </row>
    <row r="397" spans="1:5" x14ac:dyDescent="0.25">
      <c r="A397" t="s">
        <v>40</v>
      </c>
      <c r="B397" t="s">
        <v>317</v>
      </c>
      <c r="C397">
        <v>1.1558823529411799</v>
      </c>
      <c r="D397">
        <v>1.06</v>
      </c>
      <c r="E397">
        <v>0.89</v>
      </c>
    </row>
    <row r="398" spans="1:5" x14ac:dyDescent="0.25">
      <c r="A398" t="s">
        <v>40</v>
      </c>
      <c r="B398" t="s">
        <v>42</v>
      </c>
      <c r="C398">
        <v>1.1558823529411799</v>
      </c>
      <c r="D398">
        <v>0.76</v>
      </c>
      <c r="E398">
        <v>0.96</v>
      </c>
    </row>
    <row r="399" spans="1:5" x14ac:dyDescent="0.25">
      <c r="A399" t="s">
        <v>40</v>
      </c>
      <c r="B399" t="s">
        <v>334</v>
      </c>
      <c r="C399">
        <v>1.1558823529411799</v>
      </c>
      <c r="D399">
        <v>0.64</v>
      </c>
      <c r="E399">
        <v>1.06</v>
      </c>
    </row>
    <row r="400" spans="1:5" x14ac:dyDescent="0.25">
      <c r="A400" t="s">
        <v>40</v>
      </c>
      <c r="B400" t="s">
        <v>237</v>
      </c>
      <c r="C400">
        <v>1.1558823529411799</v>
      </c>
      <c r="D400">
        <v>0.55000000000000004</v>
      </c>
      <c r="E400">
        <v>0.98</v>
      </c>
    </row>
    <row r="401" spans="1:5" x14ac:dyDescent="0.25">
      <c r="A401" t="s">
        <v>40</v>
      </c>
      <c r="B401" t="s">
        <v>232</v>
      </c>
      <c r="C401">
        <v>1.1558823529411799</v>
      </c>
      <c r="D401">
        <v>0.76</v>
      </c>
      <c r="E401">
        <v>0.98</v>
      </c>
    </row>
    <row r="402" spans="1:5" x14ac:dyDescent="0.25">
      <c r="A402" t="s">
        <v>40</v>
      </c>
      <c r="B402" t="s">
        <v>319</v>
      </c>
      <c r="C402">
        <v>1.1558823529411799</v>
      </c>
      <c r="D402">
        <v>0.68</v>
      </c>
      <c r="E402">
        <v>1.31</v>
      </c>
    </row>
    <row r="403" spans="1:5" x14ac:dyDescent="0.25">
      <c r="A403" t="s">
        <v>40</v>
      </c>
      <c r="B403" t="s">
        <v>235</v>
      </c>
      <c r="C403">
        <v>1.1558823529411799</v>
      </c>
      <c r="D403">
        <v>1.19</v>
      </c>
      <c r="E403">
        <v>1.02</v>
      </c>
    </row>
    <row r="404" spans="1:5" x14ac:dyDescent="0.25">
      <c r="A404" t="s">
        <v>40</v>
      </c>
      <c r="B404" t="s">
        <v>239</v>
      </c>
      <c r="C404">
        <v>1.1558823529411799</v>
      </c>
      <c r="D404">
        <v>0.68</v>
      </c>
      <c r="E404">
        <v>0.4</v>
      </c>
    </row>
    <row r="405" spans="1:5" x14ac:dyDescent="0.25">
      <c r="A405" t="s">
        <v>40</v>
      </c>
      <c r="B405" t="s">
        <v>318</v>
      </c>
      <c r="C405">
        <v>1.1558823529411799</v>
      </c>
      <c r="D405">
        <v>0.76</v>
      </c>
      <c r="E405">
        <v>1.1000000000000001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313" activePane="bottomRight" state="frozen"/>
      <selection pane="topRight" activeCell="M1" sqref="M1"/>
      <selection pane="bottomLeft" activeCell="A2" sqref="A2"/>
      <selection pane="bottomRight" activeCell="K297" sqref="K297:L338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1.3354838709677399</v>
      </c>
      <c r="F2">
        <f>VLOOKUP(B2,home!$B$2:$E$405,3,FALSE)</f>
        <v>1.63</v>
      </c>
      <c r="G2">
        <f>VLOOKUP(C2,away!$B$2:$E$405,4,FALSE)</f>
        <v>1.08</v>
      </c>
      <c r="H2">
        <f>VLOOKUP(A2,away!$A$2:$E$405,3,FALSE)</f>
        <v>1.3322580645161299</v>
      </c>
      <c r="I2">
        <f>VLOOKUP(C2,away!$B$2:$E$405,3,FALSE)</f>
        <v>0.66</v>
      </c>
      <c r="J2">
        <f>VLOOKUP(B2,home!$B$2:$E$405,4,FALSE)</f>
        <v>0.66</v>
      </c>
      <c r="K2" s="3">
        <f>E2*F2*G2</f>
        <v>2.3509858064516096</v>
      </c>
      <c r="L2" s="3">
        <f>H2*I2*J2</f>
        <v>0.58033161290322621</v>
      </c>
      <c r="M2" s="5">
        <f>_xlfn.POISSON.DIST(0,$K2,FALSE) * _xlfn.POISSON.DIST(0,$L2,FALSE)</f>
        <v>5.3326738171094644E-2</v>
      </c>
      <c r="N2" s="5">
        <f>_xlfn.POISSON.DIST(1,K2,FALSE) * _xlfn.POISSON.DIST(0,L2,FALSE)</f>
        <v>0.12537040454460477</v>
      </c>
      <c r="O2" s="5">
        <f>_xlfn.POISSON.DIST(0,K2,FALSE) * _xlfn.POISSON.DIST(1,L2,FALSE)</f>
        <v>3.0947191973699398E-2</v>
      </c>
      <c r="P2" s="5">
        <f>_xlfn.POISSON.DIST(1,K2,FALSE) * _xlfn.POISSON.DIST(1,L2,FALSE)</f>
        <v>7.2756409079700449E-2</v>
      </c>
      <c r="Q2" s="5">
        <f>_xlfn.POISSON.DIST(2,K2,FALSE) * _xlfn.POISSON.DIST(0,L2,FALSE)</f>
        <v>0.14737202081673112</v>
      </c>
      <c r="R2" s="5">
        <f>_xlfn.POISSON.DIST(0,K2,FALSE) * _xlfn.POISSON.DIST(2,L2,FALSE)</f>
        <v>8.9798169164613719E-3</v>
      </c>
      <c r="S2" s="5">
        <f>_xlfn.POISSON.DIST(2,K2,FALSE) * _xlfn.POISSON.DIST(2,L2,FALSE)</f>
        <v>2.4816326873345205E-2</v>
      </c>
      <c r="T2" s="5">
        <f>_xlfn.POISSON.DIST(2,K2,FALSE) * _xlfn.POISSON.DIST(1,L2,FALSE)</f>
        <v>8.5524642537381415E-2</v>
      </c>
      <c r="U2" s="5">
        <f>_xlfn.POISSON.DIST(1,K2,FALSE) * _xlfn.POISSON.DIST(2,L2,FALSE)</f>
        <v>2.1111422115134743E-2</v>
      </c>
      <c r="V2" s="5">
        <f>_xlfn.POISSON.DIST(3,K2,FALSE) * _xlfn.POISSON.DIST(3,L2,FALSE)</f>
        <v>3.7620211043925566E-3</v>
      </c>
      <c r="W2" s="5">
        <f>_xlfn.POISSON.DIST(3,K2,FALSE) * _xlfn.POISSON.DIST(0,L2,FALSE)</f>
        <v>0.11548984306940868</v>
      </c>
      <c r="X2" s="5">
        <f>_xlfn.POISSON.DIST(3,K2,FALSE) * _xlfn.POISSON.DIST(1,L2,FALSE)</f>
        <v>6.7022406902410431E-2</v>
      </c>
      <c r="Y2" s="5">
        <f>_xlfn.POISSON.DIST(3,K2,FALSE) * _xlfn.POISSON.DIST(2,L2,FALSE)</f>
        <v>1.9447610749166077E-2</v>
      </c>
      <c r="Z2" s="5">
        <f>_xlfn.POISSON.DIST(0,K2,FALSE) * _xlfn.POISSON.DIST(3,L2,FALSE)</f>
        <v>1.7370905449019011E-3</v>
      </c>
      <c r="AA2" s="5">
        <f>_xlfn.POISSON.DIST(1,K2,FALSE) * _xlfn.POISSON.DIST(3,L2,FALSE)</f>
        <v>4.083875215585662E-3</v>
      </c>
      <c r="AB2" s="5">
        <f>_xlfn.POISSON.DIST(2,K2,FALSE) * _xlfn.POISSON.DIST(3,L2,FALSE)</f>
        <v>4.8005663335807004E-3</v>
      </c>
      <c r="AC2" s="5">
        <f>_xlfn.POISSON.DIST(4,K2,FALSE) * _xlfn.POISSON.DIST(4,L2,FALSE)</f>
        <v>3.2079491900417604E-4</v>
      </c>
      <c r="AD2" s="5">
        <f>_xlfn.POISSON.DIST(4,K2,FALSE) * _xlfn.POISSON.DIST(0,L2,FALSE)</f>
        <v>6.7878745461375914E-2</v>
      </c>
      <c r="AE2" s="5">
        <f>_xlfn.POISSON.DIST(4,K2,FALSE) * _xlfn.POISSON.DIST(1,L2,FALSE)</f>
        <v>3.9392181835447827E-2</v>
      </c>
      <c r="AF2" s="5">
        <f>_xlfn.POISSON.DIST(4,K2,FALSE) * _xlfn.POISSON.DIST(2,L2,FALSE)</f>
        <v>1.1430264210171301E-2</v>
      </c>
      <c r="AG2" s="5">
        <f>_xlfn.POISSON.DIST(4,K2,FALSE) * _xlfn.POISSON.DIST(3,L2,FALSE)</f>
        <v>2.2111145549995777E-3</v>
      </c>
      <c r="AH2" s="5">
        <f>_xlfn.POISSON.DIST(0,K2,FALSE) * _xlfn.POISSON.DIST(4,L2,FALSE)</f>
        <v>2.5202213942046608E-4</v>
      </c>
      <c r="AI2" s="5">
        <f>_xlfn.POISSON.DIST(1,K2,FALSE) * _xlfn.POISSON.DIST(4,L2,FALSE)</f>
        <v>5.9250047268908442E-4</v>
      </c>
      <c r="AJ2" s="5">
        <f>_xlfn.POISSON.DIST(2,K2,FALSE) * _xlfn.POISSON.DIST(4,L2,FALSE)</f>
        <v>6.964801008039537E-4</v>
      </c>
      <c r="AK2" s="5">
        <f>_xlfn.POISSON.DIST(3,K2,FALSE) * _xlfn.POISSON.DIST(4,L2,FALSE)</f>
        <v>5.4580494382202715E-4</v>
      </c>
      <c r="AL2" s="5">
        <f>_xlfn.POISSON.DIST(5,K2,FALSE) * _xlfn.POISSON.DIST(5,L2,FALSE)</f>
        <v>1.7507079681395871E-5</v>
      </c>
      <c r="AM2" s="5">
        <f>_xlfn.POISSON.DIST(5,K2,FALSE) * _xlfn.POISSON.DIST(0,L2,FALSE)</f>
        <v>3.1916393427887282E-2</v>
      </c>
      <c r="AN2" s="5">
        <f>_xlfn.POISSON.DIST(5,K2,FALSE) * _xlfn.POISSON.DIST(1,L2,FALSE)</f>
        <v>1.852209207605976E-2</v>
      </c>
      <c r="AO2" s="5">
        <f>_xlfn.POISSON.DIST(5,K2,FALSE) * _xlfn.POISSON.DIST(2,L2,FALSE)</f>
        <v>5.3744777844209109E-3</v>
      </c>
      <c r="AP2" s="5">
        <f>_xlfn.POISSON.DIST(5,K2,FALSE) * _xlfn.POISSON.DIST(3,L2,FALSE)</f>
        <v>1.0396597870485152E-3</v>
      </c>
      <c r="AQ2" s="5">
        <f>_xlfn.POISSON.DIST(5,K2,FALSE) * _xlfn.POISSON.DIST(4,L2,FALSE)</f>
        <v>1.5083686027212237E-4</v>
      </c>
      <c r="AR2" s="5">
        <f>_xlfn.POISSON.DIST(0,K2,FALSE) * _xlfn.POISSON.DIST(5,L2,FALSE)</f>
        <v>2.9251282931440173E-5</v>
      </c>
      <c r="AS2" s="5">
        <f>_xlfn.POISSON.DIST(1,K2,FALSE) * _xlfn.POISSON.DIST(5,L2,FALSE)</f>
        <v>6.8769350992316082E-5</v>
      </c>
      <c r="AT2" s="5">
        <f>_xlfn.POISSON.DIST(2,K2,FALSE) * _xlfn.POISSON.DIST(5,L2,FALSE)</f>
        <v>8.0837884050912023E-5</v>
      </c>
      <c r="AU2" s="5">
        <f>_xlfn.POISSON.DIST(3,K2,FALSE) * _xlfn.POISSON.DIST(5,L2,FALSE)</f>
        <v>6.334957267575837E-5</v>
      </c>
      <c r="AV2" s="5">
        <f>_xlfn.POISSON.DIST(4,K2,FALSE) * _xlfn.POISSON.DIST(5,L2,FALSE)</f>
        <v>3.7233486551370666E-5</v>
      </c>
      <c r="AW2" s="5">
        <f>_xlfn.POISSON.DIST(6,K2,FALSE) * _xlfn.POISSON.DIST(6,L2,FALSE)</f>
        <v>6.6349467805844564E-7</v>
      </c>
      <c r="AX2" s="5">
        <f>_xlfn.POISSON.DIST(6,K2,FALSE) * _xlfn.POISSON.DIST(0,L2,FALSE)</f>
        <v>1.2505831323681405E-2</v>
      </c>
      <c r="AY2" s="5">
        <f>_xlfn.POISSON.DIST(6,K2,FALSE) * _xlfn.POISSON.DIST(1,L2,FALSE)</f>
        <v>7.2575292627677177E-3</v>
      </c>
      <c r="AZ2" s="5">
        <f>_xlfn.POISSON.DIST(6,K2,FALSE) * _xlfn.POISSON.DIST(2,L2,FALSE)</f>
        <v>2.1058868313771754E-3</v>
      </c>
      <c r="BA2" s="5">
        <f>_xlfn.POISSON.DIST(6,K2,FALSE) * _xlfn.POISSON.DIST(3,L2,FALSE)</f>
        <v>4.0737090048159359E-4</v>
      </c>
      <c r="BB2" s="5">
        <f>_xlfn.POISSON.DIST(6,K2,FALSE) * _xlfn.POISSON.DIST(4,L2,FALSE)</f>
        <v>5.9102552931580707E-5</v>
      </c>
      <c r="BC2" s="5">
        <f>_xlfn.POISSON.DIST(6,K2,FALSE) * _xlfn.POISSON.DIST(5,L2,FALSE)</f>
        <v>6.8598159738965092E-6</v>
      </c>
      <c r="BD2" s="5">
        <f>_xlfn.POISSON.DIST(0,K2,FALSE) * _xlfn.POISSON.DIST(6,L2,FALSE)</f>
        <v>2.8292407005152127E-6</v>
      </c>
      <c r="BE2" s="5">
        <f>_xlfn.POISSON.DIST(1,K2,FALSE) * _xlfn.POISSON.DIST(6,L2,FALSE)</f>
        <v>6.6515047299464732E-6</v>
      </c>
      <c r="BF2" s="5">
        <f>_xlfn.POISSON.DIST(2,K2,FALSE) * _xlfn.POISSON.DIST(6,L2,FALSE)</f>
        <v>7.8187966058249549E-6</v>
      </c>
      <c r="BG2" s="5">
        <f>_xlfn.POISSON.DIST(3,K2,FALSE) * _xlfn.POISSON.DIST(6,L2,FALSE)</f>
        <v>6.127293281275496E-6</v>
      </c>
      <c r="BH2" s="5">
        <f>_xlfn.POISSON.DIST(4,K2,FALSE) * _xlfn.POISSON.DIST(6,L2,FALSE)</f>
        <v>3.6012948840612509E-6</v>
      </c>
      <c r="BI2" s="5">
        <f>_xlfn.POISSON.DIST(5,K2,FALSE) * _xlfn.POISSON.DIST(6,L2,FALSE)</f>
        <v>1.6933186314549597E-6</v>
      </c>
      <c r="BJ2" s="8">
        <f>SUM(N2,Q2,T2,W2,X2,Y2,AD2,AE2,AF2,AG2,AM2,AN2,AO2,AP2,AQ2,AX2,AY2,AZ2,BA2,BB2,BC2)</f>
        <v>0.7604852753045992</v>
      </c>
      <c r="BK2" s="8">
        <f>SUM(M2,P2,S2,V2,AC2,AL2,AY2)</f>
        <v>0.16225732648998611</v>
      </c>
      <c r="BL2" s="8">
        <f>SUM(O2,R2,U2,AA2,AB2,AH2,AI2,AJ2,AK2,AR2,AS2,AT2,AU2,AV2,BD2,BE2,BF2,BG2,BH2,BI2)</f>
        <v>7.2317843237232268E-2</v>
      </c>
      <c r="BM2" s="8">
        <f>SUM(S2:BI2)</f>
        <v>0.55078808830633819</v>
      </c>
      <c r="BN2" s="8">
        <f>SUM(M2:R2)</f>
        <v>0.43875258150229174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1.2345679012345701</v>
      </c>
      <c r="F3">
        <f>VLOOKUP(B3,home!$B$2:$E$405,3,FALSE)</f>
        <v>1.31</v>
      </c>
      <c r="G3">
        <f>VLOOKUP(C3,away!$B$2:$E$405,4,FALSE)</f>
        <v>1.01</v>
      </c>
      <c r="H3">
        <f>VLOOKUP(A3,away!$A$2:$E$405,3,FALSE)</f>
        <v>1.0246913580246899</v>
      </c>
      <c r="I3">
        <f>VLOOKUP(C3,away!$B$2:$E$405,3,FALSE)</f>
        <v>0.56999999999999995</v>
      </c>
      <c r="J3">
        <f>VLOOKUP(B3,home!$B$2:$E$405,4,FALSE)</f>
        <v>1.1200000000000001</v>
      </c>
      <c r="K3" s="3">
        <f t="shared" ref="K3:K8" si="0">E3*F3*G3</f>
        <v>1.6334567901234598</v>
      </c>
      <c r="L3" s="3">
        <f t="shared" ref="L3:L8" si="1">H3*I3*J3</f>
        <v>0.65416296296296206</v>
      </c>
      <c r="M3" s="5">
        <f>_xlfn.POISSON.DIST(0,K3,FALSE) * _xlfn.POISSON.DIST(0,L3,FALSE)</f>
        <v>0.1015077881312859</v>
      </c>
      <c r="N3" s="5">
        <f>_xlfn.POISSON.DIST(1,K3,FALSE) * _xlfn.POISSON.DIST(0,L3,FALSE)</f>
        <v>0.1658085857734625</v>
      </c>
      <c r="O3" s="5">
        <f>_xlfn.POISSON.DIST(0,K3,FALSE) * _xlfn.POISSON.DIST(1,L3,FALSE)</f>
        <v>6.640263544777858E-2</v>
      </c>
      <c r="P3" s="5">
        <f>_xlfn.POISSON.DIST(1,K3,FALSE) * _xlfn.POISSON.DIST(1,L3,FALSE)</f>
        <v>0.10846583575426666</v>
      </c>
      <c r="Q3" s="5">
        <f>_xlfn.POISSON.DIST(2,K3,FALSE) * _xlfn.POISSON.DIST(0,L3,FALSE)</f>
        <v>0.13542058014621525</v>
      </c>
      <c r="R3" s="5">
        <f>_xlfn.POISSON.DIST(0,K3,FALSE) * _xlfn.POISSON.DIST(2,L3,FALSE)</f>
        <v>2.1719072376534119E-2</v>
      </c>
      <c r="S3" s="5">
        <f>_xlfn.POISSON.DIST(2,K3,FALSE) * _xlfn.POISSON.DIST(2,L3,FALSE)</f>
        <v>2.8975209051583819E-2</v>
      </c>
      <c r="T3" s="5">
        <f>_xlfn.POISSON.DIST(2,K3,FALSE) * _xlfn.POISSON.DIST(1,L3,FALSE)</f>
        <v>8.8587127954611419E-2</v>
      </c>
      <c r="U3" s="5">
        <f>_xlfn.POISSON.DIST(1,K3,FALSE) * _xlfn.POISSON.DIST(2,L3,FALSE)</f>
        <v>3.5477166248632522E-2</v>
      </c>
      <c r="V3" s="5">
        <f>_xlfn.POISSON.DIST(3,K3,FALSE) * _xlfn.POISSON.DIST(3,L3,FALSE)</f>
        <v>3.4401523094845809E-3</v>
      </c>
      <c r="W3" s="5">
        <f>_xlfn.POISSON.DIST(3,K3,FALSE) * _xlfn.POISSON.DIST(0,L3,FALSE)</f>
        <v>7.3734555387431164E-2</v>
      </c>
      <c r="X3" s="5">
        <f>_xlfn.POISSON.DIST(3,K3,FALSE) * _xlfn.POISSON.DIST(1,L3,FALSE)</f>
        <v>4.8234415224998599E-2</v>
      </c>
      <c r="Y3" s="5">
        <f>_xlfn.POISSON.DIST(3,K3,FALSE) * _xlfn.POISSON.DIST(2,L3,FALSE)</f>
        <v>1.5776583990185444E-2</v>
      </c>
      <c r="Z3" s="5">
        <f>_xlfn.POISSON.DIST(0,K3,FALSE) * _xlfn.POISSON.DIST(3,L3,FALSE)</f>
        <v>4.7359375795468618E-3</v>
      </c>
      <c r="AA3" s="5">
        <f>_xlfn.POISSON.DIST(1,K3,FALSE) * _xlfn.POISSON.DIST(3,L3,FALSE)</f>
        <v>7.7359493969116839E-3</v>
      </c>
      <c r="AB3" s="5">
        <f>_xlfn.POISSON.DIST(2,K3,FALSE) * _xlfn.POISSON.DIST(3,L3,FALSE)</f>
        <v>6.3181695352184384E-3</v>
      </c>
      <c r="AC3" s="5">
        <f>_xlfn.POISSON.DIST(4,K3,FALSE) * _xlfn.POISSON.DIST(4,L3,FALSE)</f>
        <v>2.2974776260985846E-4</v>
      </c>
      <c r="AD3" s="5">
        <f>_xlfn.POISSON.DIST(4,K3,FALSE) * _xlfn.POISSON.DIST(0,L3,FALSE)</f>
        <v>3.0110552541083448E-2</v>
      </c>
      <c r="AE3" s="5">
        <f>_xlfn.POISSON.DIST(4,K3,FALSE) * _xlfn.POISSON.DIST(1,L3,FALSE)</f>
        <v>1.9697208266727093E-2</v>
      </c>
      <c r="AF3" s="5">
        <f>_xlfn.POISSON.DIST(4,K3,FALSE) * _xlfn.POISSON.DIST(2,L3,FALSE)</f>
        <v>6.4425920609303706E-3</v>
      </c>
      <c r="AG3" s="5">
        <f>_xlfn.POISSON.DIST(4,K3,FALSE) * _xlfn.POISSON.DIST(3,L3,FALSE)</f>
        <v>1.4048350372466228E-3</v>
      </c>
      <c r="AH3" s="5">
        <f>_xlfn.POISSON.DIST(0,K3,FALSE) * _xlfn.POISSON.DIST(4,L3,FALSE)</f>
        <v>7.7451873986100327E-4</v>
      </c>
      <c r="AI3" s="5">
        <f>_xlfn.POISSON.DIST(1,K3,FALSE) * _xlfn.POISSON.DIST(4,L3,FALSE)</f>
        <v>1.2651428947038214E-3</v>
      </c>
      <c r="AJ3" s="5">
        <f>_xlfn.POISSON.DIST(2,K3,FALSE) * _xlfn.POISSON.DIST(4,L3,FALSE)</f>
        <v>1.0332781259152033E-3</v>
      </c>
      <c r="AK3" s="5">
        <f>_xlfn.POISSON.DIST(3,K3,FALSE) * _xlfn.POISSON.DIST(4,L3,FALSE)</f>
        <v>5.6260505695407751E-4</v>
      </c>
      <c r="AL3" s="5">
        <f>_xlfn.POISSON.DIST(5,K3,FALSE) * _xlfn.POISSON.DIST(5,L3,FALSE)</f>
        <v>9.8198506904400068E-6</v>
      </c>
      <c r="AM3" s="5">
        <f>_xlfn.POISSON.DIST(5,K3,FALSE) * _xlfn.POISSON.DIST(0,L3,FALSE)</f>
        <v>9.8368573005203821E-3</v>
      </c>
      <c r="AN3" s="5">
        <f>_xlfn.POISSON.DIST(5,K3,FALSE) * _xlfn.POISSON.DIST(1,L3,FALSE)</f>
        <v>6.4349077179522577E-3</v>
      </c>
      <c r="AO3" s="5">
        <f>_xlfn.POISSON.DIST(5,K3,FALSE) * _xlfn.POISSON.DIST(2,L3,FALSE)</f>
        <v>2.1047391495844399E-3</v>
      </c>
      <c r="AP3" s="5">
        <f>_xlfn.POISSON.DIST(5,K3,FALSE) * _xlfn.POISSON.DIST(3,L3,FALSE)</f>
        <v>4.5894746611876758E-4</v>
      </c>
      <c r="AQ3" s="5">
        <f>_xlfn.POISSON.DIST(5,K3,FALSE) * _xlfn.POISSON.DIST(4,L3,FALSE)</f>
        <v>7.5056608570149143E-5</v>
      </c>
      <c r="AR3" s="5">
        <f>_xlfn.POISSON.DIST(0,K3,FALSE) * _xlfn.POISSON.DIST(5,L3,FALSE)</f>
        <v>1.0133229474756275E-4</v>
      </c>
      <c r="AS3" s="5">
        <f>_xlfn.POISSON.DIST(1,K3,FALSE) * _xlfn.POISSON.DIST(5,L3,FALSE)</f>
        <v>1.6552192491419817E-4</v>
      </c>
      <c r="AT3" s="5">
        <f>_xlfn.POISSON.DIST(2,K3,FALSE) * _xlfn.POISSON.DIST(5,L3,FALSE)</f>
        <v>1.3518645608270126E-4</v>
      </c>
      <c r="AU3" s="5">
        <f>_xlfn.POISSON.DIST(3,K3,FALSE) * _xlfn.POISSON.DIST(5,L3,FALSE)</f>
        <v>7.3607078207005096E-5</v>
      </c>
      <c r="AV3" s="5">
        <f>_xlfn.POISSON.DIST(4,K3,FALSE) * _xlfn.POISSON.DIST(5,L3,FALSE)</f>
        <v>3.0058495424595261E-5</v>
      </c>
      <c r="AW3" s="5">
        <f>_xlfn.POISSON.DIST(6,K3,FALSE) * _xlfn.POISSON.DIST(6,L3,FALSE)</f>
        <v>2.9147142624036009E-7</v>
      </c>
      <c r="AX3" s="5">
        <f>_xlfn.POISSON.DIST(6,K3,FALSE) * _xlfn.POISSON.DIST(0,L3,FALSE)</f>
        <v>2.6780135585017573E-3</v>
      </c>
      <c r="AY3" s="5">
        <f>_xlfn.POISSON.DIST(6,K3,FALSE) * _xlfn.POISSON.DIST(1,L3,FALSE)</f>
        <v>1.7518572842844951E-3</v>
      </c>
      <c r="AZ3" s="5">
        <f>_xlfn.POISSON.DIST(6,K3,FALSE) * _xlfn.POISSON.DIST(2,L3,FALSE)</f>
        <v>5.730000758878966E-4</v>
      </c>
      <c r="BA3" s="5">
        <f>_xlfn.POISSON.DIST(6,K3,FALSE) * _xlfn.POISSON.DIST(3,L3,FALSE)</f>
        <v>1.2494514247360955E-4</v>
      </c>
      <c r="BB3" s="5">
        <f>_xlfn.POISSON.DIST(6,K3,FALSE) * _xlfn.POISSON.DIST(4,L3,FALSE)</f>
        <v>2.0433621152091462E-5</v>
      </c>
      <c r="BC3" s="5">
        <f>_xlfn.POISSON.DIST(6,K3,FALSE) * _xlfn.POISSON.DIST(5,L3,FALSE)</f>
        <v>2.6733836313829624E-6</v>
      </c>
      <c r="BD3" s="5">
        <f>_xlfn.POISSON.DIST(0,K3,FALSE) * _xlfn.POISSON.DIST(6,L3,FALSE)</f>
        <v>1.1047972362650302E-5</v>
      </c>
      <c r="BE3" s="5">
        <f>_xlfn.POISSON.DIST(1,K3,FALSE) * _xlfn.POISSON.DIST(6,L3,FALSE)</f>
        <v>1.8046385472867455E-5</v>
      </c>
      <c r="BF3" s="5">
        <f>_xlfn.POISSON.DIST(2,K3,FALSE) * _xlfn.POISSON.DIST(6,L3,FALSE)</f>
        <v>1.4738995443920359E-5</v>
      </c>
      <c r="BG3" s="5">
        <f>_xlfn.POISSON.DIST(3,K3,FALSE) * _xlfn.POISSON.DIST(6,L3,FALSE)</f>
        <v>8.025170729156817E-6</v>
      </c>
      <c r="BH3" s="5">
        <f>_xlfn.POISSON.DIST(4,K3,FALSE) * _xlfn.POISSON.DIST(6,L3,FALSE)</f>
        <v>3.2771924048603103E-6</v>
      </c>
      <c r="BI3" s="5">
        <f>_xlfn.POISSON.DIST(5,K3,FALSE) * _xlfn.POISSON.DIST(6,L3,FALSE)</f>
        <v>1.07063043725202E-6</v>
      </c>
      <c r="BJ3" s="8">
        <f>SUM(N3,Q3,T3,W3,X3,Y3,AD3,AE3,AF3,AG3,AM3,AN3,AO3,AP3,AQ3,AX3,AY3,AZ3,BA3,BB3,BC3)</f>
        <v>0.60927846769156901</v>
      </c>
      <c r="BK3" s="8">
        <f>SUM(M3,P3,S3,V3,AC3,AL3,AY3)</f>
        <v>0.24438041014420578</v>
      </c>
      <c r="BL3" s="8">
        <f>SUM(O3,R3,U3,AA3,AB3,AH3,AI3,AJ3,AK3,AR3,AS3,AT3,AU3,AV3,BD3,BE3,BF3,BG3,BH3,BI3)</f>
        <v>0.14185045041873617</v>
      </c>
      <c r="BM3" s="8">
        <f>SUM(S3:BI3)</f>
        <v>0.39916920239165682</v>
      </c>
      <c r="BN3" s="8">
        <f>SUM(M3:R3)</f>
        <v>0.59932449762954298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1.2345679012345701</v>
      </c>
      <c r="F4">
        <f>VLOOKUP(B4,home!$B$2:$E$405,3,FALSE)</f>
        <v>0.89</v>
      </c>
      <c r="G4">
        <f>VLOOKUP(C4,away!$B$2:$E$405,4,FALSE)</f>
        <v>1</v>
      </c>
      <c r="H4">
        <f>VLOOKUP(A4,away!$A$2:$E$405,3,FALSE)</f>
        <v>1.0246913580246899</v>
      </c>
      <c r="I4">
        <f>VLOOKUP(C4,away!$B$2:$E$405,3,FALSE)</f>
        <v>0.85</v>
      </c>
      <c r="J4">
        <f>VLOOKUP(B4,home!$B$2:$E$405,4,FALSE)</f>
        <v>0.98</v>
      </c>
      <c r="K4" s="3">
        <f t="shared" si="0"/>
        <v>1.0987654320987674</v>
      </c>
      <c r="L4" s="3">
        <f t="shared" si="1"/>
        <v>0.85356790123456661</v>
      </c>
      <c r="M4" s="5">
        <f t="shared" ref="M4:M8" si="2">_xlfn.POISSON.DIST(0,K4,FALSE) * _xlfn.POISSON.DIST(0,L4,FALSE)</f>
        <v>0.14194248575339197</v>
      </c>
      <c r="N4" s="5">
        <f t="shared" ref="N4:N8" si="3">_xlfn.POISSON.DIST(1,K4,FALSE) * _xlfn.POISSON.DIST(0,L4,FALSE)</f>
        <v>0.15596149669199885</v>
      </c>
      <c r="O4" s="5">
        <f t="shared" ref="O4:O8" si="4">_xlfn.POISSON.DIST(0,K4,FALSE) * _xlfn.POISSON.DIST(1,L4,FALSE)</f>
        <v>0.12115754966054013</v>
      </c>
      <c r="P4" s="5">
        <f t="shared" ref="P4:P8" si="5">_xlfn.POISSON.DIST(1,K4,FALSE) * _xlfn.POISSON.DIST(1,L4,FALSE)</f>
        <v>0.13312372740479123</v>
      </c>
      <c r="Q4" s="5">
        <f t="shared" ref="Q4:Q8" si="6">_xlfn.POISSON.DIST(2,K4,FALSE) * _xlfn.POISSON.DIST(0,L4,FALSE)</f>
        <v>8.5682550651777295E-2</v>
      </c>
      <c r="R4" s="5">
        <f t="shared" ref="R4:R8" si="7">_xlfn.POISSON.DIST(0,K4,FALSE) * _xlfn.POISSON.DIST(2,L4,FALSE)</f>
        <v>5.1708097691235001E-2</v>
      </c>
      <c r="S4" s="5">
        <f t="shared" ref="S4:S8" si="8">_xlfn.POISSON.DIST(2,K4,FALSE) * _xlfn.POISSON.DIST(2,L4,FALSE)</f>
        <v>3.1213217635442301E-2</v>
      </c>
      <c r="T4" s="5">
        <f t="shared" ref="T4:T8" si="9">_xlfn.POISSON.DIST(2,K4,FALSE) * _xlfn.POISSON.DIST(1,L4,FALSE)</f>
        <v>7.3135874932261979E-2</v>
      </c>
      <c r="U4" s="5">
        <f t="shared" ref="U4:U8" si="10">_xlfn.POISSON.DIST(1,K4,FALSE) * _xlfn.POISSON.DIST(2,L4,FALSE)</f>
        <v>5.6815070302715098E-2</v>
      </c>
      <c r="V4" s="5">
        <f t="shared" ref="V4:V8" si="11">_xlfn.POISSON.DIST(3,K4,FALSE) * _xlfn.POISSON.DIST(3,L4,FALSE)</f>
        <v>3.2526631816731763E-3</v>
      </c>
      <c r="W4" s="5">
        <f t="shared" ref="W4:W8" si="12">_xlfn.POISSON.DIST(3,K4,FALSE) * _xlfn.POISSON.DIST(0,L4,FALSE)</f>
        <v>3.1381674930074877E-2</v>
      </c>
      <c r="X4" s="5">
        <f t="shared" ref="X4:X8" si="13">_xlfn.POISSON.DIST(3,K4,FALSE) * _xlfn.POISSON.DIST(1,L4,FALSE)</f>
        <v>2.6786390407289421E-2</v>
      </c>
      <c r="Y4" s="5">
        <f t="shared" ref="Y4:Y8" si="14">_xlfn.POISSON.DIST(3,K4,FALSE) * _xlfn.POISSON.DIST(2,L4,FALSE)</f>
        <v>1.1432001520799878E-2</v>
      </c>
      <c r="Z4" s="5">
        <f t="shared" ref="Z4:Z8" si="15">_xlfn.POISSON.DIST(0,K4,FALSE) * _xlfn.POISSON.DIST(3,L4,FALSE)</f>
        <v>1.4712124141046471E-2</v>
      </c>
      <c r="AA4" s="5">
        <f t="shared" ref="AA4:AA8" si="16">_xlfn.POISSON.DIST(1,K4,FALSE) * _xlfn.POISSON.DIST(3,L4,FALSE)</f>
        <v>1.6165173438927632E-2</v>
      </c>
      <c r="AB4" s="5">
        <f t="shared" ref="AB4:AB8" si="17">_xlfn.POISSON.DIST(2,K4,FALSE) * _xlfn.POISSON.DIST(3,L4,FALSE)</f>
        <v>8.8808668892874192E-3</v>
      </c>
      <c r="AC4" s="5">
        <f t="shared" ref="AC4:AC8" si="18">_xlfn.POISSON.DIST(4,K4,FALSE) * _xlfn.POISSON.DIST(4,L4,FALSE)</f>
        <v>1.9066113487726198E-4</v>
      </c>
      <c r="AD4" s="5">
        <f t="shared" ref="AD4:AD8" si="19">_xlfn.POISSON.DIST(4,K4,FALSE) * _xlfn.POISSON.DIST(0,L4,FALSE)</f>
        <v>8.6202749036316927E-3</v>
      </c>
      <c r="AE4" s="5">
        <f t="shared" ref="AE4:AE8" si="20">_xlfn.POISSON.DIST(4,K4,FALSE) * _xlfn.POISSON.DIST(1,L4,FALSE)</f>
        <v>7.3579899575579094E-3</v>
      </c>
      <c r="AF4" s="5">
        <f t="shared" ref="AF4:AF8" si="21">_xlfn.POISSON.DIST(4,K4,FALSE) * _xlfn.POISSON.DIST(2,L4,FALSE)</f>
        <v>3.1402720226888607E-3</v>
      </c>
      <c r="AG4" s="5">
        <f t="shared" ref="AG4:AG8" si="22">_xlfn.POISSON.DIST(4,K4,FALSE) * _xlfn.POISSON.DIST(3,L4,FALSE)</f>
        <v>8.9347846657071974E-4</v>
      </c>
      <c r="AH4" s="5">
        <f t="shared" ref="AH4:AH8" si="23">_xlfn.POISSON.DIST(0,K4,FALSE) * _xlfn.POISSON.DIST(4,L4,FALSE)</f>
        <v>3.1394492314438588E-3</v>
      </c>
      <c r="AI4" s="5">
        <f t="shared" ref="AI4:AI8" si="24">_xlfn.POISSON.DIST(1,K4,FALSE) * _xlfn.POISSON.DIST(4,L4,FALSE)</f>
        <v>3.4495182913395544E-3</v>
      </c>
      <c r="AJ4" s="5">
        <f t="shared" ref="AJ4:AJ8" si="25">_xlfn.POISSON.DIST(2,K4,FALSE) * _xlfn.POISSON.DIST(4,L4,FALSE)</f>
        <v>1.8951057279581536E-3</v>
      </c>
      <c r="AK4" s="5">
        <f t="shared" ref="AK4:AK8" si="26">_xlfn.POISSON.DIST(3,K4,FALSE) * _xlfn.POISSON.DIST(4,L4,FALSE)</f>
        <v>6.9409222135093009E-4</v>
      </c>
      <c r="AL4" s="5">
        <f t="shared" ref="AL4:AL8" si="27">_xlfn.POISSON.DIST(5,K4,FALSE) * _xlfn.POISSON.DIST(5,L4,FALSE)</f>
        <v>7.1526212356703749E-6</v>
      </c>
      <c r="AM4" s="5">
        <f t="shared" ref="AM4:AM8" si="28">_xlfn.POISSON.DIST(5,K4,FALSE) * _xlfn.POISSON.DIST(0,L4,FALSE)</f>
        <v>1.8943320158598079E-3</v>
      </c>
      <c r="AN4" s="5">
        <f t="shared" ref="AN4:AN8" si="29">_xlfn.POISSON.DIST(5,K4,FALSE) * _xlfn.POISSON.DIST(1,L4,FALSE)</f>
        <v>1.6169410030189017E-3</v>
      </c>
      <c r="AO4" s="5">
        <f t="shared" ref="AO4:AO8" si="30">_xlfn.POISSON.DIST(5,K4,FALSE) * _xlfn.POISSON.DIST(2,L4,FALSE)</f>
        <v>6.9008446918347938E-4</v>
      </c>
      <c r="AP4" s="5">
        <f t="shared" ref="AP4:AP8" si="31">_xlfn.POISSON.DIST(5,K4,FALSE) * _xlfn.POISSON.DIST(3,L4,FALSE)</f>
        <v>1.9634465067850423E-4</v>
      </c>
      <c r="AQ4" s="5">
        <f t="shared" ref="AQ4:AQ8" si="32">_xlfn.POISSON.DIST(5,K4,FALSE) * _xlfn.POISSON.DIST(4,L4,FALSE)</f>
        <v>4.1898372849571236E-5</v>
      </c>
      <c r="AR4" s="5">
        <f t="shared" ref="AR4:AR8" si="33">_xlfn.POISSON.DIST(0,K4,FALSE) * _xlfn.POISSON.DIST(5,L4,FALSE)</f>
        <v>5.3594661830320164E-4</v>
      </c>
      <c r="AS4" s="5">
        <f t="shared" ref="AS4:AS8" si="34">_xlfn.POISSON.DIST(1,K4,FALSE) * _xlfn.POISSON.DIST(5,L4,FALSE)</f>
        <v>5.8887961764179052E-4</v>
      </c>
      <c r="AT4" s="5">
        <f t="shared" ref="AT4:AT8" si="35">_xlfn.POISSON.DIST(2,K4,FALSE) * _xlfn.POISSON.DIST(5,L4,FALSE)</f>
        <v>3.2352028376616941E-4</v>
      </c>
      <c r="AU4" s="5">
        <f t="shared" ref="AU4:AU8" si="36">_xlfn.POISSON.DIST(3,K4,FALSE) * _xlfn.POISSON.DIST(5,L4,FALSE)</f>
        <v>1.1849096812835035E-4</v>
      </c>
      <c r="AV4" s="5">
        <f t="shared" ref="AV4:AV8" si="37">_xlfn.POISSON.DIST(4,K4,FALSE) * _xlfn.POISSON.DIST(5,L4,FALSE)</f>
        <v>3.254844494883704E-5</v>
      </c>
      <c r="AW4" s="5">
        <f t="shared" ref="AW4:AW8" si="38">_xlfn.POISSON.DIST(6,K4,FALSE) * _xlfn.POISSON.DIST(6,L4,FALSE)</f>
        <v>1.8633987063946143E-7</v>
      </c>
      <c r="AX4" s="5">
        <f t="shared" ref="AX4:AX8" si="39">_xlfn.POISSON.DIST(6,K4,FALSE) * _xlfn.POISSON.DIST(0,L4,FALSE)</f>
        <v>3.4690442265745503E-4</v>
      </c>
      <c r="AY4" s="5">
        <f t="shared" ref="AY4:AY8" si="40">_xlfn.POISSON.DIST(6,K4,FALSE) * _xlfn.POISSON.DIST(1,L4,FALSE)</f>
        <v>2.9610647997671292E-4</v>
      </c>
      <c r="AZ4" s="5">
        <f t="shared" ref="AZ4:AZ8" si="41">_xlfn.POISSON.DIST(6,K4,FALSE) * _xlfn.POISSON.DIST(2,L4,FALSE)</f>
        <v>1.2637349332783902E-4</v>
      </c>
      <c r="BA4" s="5">
        <f t="shared" ref="BA4:BA8" si="42">_xlfn.POISSON.DIST(6,K4,FALSE) * _xlfn.POISSON.DIST(3,L4,FALSE)</f>
        <v>3.59561191571747E-5</v>
      </c>
      <c r="BB4" s="5">
        <f t="shared" ref="BB4:BB8" si="43">_xlfn.POISSON.DIST(6,K4,FALSE) * _xlfn.POISSON.DIST(4,L4,FALSE)</f>
        <v>7.6727472913823972E-6</v>
      </c>
      <c r="BC4" s="5">
        <f t="shared" ref="BC4:BC8" si="44">_xlfn.POISSON.DIST(6,K4,FALSE) * _xlfn.POISSON.DIST(5,L4,FALSE)</f>
        <v>1.3098421604416961E-6</v>
      </c>
      <c r="BD4" s="5">
        <f t="shared" ref="BD4:BD8" si="45">_xlfn.POISSON.DIST(0,K4,FALSE) * _xlfn.POISSON.DIST(6,L4,FALSE)</f>
        <v>7.6244471693137834E-5</v>
      </c>
      <c r="BE4" s="5">
        <f t="shared" ref="BE4:BE8" si="46">_xlfn.POISSON.DIST(1,K4,FALSE) * _xlfn.POISSON.DIST(6,L4,FALSE)</f>
        <v>8.3774789885052834E-5</v>
      </c>
      <c r="BF4" s="5">
        <f t="shared" ref="BF4:BF8" si="47">_xlfn.POISSON.DIST(2,K4,FALSE) * _xlfn.POISSON.DIST(6,L4,FALSE)</f>
        <v>4.6024421603516759E-5</v>
      </c>
      <c r="BG4" s="5">
        <f t="shared" ref="BG4:BG8" si="48">_xlfn.POISSON.DIST(3,K4,FALSE) * _xlfn.POISSON.DIST(6,L4,FALSE)</f>
        <v>1.6856681163427982E-5</v>
      </c>
      <c r="BH4" s="5">
        <f t="shared" ref="BH4:BH8" si="49">_xlfn.POISSON.DIST(4,K4,FALSE) * _xlfn.POISSON.DIST(6,L4,FALSE)</f>
        <v>4.6303846405712745E-6</v>
      </c>
      <c r="BI4" s="5">
        <f t="shared" ref="BI4:BI8" si="50">_xlfn.POISSON.DIST(5,K4,FALSE) * _xlfn.POISSON.DIST(6,L4,FALSE)</f>
        <v>1.0175413160761586E-6</v>
      </c>
      <c r="BJ4" s="8">
        <f t="shared" ref="BJ4:BJ8" si="51">SUM(N4,Q4,T4,W4,X4,Y4,AD4,AE4,AF4,AG4,AM4,AN4,AO4,AP4,AQ4,AX4,AY4,AZ4,BA4,BB4,BC4)</f>
        <v>0.40964592810081285</v>
      </c>
      <c r="BK4" s="8">
        <f t="shared" ref="BK4:BK8" si="52">SUM(M4,P4,S4,V4,AC4,AL4,AY4)</f>
        <v>0.31002601421138831</v>
      </c>
      <c r="BL4" s="8">
        <f t="shared" ref="BL4:BL8" si="53">SUM(O4,R4,U4,AA4,AB4,AH4,AI4,AJ4,AK4,AR4,AS4,AT4,AU4,AV4,BD4,BE4,BF4,BG4,BH4,BI4)</f>
        <v>0.26573285767788779</v>
      </c>
      <c r="BM4" s="8">
        <f t="shared" ref="BM4:BM8" si="54">SUM(S4:BI4)</f>
        <v>0.3102450961372949</v>
      </c>
      <c r="BN4" s="8">
        <f t="shared" ref="BN4:BN8" si="55">SUM(M4:R4)</f>
        <v>0.68957590785373446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1.2345679012345701</v>
      </c>
      <c r="F5">
        <f>VLOOKUP(B5,home!$B$2:$E$405,3,FALSE)</f>
        <v>1.05</v>
      </c>
      <c r="G5">
        <f>VLOOKUP(C5,away!$B$2:$E$405,4,FALSE)</f>
        <v>0.73</v>
      </c>
      <c r="H5">
        <f>VLOOKUP(A5,away!$A$2:$E$405,3,FALSE)</f>
        <v>1.0246913580246899</v>
      </c>
      <c r="I5">
        <f>VLOOKUP(C5,away!$B$2:$E$405,3,FALSE)</f>
        <v>0.56999999999999995</v>
      </c>
      <c r="J5">
        <f>VLOOKUP(B5,home!$B$2:$E$405,4,FALSE)</f>
        <v>0.93</v>
      </c>
      <c r="K5" s="3">
        <f t="shared" si="0"/>
        <v>0.94629629629629786</v>
      </c>
      <c r="L5" s="3">
        <f t="shared" si="1"/>
        <v>0.54318888888888806</v>
      </c>
      <c r="M5" s="5">
        <f t="shared" si="2"/>
        <v>0.22548871059223147</v>
      </c>
      <c r="N5" s="5">
        <f t="shared" si="3"/>
        <v>0.21337913169005643</v>
      </c>
      <c r="O5" s="5">
        <f t="shared" si="4"/>
        <v>0.12248296216358225</v>
      </c>
      <c r="P5" s="5">
        <f t="shared" si="5"/>
        <v>0.11590517345479746</v>
      </c>
      <c r="Q5" s="5">
        <f t="shared" si="6"/>
        <v>0.1009599410126102</v>
      </c>
      <c r="R5" s="5">
        <f t="shared" si="7"/>
        <v>3.3265692062727975E-2</v>
      </c>
      <c r="S5" s="5">
        <f t="shared" si="8"/>
        <v>1.4894325749505524E-2</v>
      </c>
      <c r="T5" s="5">
        <f t="shared" si="9"/>
        <v>5.4840318180927411E-2</v>
      </c>
      <c r="U5" s="5">
        <f t="shared" si="10"/>
        <v>3.1479201192692638E-2</v>
      </c>
      <c r="V5" s="5">
        <f t="shared" si="11"/>
        <v>8.5066067533176777E-4</v>
      </c>
      <c r="W5" s="5">
        <f t="shared" si="12"/>
        <v>3.1846006084841914E-2</v>
      </c>
      <c r="X5" s="5">
        <f t="shared" si="13"/>
        <v>1.7298396660774047E-2</v>
      </c>
      <c r="Y5" s="5">
        <f t="shared" si="14"/>
        <v>4.6981484308625532E-3</v>
      </c>
      <c r="Z5" s="5">
        <f t="shared" si="15"/>
        <v>6.0231847698910381E-3</v>
      </c>
      <c r="AA5" s="5">
        <f t="shared" si="16"/>
        <v>5.6997174396561578E-3</v>
      </c>
      <c r="AB5" s="5">
        <f t="shared" si="17"/>
        <v>2.6968107515410204E-3</v>
      </c>
      <c r="AC5" s="5">
        <f t="shared" si="18"/>
        <v>2.7328411715864767E-5</v>
      </c>
      <c r="AD5" s="5">
        <f t="shared" si="19"/>
        <v>7.5339394024788149E-3</v>
      </c>
      <c r="AE5" s="5">
        <f t="shared" si="20"/>
        <v>4.0923521729886803E-3</v>
      </c>
      <c r="AF5" s="5">
        <f t="shared" si="21"/>
        <v>1.111460114893874E-3</v>
      </c>
      <c r="AG5" s="5">
        <f t="shared" si="22"/>
        <v>2.0124426161783978E-4</v>
      </c>
      <c r="AH5" s="5">
        <f t="shared" si="23"/>
        <v>8.1793176068239634E-4</v>
      </c>
      <c r="AI5" s="5">
        <f t="shared" si="24"/>
        <v>7.7400579575686147E-4</v>
      </c>
      <c r="AJ5" s="5">
        <f t="shared" si="25"/>
        <v>3.6621940891829342E-4</v>
      </c>
      <c r="AK5" s="5">
        <f t="shared" si="26"/>
        <v>1.1551735676373349E-4</v>
      </c>
      <c r="AL5" s="5">
        <f t="shared" si="27"/>
        <v>5.6189142096776074E-7</v>
      </c>
      <c r="AM5" s="5">
        <f t="shared" si="28"/>
        <v>1.4258677906172897E-3</v>
      </c>
      <c r="AN5" s="5">
        <f t="shared" si="29"/>
        <v>7.7451554088785917E-4</v>
      </c>
      <c r="AO5" s="5">
        <f t="shared" si="30"/>
        <v>2.1035411804102617E-4</v>
      </c>
      <c r="AP5" s="5">
        <f t="shared" si="31"/>
        <v>3.8087339883969009E-5</v>
      </c>
      <c r="AQ5" s="5">
        <f t="shared" si="32"/>
        <v>5.1721549580766384E-6</v>
      </c>
      <c r="AR5" s="5">
        <f t="shared" si="33"/>
        <v>8.8858288854400585E-5</v>
      </c>
      <c r="AS5" s="5">
        <f t="shared" si="34"/>
        <v>8.4086269638145885E-5</v>
      </c>
      <c r="AT5" s="5">
        <f t="shared" si="35"/>
        <v>3.9785262763974648E-5</v>
      </c>
      <c r="AU5" s="5">
        <f t="shared" si="36"/>
        <v>1.2549548933574741E-5</v>
      </c>
      <c r="AV5" s="5">
        <f t="shared" si="37"/>
        <v>2.968897919007732E-6</v>
      </c>
      <c r="AW5" s="5">
        <f t="shared" si="38"/>
        <v>8.0228360729828592E-9</v>
      </c>
      <c r="AX5" s="5">
        <f t="shared" si="39"/>
        <v>2.2488223487822096E-4</v>
      </c>
      <c r="AY5" s="5">
        <f t="shared" si="40"/>
        <v>1.2215353129435078E-4</v>
      </c>
      <c r="AZ5" s="5">
        <f t="shared" si="41"/>
        <v>3.3176220468816213E-5</v>
      </c>
      <c r="BA5" s="5">
        <f t="shared" si="42"/>
        <v>6.0069847779963543E-6</v>
      </c>
      <c r="BB5" s="5">
        <f t="shared" si="43"/>
        <v>8.157318467830758E-7</v>
      </c>
      <c r="BC5" s="5">
        <f t="shared" si="44"/>
        <v>8.8619295097075964E-8</v>
      </c>
      <c r="BD5" s="5">
        <f t="shared" si="45"/>
        <v>8.0444725318982837E-6</v>
      </c>
      <c r="BE5" s="5">
        <f t="shared" si="46"/>
        <v>7.6124545625926474E-6</v>
      </c>
      <c r="BF5" s="5">
        <f t="shared" si="47"/>
        <v>3.6018187791526383E-6</v>
      </c>
      <c r="BG5" s="5">
        <f t="shared" si="48"/>
        <v>1.136129256880865E-6</v>
      </c>
      <c r="BH5" s="5">
        <f t="shared" si="49"/>
        <v>2.6877872697505688E-7</v>
      </c>
      <c r="BI5" s="5">
        <f t="shared" si="50"/>
        <v>5.0868862771946043E-8</v>
      </c>
      <c r="BJ5" s="8">
        <f t="shared" si="51"/>
        <v>0.43880205827900137</v>
      </c>
      <c r="BK5" s="8">
        <f t="shared" si="52"/>
        <v>0.35728891430629739</v>
      </c>
      <c r="BL5" s="8">
        <f t="shared" si="53"/>
        <v>0.19794702072315071</v>
      </c>
      <c r="BM5" s="8">
        <f t="shared" si="54"/>
        <v>0.18845742159387627</v>
      </c>
      <c r="BN5" s="8">
        <f t="shared" si="55"/>
        <v>0.8114816109760058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1.2345679012345701</v>
      </c>
      <c r="F6">
        <f>VLOOKUP(B6,home!$B$2:$E$405,3,FALSE)</f>
        <v>0.73</v>
      </c>
      <c r="G6">
        <f>VLOOKUP(C6,away!$B$2:$E$405,4,FALSE)</f>
        <v>1.26</v>
      </c>
      <c r="H6">
        <f>VLOOKUP(A6,away!$A$2:$E$405,3,FALSE)</f>
        <v>1.0246913580246899</v>
      </c>
      <c r="I6">
        <f>VLOOKUP(C6,away!$B$2:$E$405,3,FALSE)</f>
        <v>1.01</v>
      </c>
      <c r="J6">
        <f>VLOOKUP(B6,home!$B$2:$E$405,4,FALSE)</f>
        <v>0.88</v>
      </c>
      <c r="K6" s="3">
        <f t="shared" si="0"/>
        <v>1.1355555555555574</v>
      </c>
      <c r="L6" s="3">
        <f t="shared" si="1"/>
        <v>0.91074567901234449</v>
      </c>
      <c r="M6" s="5">
        <f t="shared" si="2"/>
        <v>0.1292119454882828</v>
      </c>
      <c r="N6" s="5">
        <f t="shared" si="3"/>
        <v>0.14672734254336137</v>
      </c>
      <c r="O6" s="5">
        <f t="shared" si="4"/>
        <v>0.11767922103023214</v>
      </c>
      <c r="P6" s="5">
        <f t="shared" si="5"/>
        <v>0.13363129321433048</v>
      </c>
      <c r="Q6" s="5">
        <f t="shared" si="6"/>
        <v>8.3308524488508673E-2</v>
      </c>
      <c r="R6" s="5">
        <f t="shared" si="7"/>
        <v>5.3587921031411273E-2</v>
      </c>
      <c r="S6" s="5">
        <f t="shared" si="8"/>
        <v>3.4550448216402949E-2</v>
      </c>
      <c r="T6" s="5">
        <f t="shared" si="9"/>
        <v>7.5872878702803348E-2</v>
      </c>
      <c r="U6" s="5">
        <f t="shared" si="10"/>
        <v>6.0852061437891562E-2</v>
      </c>
      <c r="V6" s="5">
        <f t="shared" si="11"/>
        <v>3.9702392829989415E-3</v>
      </c>
      <c r="W6" s="5">
        <f t="shared" si="12"/>
        <v>3.1533819269354064E-2</v>
      </c>
      <c r="X6" s="5">
        <f t="shared" si="13"/>
        <v>2.8719289642320418E-2</v>
      </c>
      <c r="Y6" s="5">
        <f t="shared" si="14"/>
        <v>1.3077984473023651E-2</v>
      </c>
      <c r="Z6" s="5">
        <f t="shared" si="15"/>
        <v>1.6268322508870853E-2</v>
      </c>
      <c r="AA6" s="5">
        <f t="shared" si="16"/>
        <v>1.8473584004517821E-2</v>
      </c>
      <c r="AB6" s="5">
        <f t="shared" si="17"/>
        <v>1.048889047367625E-2</v>
      </c>
      <c r="AC6" s="5">
        <f t="shared" si="18"/>
        <v>2.5662691622308073E-4</v>
      </c>
      <c r="AD6" s="5">
        <f t="shared" si="19"/>
        <v>8.9521009147999799E-3</v>
      </c>
      <c r="AE6" s="5">
        <f t="shared" si="20"/>
        <v>8.153087226236538E-3</v>
      </c>
      <c r="AF6" s="5">
        <f t="shared" si="21"/>
        <v>3.7126944809528343E-3</v>
      </c>
      <c r="AG6" s="5">
        <f t="shared" si="22"/>
        <v>1.1271068186735911E-3</v>
      </c>
      <c r="AH6" s="5">
        <f t="shared" si="23"/>
        <v>3.7040761074333475E-3</v>
      </c>
      <c r="AI6" s="5">
        <f t="shared" si="24"/>
        <v>4.2061842019965419E-3</v>
      </c>
      <c r="AJ6" s="5">
        <f t="shared" si="25"/>
        <v>2.3881779191335965E-3</v>
      </c>
      <c r="AK6" s="5">
        <f t="shared" si="26"/>
        <v>9.0396956790908848E-4</v>
      </c>
      <c r="AL6" s="5">
        <f t="shared" si="27"/>
        <v>1.061616603910842E-5</v>
      </c>
      <c r="AM6" s="5">
        <f t="shared" si="28"/>
        <v>2.0331215855390189E-3</v>
      </c>
      <c r="AN6" s="5">
        <f t="shared" si="29"/>
        <v>1.8516566989363879E-3</v>
      </c>
      <c r="AO6" s="5">
        <f t="shared" si="30"/>
        <v>8.431941687852885E-4</v>
      </c>
      <c r="AP6" s="5">
        <f t="shared" si="31"/>
        <v>2.5597848192986903E-4</v>
      </c>
      <c r="AQ6" s="5">
        <f t="shared" si="32"/>
        <v>5.8282824084441917E-5</v>
      </c>
      <c r="AR6" s="5">
        <f t="shared" si="33"/>
        <v>6.7469426191555737E-4</v>
      </c>
      <c r="AS6" s="5">
        <f t="shared" si="34"/>
        <v>7.6615281741966752E-4</v>
      </c>
      <c r="AT6" s="5">
        <f t="shared" si="35"/>
        <v>4.350045441127232E-4</v>
      </c>
      <c r="AU6" s="5">
        <f t="shared" si="36"/>
        <v>1.6465727558637175E-4</v>
      </c>
      <c r="AV6" s="5">
        <f t="shared" si="37"/>
        <v>4.6744371013686758E-5</v>
      </c>
      <c r="AW6" s="5">
        <f t="shared" si="38"/>
        <v>3.0497954164960248E-7</v>
      </c>
      <c r="AX6" s="5">
        <f t="shared" si="39"/>
        <v>3.8478708526312668E-4</v>
      </c>
      <c r="AY6" s="5">
        <f t="shared" si="40"/>
        <v>3.5044317524314717E-4</v>
      </c>
      <c r="AZ6" s="5">
        <f t="shared" si="41"/>
        <v>1.5958230379603105E-4</v>
      </c>
      <c r="BA6" s="5">
        <f t="shared" si="42"/>
        <v>4.8446297876356851E-5</v>
      </c>
      <c r="BB6" s="5">
        <f t="shared" si="43"/>
        <v>1.1030564113759229E-5</v>
      </c>
      <c r="BC6" s="5">
        <f t="shared" si="44"/>
        <v>2.0092077207349703E-6</v>
      </c>
      <c r="BD6" s="5">
        <f t="shared" si="45"/>
        <v>1.0241248061566944E-4</v>
      </c>
      <c r="BE6" s="5">
        <f t="shared" si="46"/>
        <v>1.1629506132134927E-4</v>
      </c>
      <c r="BF6" s="5">
        <f t="shared" si="47"/>
        <v>6.6029751483566212E-5</v>
      </c>
      <c r="BG6" s="5">
        <f t="shared" si="48"/>
        <v>2.4993483709705465E-5</v>
      </c>
      <c r="BH6" s="5">
        <f t="shared" si="49"/>
        <v>7.0953723198108468E-6</v>
      </c>
      <c r="BI6" s="5">
        <f t="shared" si="50"/>
        <v>1.611437891299264E-6</v>
      </c>
      <c r="BJ6" s="8">
        <f t="shared" si="51"/>
        <v>0.40718336095332275</v>
      </c>
      <c r="BK6" s="8">
        <f t="shared" si="52"/>
        <v>0.30198161245952049</v>
      </c>
      <c r="BL6" s="8">
        <f t="shared" si="53"/>
        <v>0.27468977663159094</v>
      </c>
      <c r="BM6" s="8">
        <f t="shared" si="54"/>
        <v>0.33562668656147682</v>
      </c>
      <c r="BN6" s="8">
        <f t="shared" si="55"/>
        <v>0.66414624779612674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1.2345679012345701</v>
      </c>
      <c r="F7">
        <f>VLOOKUP(B7,home!$B$2:$E$405,3,FALSE)</f>
        <v>0.77</v>
      </c>
      <c r="G7">
        <f>VLOOKUP(C7,away!$B$2:$E$405,4,FALSE)</f>
        <v>0.93</v>
      </c>
      <c r="H7">
        <f>VLOOKUP(A7,away!$A$2:$E$405,3,FALSE)</f>
        <v>1.0246913580246899</v>
      </c>
      <c r="I7">
        <f>VLOOKUP(C7,away!$B$2:$E$405,3,FALSE)</f>
        <v>0.46</v>
      </c>
      <c r="J7">
        <f>VLOOKUP(B7,home!$B$2:$E$405,4,FALSE)</f>
        <v>0.93</v>
      </c>
      <c r="K7" s="3">
        <f t="shared" si="0"/>
        <v>0.88407407407407568</v>
      </c>
      <c r="L7" s="3">
        <f t="shared" si="1"/>
        <v>0.4383629629629624</v>
      </c>
      <c r="M7" s="5">
        <f t="shared" si="2"/>
        <v>0.26648507597528576</v>
      </c>
      <c r="N7" s="5">
        <f t="shared" si="3"/>
        <v>0.23559254679741043</v>
      </c>
      <c r="O7" s="5">
        <f t="shared" si="4"/>
        <v>0.11681718748993639</v>
      </c>
      <c r="P7" s="5">
        <f t="shared" si="5"/>
        <v>0.1032750468661032</v>
      </c>
      <c r="Q7" s="5">
        <f t="shared" si="6"/>
        <v>0.10414063133433696</v>
      </c>
      <c r="R7" s="5">
        <f t="shared" si="7"/>
        <v>2.5604164216544212E-2</v>
      </c>
      <c r="S7" s="5">
        <f t="shared" si="8"/>
        <v>1.0005940544851535E-2</v>
      </c>
      <c r="T7" s="5">
        <f t="shared" si="9"/>
        <v>4.5651395716553467E-2</v>
      </c>
      <c r="U7" s="5">
        <f t="shared" si="10"/>
        <v>2.2635977772181903E-2</v>
      </c>
      <c r="V7" s="5">
        <f t="shared" si="11"/>
        <v>4.3086172625742968E-4</v>
      </c>
      <c r="W7" s="5">
        <f t="shared" si="12"/>
        <v>3.0689344073464547E-2</v>
      </c>
      <c r="X7" s="5">
        <f t="shared" si="13"/>
        <v>1.3453071799433747E-2</v>
      </c>
      <c r="Y7" s="5">
        <f t="shared" si="14"/>
        <v>2.948664207476625E-3</v>
      </c>
      <c r="Z7" s="5">
        <f t="shared" si="15"/>
        <v>3.7413057633848604E-3</v>
      </c>
      <c r="AA7" s="5">
        <f t="shared" si="16"/>
        <v>3.3075914285924731E-3</v>
      </c>
      <c r="AB7" s="5">
        <f t="shared" si="17"/>
        <v>1.4620779148241197E-3</v>
      </c>
      <c r="AC7" s="5">
        <f t="shared" si="18"/>
        <v>1.0436153133809289E-5</v>
      </c>
      <c r="AD7" s="5">
        <f t="shared" si="19"/>
        <v>6.7829133614222209E-3</v>
      </c>
      <c r="AE7" s="5">
        <f t="shared" si="20"/>
        <v>2.9733779986341113E-3</v>
      </c>
      <c r="AF7" s="5">
        <f t="shared" si="21"/>
        <v>6.5170939474506616E-4</v>
      </c>
      <c r="AG7" s="5">
        <f t="shared" si="22"/>
        <v>9.5228420423748729E-5</v>
      </c>
      <c r="AH7" s="5">
        <f t="shared" si="23"/>
        <v>4.1001246994694867E-4</v>
      </c>
      <c r="AI7" s="5">
        <f t="shared" si="24"/>
        <v>3.6248139472717342E-4</v>
      </c>
      <c r="AJ7" s="5">
        <f t="shared" si="25"/>
        <v>1.6023020170625264E-4</v>
      </c>
      <c r="AK7" s="5">
        <f t="shared" si="26"/>
        <v>4.7218455737385907E-5</v>
      </c>
      <c r="AL7" s="5">
        <f t="shared" si="27"/>
        <v>1.6177929665313673E-7</v>
      </c>
      <c r="AM7" s="5">
        <f t="shared" si="28"/>
        <v>1.199319569904806E-3</v>
      </c>
      <c r="AN7" s="5">
        <f t="shared" si="29"/>
        <v>5.2573728020293635E-4</v>
      </c>
      <c r="AO7" s="5">
        <f t="shared" si="30"/>
        <v>1.1523187594492419E-4</v>
      </c>
      <c r="AP7" s="5">
        <f t="shared" si="31"/>
        <v>1.6837795522332499E-5</v>
      </c>
      <c r="AQ7" s="5">
        <f t="shared" si="32"/>
        <v>1.8452664837335432E-6</v>
      </c>
      <c r="AR7" s="5">
        <f t="shared" si="33"/>
        <v>3.5946856235541424E-5</v>
      </c>
      <c r="AS7" s="5">
        <f t="shared" si="34"/>
        <v>3.1779683642310197E-5</v>
      </c>
      <c r="AT7" s="5">
        <f t="shared" si="35"/>
        <v>1.4047797195221214E-5</v>
      </c>
      <c r="AU7" s="5">
        <f t="shared" si="36"/>
        <v>4.1397644327151985E-6</v>
      </c>
      <c r="AV7" s="5">
        <f t="shared" si="37"/>
        <v>9.1496460193436982E-7</v>
      </c>
      <c r="AW7" s="5">
        <f t="shared" si="38"/>
        <v>1.741578083445364E-9</v>
      </c>
      <c r="AX7" s="5">
        <f t="shared" si="39"/>
        <v>1.7671455638041823E-4</v>
      </c>
      <c r="AY7" s="5">
        <f t="shared" si="40"/>
        <v>7.7465116533605592E-5</v>
      </c>
      <c r="AZ7" s="5">
        <f t="shared" si="41"/>
        <v>1.697891900497126E-5</v>
      </c>
      <c r="BA7" s="5">
        <f t="shared" si="42"/>
        <v>2.480976414309119E-6</v>
      </c>
      <c r="BB7" s="5">
        <f t="shared" si="43"/>
        <v>2.7189204300444277E-7</v>
      </c>
      <c r="BC7" s="5">
        <f t="shared" si="44"/>
        <v>2.3837480315496163E-8</v>
      </c>
      <c r="BD7" s="5">
        <f t="shared" si="45"/>
        <v>2.6262950681025952E-6</v>
      </c>
      <c r="BE7" s="5">
        <f t="shared" si="46"/>
        <v>2.3218393805781132E-6</v>
      </c>
      <c r="BF7" s="5">
        <f t="shared" si="47"/>
        <v>1.0263390002666602E-6</v>
      </c>
      <c r="BG7" s="5">
        <f t="shared" si="48"/>
        <v>3.0245323378228674E-7</v>
      </c>
      <c r="BH7" s="5">
        <f t="shared" si="49"/>
        <v>6.6847765651696256E-8</v>
      </c>
      <c r="BI7" s="5">
        <f t="shared" si="50"/>
        <v>1.181967530448884E-8</v>
      </c>
      <c r="BJ7" s="8">
        <f t="shared" si="51"/>
        <v>0.44511179018981628</v>
      </c>
      <c r="BK7" s="8">
        <f t="shared" si="52"/>
        <v>0.38028498816146195</v>
      </c>
      <c r="BL7" s="8">
        <f t="shared" si="53"/>
        <v>0.17090012600442825</v>
      </c>
      <c r="BM7" s="8">
        <f t="shared" si="54"/>
        <v>0.14804609406451893</v>
      </c>
      <c r="BN7" s="8">
        <f t="shared" si="55"/>
        <v>0.85191465267961697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1.2345679012345701</v>
      </c>
      <c r="F8">
        <f>VLOOKUP(B8,home!$B$2:$E$405,3,FALSE)</f>
        <v>1.3</v>
      </c>
      <c r="G8">
        <f>VLOOKUP(C8,away!$B$2:$E$405,4,FALSE)</f>
        <v>0.93</v>
      </c>
      <c r="H8">
        <f>VLOOKUP(A8,away!$A$2:$E$405,3,FALSE)</f>
        <v>1.0246913580246899</v>
      </c>
      <c r="I8">
        <f>VLOOKUP(C8,away!$B$2:$E$405,3,FALSE)</f>
        <v>1.04</v>
      </c>
      <c r="J8">
        <f>VLOOKUP(B8,home!$B$2:$E$405,4,FALSE)</f>
        <v>1.07</v>
      </c>
      <c r="K8" s="3">
        <f t="shared" si="0"/>
        <v>1.4925925925925954</v>
      </c>
      <c r="L8" s="3">
        <f t="shared" si="1"/>
        <v>1.1402765432098751</v>
      </c>
      <c r="M8" s="5">
        <f t="shared" si="2"/>
        <v>7.1871955731439063E-2</v>
      </c>
      <c r="N8" s="5">
        <f t="shared" si="3"/>
        <v>0.10727554873988886</v>
      </c>
      <c r="O8" s="5">
        <f t="shared" si="4"/>
        <v>8.1953905235178509E-2</v>
      </c>
      <c r="P8" s="5">
        <f t="shared" si="5"/>
        <v>0.12232379188806294</v>
      </c>
      <c r="Q8" s="5">
        <f t="shared" si="6"/>
        <v>8.0059344707732044E-2</v>
      </c>
      <c r="R8" s="5">
        <f t="shared" si="7"/>
        <v>4.6725057882059537E-2</v>
      </c>
      <c r="S8" s="5">
        <f t="shared" si="8"/>
        <v>5.2047804702108617E-2</v>
      </c>
      <c r="T8" s="5">
        <f t="shared" si="9"/>
        <v>9.128979283498051E-2</v>
      </c>
      <c r="U8" s="5">
        <f t="shared" si="10"/>
        <v>6.9741475283222304E-2</v>
      </c>
      <c r="V8" s="5">
        <f t="shared" si="11"/>
        <v>9.8426349808376293E-3</v>
      </c>
      <c r="W8" s="5">
        <f t="shared" si="12"/>
        <v>3.9831994959526031E-2</v>
      </c>
      <c r="X8" s="5">
        <f t="shared" si="13"/>
        <v>4.5419489521601512E-2</v>
      </c>
      <c r="Y8" s="5">
        <f t="shared" si="14"/>
        <v>2.5895389253024467E-2</v>
      </c>
      <c r="Z8" s="5">
        <f t="shared" si="15"/>
        <v>1.7759829161012059E-2</v>
      </c>
      <c r="AA8" s="5">
        <f t="shared" si="16"/>
        <v>2.650818945143656E-2</v>
      </c>
      <c r="AB8" s="5">
        <f t="shared" si="17"/>
        <v>1.97829636091277E-2</v>
      </c>
      <c r="AC8" s="5">
        <f t="shared" si="18"/>
        <v>1.0469908088394755E-3</v>
      </c>
      <c r="AD8" s="5">
        <f t="shared" si="19"/>
        <v>1.4863235156193526E-2</v>
      </c>
      <c r="AE8" s="5">
        <f t="shared" si="20"/>
        <v>1.6948198404819842E-2</v>
      </c>
      <c r="AF8" s="5">
        <f t="shared" si="21"/>
        <v>9.6628165453415474E-3</v>
      </c>
      <c r="AG8" s="5">
        <f t="shared" si="22"/>
        <v>3.6727610159977492E-3</v>
      </c>
      <c r="AH8" s="5">
        <f t="shared" si="23"/>
        <v>5.06277915092919E-3</v>
      </c>
      <c r="AI8" s="5">
        <f t="shared" si="24"/>
        <v>7.5566666586091369E-3</v>
      </c>
      <c r="AJ8" s="5">
        <f t="shared" si="25"/>
        <v>5.6395123396657211E-3</v>
      </c>
      <c r="AK8" s="5">
        <f t="shared" si="26"/>
        <v>2.8058314480065316E-3</v>
      </c>
      <c r="AL8" s="5">
        <f t="shared" si="27"/>
        <v>7.1277807598699899E-5</v>
      </c>
      <c r="AM8" s="5">
        <f t="shared" si="28"/>
        <v>4.4369509392192599E-3</v>
      </c>
      <c r="AN8" s="5">
        <f t="shared" si="29"/>
        <v>5.0593510793647467E-3</v>
      </c>
      <c r="AO8" s="5">
        <f t="shared" si="30"/>
        <v>2.8845296798315928E-3</v>
      </c>
      <c r="AP8" s="5">
        <f t="shared" si="31"/>
        <v>1.096387177368219E-3</v>
      </c>
      <c r="AQ8" s="5">
        <f t="shared" si="32"/>
        <v>3.1254614515726612E-4</v>
      </c>
      <c r="AR8" s="5">
        <f t="shared" si="33"/>
        <v>1.1545936618513133E-3</v>
      </c>
      <c r="AS8" s="5">
        <f t="shared" si="34"/>
        <v>1.7233379471336299E-3</v>
      </c>
      <c r="AT8" s="5">
        <f t="shared" si="35"/>
        <v>1.2861207272126932E-3</v>
      </c>
      <c r="AU8" s="5">
        <f t="shared" si="36"/>
        <v>6.3988475687248956E-4</v>
      </c>
      <c r="AV8" s="5">
        <f t="shared" si="37"/>
        <v>2.3877181205519775E-4</v>
      </c>
      <c r="AW8" s="5">
        <f t="shared" si="38"/>
        <v>3.3697936274339911E-6</v>
      </c>
      <c r="AX8" s="5">
        <f t="shared" si="39"/>
        <v>1.1037600175959068E-3</v>
      </c>
      <c r="AY8" s="5">
        <f t="shared" si="40"/>
        <v>1.2585916573975317E-3</v>
      </c>
      <c r="AZ8" s="5">
        <f t="shared" si="41"/>
        <v>7.1757127220502259E-4</v>
      </c>
      <c r="BA8" s="5">
        <f t="shared" si="42"/>
        <v>2.7274322992555184E-4</v>
      </c>
      <c r="BB8" s="5">
        <f t="shared" si="43"/>
        <v>7.7750676850851089E-5</v>
      </c>
      <c r="BC8" s="5">
        <f t="shared" si="44"/>
        <v>1.7731454606343316E-5</v>
      </c>
      <c r="BD8" s="5">
        <f t="shared" si="45"/>
        <v>2.1942601159130753E-4</v>
      </c>
      <c r="BE8" s="5">
        <f t="shared" si="46"/>
        <v>3.2751363952332252E-4</v>
      </c>
      <c r="BF8" s="5">
        <f t="shared" si="47"/>
        <v>2.4442221616277643E-4</v>
      </c>
      <c r="BG8" s="5">
        <f t="shared" si="48"/>
        <v>1.2160759643654211E-4</v>
      </c>
      <c r="BH8" s="5">
        <f t="shared" si="49"/>
        <v>4.5377649411043078E-5</v>
      </c>
      <c r="BI8" s="5">
        <f t="shared" si="50"/>
        <v>1.3546068676037327E-5</v>
      </c>
      <c r="BJ8" s="8">
        <f t="shared" si="51"/>
        <v>0.45215648446862838</v>
      </c>
      <c r="BK8" s="8">
        <f t="shared" si="52"/>
        <v>0.25846304757628397</v>
      </c>
      <c r="BL8" s="8">
        <f t="shared" si="53"/>
        <v>0.27179098314516154</v>
      </c>
      <c r="BM8" s="8">
        <f t="shared" si="54"/>
        <v>0.48870551830295483</v>
      </c>
      <c r="BN8" s="8">
        <f t="shared" si="55"/>
        <v>0.5102096041843609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1.3185654008438801</v>
      </c>
      <c r="F9">
        <f>VLOOKUP(B9,home!$B$2:$E$405,3,FALSE)</f>
        <v>1.01</v>
      </c>
      <c r="G9">
        <f>VLOOKUP(C9,away!$B$2:$E$405,4,FALSE)</f>
        <v>1.1000000000000001</v>
      </c>
      <c r="H9">
        <f>VLOOKUP(A9,away!$A$2:$E$405,3,FALSE)</f>
        <v>1.26582278481013</v>
      </c>
      <c r="I9">
        <f>VLOOKUP(C9,away!$B$2:$E$405,3,FALSE)</f>
        <v>0.95</v>
      </c>
      <c r="J9">
        <f>VLOOKUP(B9,home!$B$2:$E$405,4,FALSE)</f>
        <v>1.05</v>
      </c>
      <c r="K9" s="3">
        <f t="shared" ref="K9:K17" si="56">E9*F9*G9</f>
        <v>1.4649261603375507</v>
      </c>
      <c r="L9" s="3">
        <f t="shared" ref="L9:L17" si="57">H9*I9*J9</f>
        <v>1.2626582278481044</v>
      </c>
      <c r="M9" s="5">
        <f t="shared" ref="M9:M19" si="58">_xlfn.POISSON.DIST(0,K9,FALSE) * _xlfn.POISSON.DIST(0,L9,FALSE)</f>
        <v>6.5377024591243976E-2</v>
      </c>
      <c r="N9" s="5">
        <f t="shared" ref="N9:N19" si="59">_xlfn.POISSON.DIST(1,K9,FALSE) * _xlfn.POISSON.DIST(0,L9,FALSE)</f>
        <v>9.5772513608744669E-2</v>
      </c>
      <c r="O9" s="5">
        <f t="shared" ref="O9:O19" si="60">_xlfn.POISSON.DIST(0,K9,FALSE) * _xlfn.POISSON.DIST(1,L9,FALSE)</f>
        <v>8.2548838012362055E-2</v>
      </c>
      <c r="P9" s="5">
        <f t="shared" ref="P9:P19" si="61">_xlfn.POISSON.DIST(1,K9,FALSE) * _xlfn.POISSON.DIST(1,L9,FALSE)</f>
        <v>0.120927952309776</v>
      </c>
      <c r="Q9" s="5">
        <f t="shared" ref="Q9:Q19" si="62">_xlfn.POISSON.DIST(2,K9,FALSE) * _xlfn.POISSON.DIST(0,L9,FALSE)</f>
        <v>7.0149830313367093E-2</v>
      </c>
      <c r="R9" s="5">
        <f t="shared" ref="R9:R19" si="63">_xlfn.POISSON.DIST(0,K9,FALSE) * _xlfn.POISSON.DIST(2,L9,FALSE)</f>
        <v>5.211548475780467E-2</v>
      </c>
      <c r="S9" s="5">
        <f t="shared" ref="S9:S19" si="64">_xlfn.POISSON.DIST(2,K9,FALSE) * _xlfn.POISSON.DIST(2,L9,FALSE)</f>
        <v>5.5920140681172958E-2</v>
      </c>
      <c r="T9" s="5">
        <f t="shared" ref="T9:T19" si="65">_xlfn.POISSON.DIST(2,K9,FALSE) * _xlfn.POISSON.DIST(1,L9,FALSE)</f>
        <v>8.857526042732132E-2</v>
      </c>
      <c r="U9" s="5">
        <f t="shared" ref="U9:U19" si="66">_xlfn.POISSON.DIST(1,K9,FALSE) * _xlfn.POISSON.DIST(2,L9,FALSE)</f>
        <v>7.6345336980380957E-2</v>
      </c>
      <c r="V9" s="5">
        <f t="shared" ref="V9:V19" si="67">_xlfn.POISSON.DIST(3,K9,FALSE) * _xlfn.POISSON.DIST(3,L9,FALSE)</f>
        <v>1.1492838225200083E-2</v>
      </c>
      <c r="W9" s="5">
        <f t="shared" ref="W9:W19" si="68">_xlfn.POISSON.DIST(3,K9,FALSE) * _xlfn.POISSON.DIST(0,L9,FALSE)</f>
        <v>3.425477385643054E-2</v>
      </c>
      <c r="X9" s="5">
        <f t="shared" ref="X9:X19" si="69">_xlfn.POISSON.DIST(3,K9,FALSE) * _xlfn.POISSON.DIST(1,L9,FALSE)</f>
        <v>4.3252072052898161E-2</v>
      </c>
      <c r="Y9" s="5">
        <f t="shared" ref="Y9:Y19" si="70">_xlfn.POISSON.DIST(3,K9,FALSE) * _xlfn.POISSON.DIST(2,L9,FALSE)</f>
        <v>2.7306292324535467E-2</v>
      </c>
      <c r="Z9" s="5">
        <f t="shared" ref="Z9:Z19" si="71">_xlfn.POISSON.DIST(0,K9,FALSE) * _xlfn.POISSON.DIST(3,L9,FALSE)</f>
        <v>2.1934681875911514E-2</v>
      </c>
      <c r="AA9" s="5">
        <f t="shared" ref="AA9:AA19" si="72">_xlfn.POISSON.DIST(1,K9,FALSE) * _xlfn.POISSON.DIST(3,L9,FALSE)</f>
        <v>3.213268929870472E-2</v>
      </c>
      <c r="AB9" s="5">
        <f t="shared" ref="AB9:AB19" si="73">_xlfn.POISSON.DIST(2,K9,FALSE) * _xlfn.POISSON.DIST(3,L9,FALSE)</f>
        <v>2.3536008577835513E-2</v>
      </c>
      <c r="AC9" s="5">
        <f t="shared" ref="AC9:AC19" si="74">_xlfn.POISSON.DIST(4,K9,FALSE) * _xlfn.POISSON.DIST(4,L9,FALSE)</f>
        <v>1.3286446973252751E-3</v>
      </c>
      <c r="AD9" s="5">
        <f t="shared" ref="AD9:AD19" si="75">_xlfn.POISSON.DIST(4,K9,FALSE) * _xlfn.POISSON.DIST(0,L9,FALSE)</f>
        <v>1.254517858468298E-2</v>
      </c>
      <c r="AE9" s="5">
        <f t="shared" ref="AE9:AE19" si="76">_xlfn.POISSON.DIST(4,K9,FALSE) * _xlfn.POISSON.DIST(1,L9,FALSE)</f>
        <v>1.5840272959773801E-2</v>
      </c>
      <c r="AF9" s="5">
        <f t="shared" ref="AF9:AF19" si="77">_xlfn.POISSON.DIST(4,K9,FALSE) * _xlfn.POISSON.DIST(2,L9,FALSE)</f>
        <v>1.0000425492009121E-2</v>
      </c>
      <c r="AG9" s="5">
        <f t="shared" ref="AG9:AG19" si="78">_xlfn.POISSON.DIST(4,K9,FALSE) * _xlfn.POISSON.DIST(3,L9,FALSE)</f>
        <v>4.2090398431557487E-3</v>
      </c>
      <c r="AH9" s="5">
        <f t="shared" ref="AH9:AH19" si="79">_xlfn.POISSON.DIST(0,K9,FALSE) * _xlfn.POISSON.DIST(4,L9,FALSE)</f>
        <v>6.9240016364625926E-3</v>
      </c>
      <c r="AI9" s="5">
        <f t="shared" ref="AI9:AI19" si="80">_xlfn.POISSON.DIST(1,K9,FALSE) * _xlfn.POISSON.DIST(4,L9,FALSE)</f>
        <v>1.0143151131474064E-2</v>
      </c>
      <c r="AJ9" s="5">
        <f t="shared" ref="AJ9:AJ19" si="81">_xlfn.POISSON.DIST(2,K9,FALSE) * _xlfn.POISSON.DIST(4,L9,FALSE)</f>
        <v>7.4294837203768933E-3</v>
      </c>
      <c r="AK9" s="5">
        <f t="shared" ref="AK9:AK19" si="82">_xlfn.POISSON.DIST(3,K9,FALSE) * _xlfn.POISSON.DIST(4,L9,FALSE)</f>
        <v>3.6278816865940229E-3</v>
      </c>
      <c r="AL9" s="5">
        <f t="shared" ref="AL9:AL19" si="83">_xlfn.POISSON.DIST(5,K9,FALSE) * _xlfn.POISSON.DIST(5,L9,FALSE)</f>
        <v>9.830382070725572E-5</v>
      </c>
      <c r="AM9" s="5">
        <f t="shared" ref="AM9:AM19" si="84">_xlfn.POISSON.DIST(5,K9,FALSE) * _xlfn.POISSON.DIST(0,L9,FALSE)</f>
        <v>3.6755520589616978E-3</v>
      </c>
      <c r="AN9" s="5">
        <f t="shared" ref="AN9:AN19" si="85">_xlfn.POISSON.DIST(5,K9,FALSE) * _xlfn.POISSON.DIST(1,L9,FALSE)</f>
        <v>4.640966049132029E-3</v>
      </c>
      <c r="AO9" s="5">
        <f t="shared" ref="AO9:AO19" si="86">_xlfn.POISSON.DIST(5,K9,FALSE) * _xlfn.POISSON.DIST(2,L9,FALSE)</f>
        <v>2.9299769835501341E-3</v>
      </c>
      <c r="AP9" s="5">
        <f t="shared" ref="AP9:AP19" si="87">_xlfn.POISSON.DIST(5,K9,FALSE) * _xlfn.POISSON.DIST(3,L9,FALSE)</f>
        <v>1.2331865152283824E-3</v>
      </c>
      <c r="AQ9" s="5">
        <f t="shared" ref="AQ9:AQ19" si="88">_xlfn.POISSON.DIST(5,K9,FALSE) * _xlfn.POISSON.DIST(4,L9,FALSE)</f>
        <v>3.8927327498111219E-4</v>
      </c>
      <c r="AR9" s="5">
        <f t="shared" ref="AR9:AR19" si="89">_xlfn.POISSON.DIST(0,K9,FALSE) * _xlfn.POISSON.DIST(5,L9,FALSE)</f>
        <v>1.7485295271826452E-3</v>
      </c>
      <c r="AS9" s="5">
        <f t="shared" ref="AS9:AS19" si="90">_xlfn.POISSON.DIST(1,K9,FALSE) * _xlfn.POISSON.DIST(5,L9,FALSE)</f>
        <v>2.5614666464925055E-3</v>
      </c>
      <c r="AT9" s="5">
        <f t="shared" ref="AT9:AT19" si="91">_xlfn.POISSON.DIST(2,K9,FALSE) * _xlfn.POISSON.DIST(5,L9,FALSE)</f>
        <v>1.8761797496394846E-3</v>
      </c>
      <c r="AU9" s="5">
        <f t="shared" ref="AU9:AU19" si="92">_xlfn.POISSON.DIST(3,K9,FALSE) * _xlfn.POISSON.DIST(5,L9,FALSE)</f>
        <v>9.1615493224747949E-4</v>
      </c>
      <c r="AV9" s="5">
        <f t="shared" ref="AV9:AV19" si="93">_xlfn.POISSON.DIST(4,K9,FALSE) * _xlfn.POISSON.DIST(5,L9,FALSE)</f>
        <v>3.3552483179290237E-4</v>
      </c>
      <c r="AW9" s="5">
        <f t="shared" ref="AW9:AW19" si="94">_xlfn.POISSON.DIST(6,K9,FALSE) * _xlfn.POISSON.DIST(6,L9,FALSE)</f>
        <v>5.0509078417248164E-6</v>
      </c>
      <c r="AX9" s="5">
        <f t="shared" ref="AX9:AX19" si="95">_xlfn.POISSON.DIST(6,K9,FALSE) * _xlfn.POISSON.DIST(0,L9,FALSE)</f>
        <v>8.9740206080925785E-4</v>
      </c>
      <c r="AY9" s="5">
        <f t="shared" ref="AY9:AY19" si="96">_xlfn.POISSON.DIST(6,K9,FALSE) * _xlfn.POISSON.DIST(1,L9,FALSE)</f>
        <v>1.1331120957686544E-3</v>
      </c>
      <c r="AZ9" s="5">
        <f t="shared" ref="AZ9:AZ19" si="97">_xlfn.POISSON.DIST(6,K9,FALSE) * _xlfn.POISSON.DIST(2,L9,FALSE)</f>
        <v>7.1536665539825059E-4</v>
      </c>
      <c r="BA9" s="5">
        <f t="shared" ref="BA9:BA19" si="98">_xlfn.POISSON.DIST(6,K9,FALSE) * _xlfn.POISSON.DIST(3,L9,FALSE)</f>
        <v>3.010878644555936E-4</v>
      </c>
      <c r="BB9" s="5">
        <f t="shared" ref="BB9:BB19" si="99">_xlfn.POISSON.DIST(6,K9,FALSE) * _xlfn.POISSON.DIST(4,L9,FALSE)</f>
        <v>9.5042767340017511E-5</v>
      </c>
      <c r="BC9" s="5">
        <f t="shared" ref="BC9:BC19" si="100">_xlfn.POISSON.DIST(6,K9,FALSE) * _xlfn.POISSON.DIST(5,L9,FALSE)</f>
        <v>2.4001306435865224E-5</v>
      </c>
      <c r="BD9" s="5">
        <f t="shared" ref="BD9:BD19" si="101">_xlfn.POISSON.DIST(0,K9,FALSE) * _xlfn.POISSON.DIST(6,L9,FALSE)</f>
        <v>3.6796586568875385E-4</v>
      </c>
      <c r="BE9" s="5">
        <f t="shared" ref="BE9:BE19" si="102">_xlfn.POISSON.DIST(1,K9,FALSE) * _xlfn.POISSON.DIST(6,L9,FALSE)</f>
        <v>5.3904282275870914E-4</v>
      </c>
      <c r="BF9" s="5">
        <f t="shared" ref="BF9:BF19" si="103">_xlfn.POISSON.DIST(2,K9,FALSE) * _xlfn.POISSON.DIST(6,L9,FALSE)</f>
        <v>3.948289663007154E-4</v>
      </c>
      <c r="BG9" s="5">
        <f t="shared" ref="BG9:BG19" si="104">_xlfn.POISSON.DIST(3,K9,FALSE) * _xlfn.POISSON.DIST(6,L9,FALSE)</f>
        <v>1.9279842719765048E-4</v>
      </c>
      <c r="BH9" s="5">
        <f t="shared" ref="BH9:BH19" si="105">_xlfn.POISSON.DIST(4,K9,FALSE) * _xlfn.POISSON.DIST(6,L9,FALSE)</f>
        <v>7.0608864918443262E-5</v>
      </c>
      <c r="BI9" s="5">
        <f t="shared" ref="BI9:BI19" si="106">_xlfn.POISSON.DIST(5,K9,FALSE) * _xlfn.POISSON.DIST(6,L9,FALSE)</f>
        <v>2.0687354674153555E-5</v>
      </c>
      <c r="BJ9" s="8">
        <f t="shared" ref="BJ9:BJ19" si="107">SUM(N9,Q9,T9,W9,X9,Y9,AD9,AE9,AF9,AG9,AM9,AN9,AO9,AP9,AQ9,AX9,AY9,AZ9,BA9,BB9,BC9)</f>
        <v>0.41794062709497987</v>
      </c>
      <c r="BK9" s="8">
        <f t="shared" ref="BK9:BK19" si="108">SUM(M9,P9,S9,V9,AC9,AL9,AY9)</f>
        <v>0.25627801642119424</v>
      </c>
      <c r="BL9" s="8">
        <f t="shared" ref="BL9:BL19" si="109">SUM(O9,R9,U9,AA9,AB9,AH9,AI9,AJ9,AK9,AR9,AS9,AT9,AU9,AV9,BD9,BE9,BF9,BG9,BH9,BI9)</f>
        <v>0.30382666379088891</v>
      </c>
      <c r="BM9" s="8">
        <f t="shared" ref="BM9:BM19" si="110">SUM(S9:BI9)</f>
        <v>0.51196028440174934</v>
      </c>
      <c r="BN9" s="8">
        <f t="shared" ref="BN9:BN19" si="111">SUM(M9:R9)</f>
        <v>0.4868916435932984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1.3185654008438801</v>
      </c>
      <c r="F10">
        <f>VLOOKUP(B10,home!$B$2:$E$405,3,FALSE)</f>
        <v>0.72</v>
      </c>
      <c r="G10">
        <f>VLOOKUP(C10,away!$B$2:$E$405,4,FALSE)</f>
        <v>0.65</v>
      </c>
      <c r="H10">
        <f>VLOOKUP(A10,away!$A$2:$E$405,3,FALSE)</f>
        <v>1.26582278481013</v>
      </c>
      <c r="I10">
        <f>VLOOKUP(C10,away!$B$2:$E$405,3,FALSE)</f>
        <v>0.98</v>
      </c>
      <c r="J10">
        <f>VLOOKUP(B10,home!$B$2:$E$405,4,FALSE)</f>
        <v>1.5</v>
      </c>
      <c r="K10" s="3">
        <f t="shared" si="56"/>
        <v>0.61708860759493589</v>
      </c>
      <c r="L10" s="3">
        <f t="shared" si="57"/>
        <v>1.8607594936708911</v>
      </c>
      <c r="M10" s="5">
        <f t="shared" si="58"/>
        <v>8.3923626566042256E-2</v>
      </c>
      <c r="N10" s="5">
        <f t="shared" si="59"/>
        <v>5.1788313861956377E-2</v>
      </c>
      <c r="O10" s="5">
        <f t="shared" si="60"/>
        <v>0.15616168487605372</v>
      </c>
      <c r="P10" s="5">
        <f t="shared" si="61"/>
        <v>9.6365596679843124E-2</v>
      </c>
      <c r="Q10" s="5">
        <f t="shared" si="62"/>
        <v>1.5978989245382089E-2</v>
      </c>
      <c r="R10" s="5">
        <f t="shared" si="63"/>
        <v>0.14528966884037953</v>
      </c>
      <c r="S10" s="5">
        <f t="shared" si="64"/>
        <v>2.7663033055877546E-2</v>
      </c>
      <c r="T10" s="5">
        <f t="shared" si="65"/>
        <v>2.9733055937609786E-2</v>
      </c>
      <c r="U10" s="5">
        <f t="shared" si="66"/>
        <v>8.9656599442639137E-2</v>
      </c>
      <c r="V10" s="5">
        <f t="shared" si="67"/>
        <v>3.529352679176818E-3</v>
      </c>
      <c r="W10" s="5">
        <f t="shared" si="68"/>
        <v>3.2868174080690959E-3</v>
      </c>
      <c r="X10" s="5">
        <f t="shared" si="69"/>
        <v>6.1159766960273204E-3</v>
      </c>
      <c r="Y10" s="5">
        <f t="shared" si="70"/>
        <v>5.6901808501013855E-3</v>
      </c>
      <c r="Z10" s="5">
        <f t="shared" si="71"/>
        <v>9.0116376875678694E-2</v>
      </c>
      <c r="AA10" s="5">
        <f t="shared" si="72"/>
        <v>5.5609789527713033E-2</v>
      </c>
      <c r="AB10" s="5">
        <f t="shared" si="73"/>
        <v>1.7158083794151943E-2</v>
      </c>
      <c r="AC10" s="5">
        <f t="shared" si="74"/>
        <v>2.5328696960774417E-4</v>
      </c>
      <c r="AD10" s="5">
        <f t="shared" si="75"/>
        <v>5.0706439444103864E-4</v>
      </c>
      <c r="AE10" s="5">
        <f t="shared" si="76"/>
        <v>9.4352488585864398E-4</v>
      </c>
      <c r="AF10" s="5">
        <f t="shared" si="77"/>
        <v>8.7783644443810817E-4</v>
      </c>
      <c r="AG10" s="5">
        <f t="shared" si="78"/>
        <v>5.444808326261698E-4</v>
      </c>
      <c r="AH10" s="5">
        <f t="shared" si="79"/>
        <v>4.1921225951660757E-2</v>
      </c>
      <c r="AI10" s="5">
        <f t="shared" si="80"/>
        <v>2.5869110951183025E-2</v>
      </c>
      <c r="AJ10" s="5">
        <f t="shared" si="81"/>
        <v>7.9817668282922208E-3</v>
      </c>
      <c r="AK10" s="5">
        <f t="shared" si="82"/>
        <v>1.6418191260727643E-3</v>
      </c>
      <c r="AL10" s="5">
        <f t="shared" si="83"/>
        <v>1.1633505822473966E-5</v>
      </c>
      <c r="AM10" s="5">
        <f t="shared" si="84"/>
        <v>6.258073222531799E-5</v>
      </c>
      <c r="AN10" s="5">
        <f t="shared" si="85"/>
        <v>1.164476916091363E-4</v>
      </c>
      <c r="AO10" s="5">
        <f t="shared" si="86"/>
        <v>1.0834057383888031E-4</v>
      </c>
      <c r="AP10" s="5">
        <f t="shared" si="87"/>
        <v>6.7198583773482912E-5</v>
      </c>
      <c r="AQ10" s="5">
        <f t="shared" si="88"/>
        <v>3.1260100679436748E-5</v>
      </c>
      <c r="AR10" s="5">
        <f t="shared" si="89"/>
        <v>1.5601063835175066E-2</v>
      </c>
      <c r="AS10" s="5">
        <f t="shared" si="90"/>
        <v>9.6272387590478903E-3</v>
      </c>
      <c r="AT10" s="5">
        <f t="shared" si="91"/>
        <v>2.9704296804024307E-3</v>
      </c>
      <c r="AU10" s="5">
        <f t="shared" si="92"/>
        <v>6.110061051460687E-4</v>
      </c>
      <c r="AV10" s="5">
        <f t="shared" si="93"/>
        <v>9.4261226664148142E-5</v>
      </c>
      <c r="AW10" s="5">
        <f t="shared" si="94"/>
        <v>3.7106148898994137E-7</v>
      </c>
      <c r="AX10" s="5">
        <f t="shared" si="95"/>
        <v>6.4363094851988318E-6</v>
      </c>
      <c r="AY10" s="5">
        <f t="shared" si="96"/>
        <v>1.197642397878773E-5</v>
      </c>
      <c r="AZ10" s="5">
        <f t="shared" si="97"/>
        <v>1.1142622309378493E-5</v>
      </c>
      <c r="BA10" s="5">
        <f t="shared" si="98"/>
        <v>6.9112467488550329E-6</v>
      </c>
      <c r="BB10" s="5">
        <f t="shared" si="99"/>
        <v>3.21504200025852E-6</v>
      </c>
      <c r="BC10" s="5">
        <f t="shared" si="100"/>
        <v>1.1964839849063393E-6</v>
      </c>
      <c r="BD10" s="5">
        <f t="shared" si="101"/>
        <v>4.8383046071112648E-3</v>
      </c>
      <c r="BE10" s="5">
        <f t="shared" si="102"/>
        <v>2.9856626531224529E-3</v>
      </c>
      <c r="BF10" s="5">
        <f t="shared" si="103"/>
        <v>9.2120920468176837E-4</v>
      </c>
      <c r="BG10" s="5">
        <f t="shared" si="104"/>
        <v>1.8948923514023689E-4</v>
      </c>
      <c r="BH10" s="5">
        <f t="shared" si="105"/>
        <v>2.9232912066729546E-5</v>
      </c>
      <c r="BI10" s="5">
        <f t="shared" si="106"/>
        <v>3.6078594006406672E-6</v>
      </c>
      <c r="BJ10" s="8">
        <f t="shared" si="107"/>
        <v>0.11589294636714365</v>
      </c>
      <c r="BK10" s="8">
        <f t="shared" si="108"/>
        <v>0.21175850588034875</v>
      </c>
      <c r="BL10" s="8">
        <f t="shared" si="109"/>
        <v>0.57916125541610486</v>
      </c>
      <c r="BM10" s="8">
        <f t="shared" si="110"/>
        <v>0.44740959910712896</v>
      </c>
      <c r="BN10" s="8">
        <f t="shared" si="111"/>
        <v>0.54950788006965712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1.3185654008438801</v>
      </c>
      <c r="F11">
        <f>VLOOKUP(B11,home!$B$2:$E$405,3,FALSE)</f>
        <v>0.95</v>
      </c>
      <c r="G11">
        <f>VLOOKUP(C11,away!$B$2:$E$405,4,FALSE)</f>
        <v>0.88</v>
      </c>
      <c r="H11">
        <f>VLOOKUP(A11,away!$A$2:$E$405,3,FALSE)</f>
        <v>1.26582278481013</v>
      </c>
      <c r="I11">
        <f>VLOOKUP(C11,away!$B$2:$E$405,3,FALSE)</f>
        <v>0.8</v>
      </c>
      <c r="J11">
        <f>VLOOKUP(B11,home!$B$2:$E$405,4,FALSE)</f>
        <v>0.83</v>
      </c>
      <c r="K11" s="3">
        <f t="shared" si="56"/>
        <v>1.1023206751054837</v>
      </c>
      <c r="L11" s="3">
        <f t="shared" si="57"/>
        <v>0.84050632911392631</v>
      </c>
      <c r="M11" s="5">
        <f t="shared" si="58"/>
        <v>0.14329827180218963</v>
      </c>
      <c r="N11" s="5">
        <f t="shared" si="59"/>
        <v>0.15796064771443877</v>
      </c>
      <c r="O11" s="5">
        <f t="shared" si="60"/>
        <v>0.12044310440082806</v>
      </c>
      <c r="P11" s="5">
        <f t="shared" si="61"/>
        <v>0.13276692415492106</v>
      </c>
      <c r="Q11" s="5">
        <f t="shared" si="62"/>
        <v>8.7061643914339834E-2</v>
      </c>
      <c r="R11" s="5">
        <f t="shared" si="63"/>
        <v>5.0616595773512685E-2</v>
      </c>
      <c r="S11" s="5">
        <f t="shared" si="64"/>
        <v>3.0752387882756756E-2</v>
      </c>
      <c r="T11" s="5">
        <f t="shared" si="65"/>
        <v>7.3175862733065575E-2</v>
      </c>
      <c r="U11" s="5">
        <f t="shared" si="66"/>
        <v>5.5795720024599878E-2</v>
      </c>
      <c r="V11" s="5">
        <f t="shared" si="67"/>
        <v>3.1658131270640511E-3</v>
      </c>
      <c r="W11" s="5">
        <f t="shared" si="68"/>
        <v>3.1989950031816101E-2</v>
      </c>
      <c r="X11" s="5">
        <f t="shared" si="69"/>
        <v>2.688775546977968E-2</v>
      </c>
      <c r="Y11" s="5">
        <f t="shared" si="70"/>
        <v>1.1299664324008706E-2</v>
      </c>
      <c r="Z11" s="5">
        <f t="shared" si="71"/>
        <v>1.418118970194621E-2</v>
      </c>
      <c r="AA11" s="5">
        <f t="shared" si="72"/>
        <v>1.5632218606048281E-2</v>
      </c>
      <c r="AB11" s="5">
        <f t="shared" si="73"/>
        <v>8.6158588836078229E-3</v>
      </c>
      <c r="AC11" s="5">
        <f t="shared" si="74"/>
        <v>1.8332185118297072E-4</v>
      </c>
      <c r="AD11" s="5">
        <f t="shared" si="75"/>
        <v>8.8157958289155573E-3</v>
      </c>
      <c r="AE11" s="5">
        <f t="shared" si="76"/>
        <v>7.4097321903796778E-3</v>
      </c>
      <c r="AF11" s="5">
        <f t="shared" si="77"/>
        <v>3.1139634015266578E-3</v>
      </c>
      <c r="AG11" s="5">
        <f t="shared" si="78"/>
        <v>8.7243531587076224E-4</v>
      </c>
      <c r="AH11" s="5">
        <f t="shared" si="79"/>
        <v>2.9798449247127544E-3</v>
      </c>
      <c r="AI11" s="5">
        <f t="shared" si="80"/>
        <v>3.2847446691190128E-3</v>
      </c>
      <c r="AJ11" s="5">
        <f t="shared" si="81"/>
        <v>1.810420980606205E-3</v>
      </c>
      <c r="AK11" s="5">
        <f t="shared" si="82"/>
        <v>6.6522149252232112E-4</v>
      </c>
      <c r="AL11" s="5">
        <f t="shared" si="83"/>
        <v>6.7939628317491753E-6</v>
      </c>
      <c r="AM11" s="5">
        <f t="shared" si="84"/>
        <v>1.9435668019444588E-3</v>
      </c>
      <c r="AN11" s="5">
        <f t="shared" si="85"/>
        <v>1.6335801980900304E-3</v>
      </c>
      <c r="AO11" s="5">
        <f t="shared" si="86"/>
        <v>6.8651724780492598E-4</v>
      </c>
      <c r="AP11" s="5">
        <f t="shared" si="87"/>
        <v>1.9234069727530471E-4</v>
      </c>
      <c r="AQ11" s="5">
        <f t="shared" si="88"/>
        <v>4.0415893351519813E-5</v>
      </c>
      <c r="AR11" s="5">
        <f t="shared" si="89"/>
        <v>5.0091570379981649E-4</v>
      </c>
      <c r="AS11" s="5">
        <f t="shared" si="90"/>
        <v>5.5216973678355228E-4</v>
      </c>
      <c r="AT11" s="5">
        <f t="shared" si="91"/>
        <v>3.0433405851203139E-4</v>
      </c>
      <c r="AU11" s="5">
        <f t="shared" si="92"/>
        <v>1.1182457494552472E-4</v>
      </c>
      <c r="AV11" s="5">
        <f t="shared" si="93"/>
        <v>3.0816635236833653E-5</v>
      </c>
      <c r="AW11" s="5">
        <f t="shared" si="94"/>
        <v>1.748515985127518E-7</v>
      </c>
      <c r="AX11" s="5">
        <f t="shared" si="95"/>
        <v>3.570723115386704E-4</v>
      </c>
      <c r="AY11" s="5">
        <f t="shared" si="96"/>
        <v>3.0012153779959211E-4</v>
      </c>
      <c r="AZ11" s="5">
        <f t="shared" si="97"/>
        <v>1.2612702601198081E-4</v>
      </c>
      <c r="BA11" s="5">
        <f t="shared" si="98"/>
        <v>3.5336854545128902E-5</v>
      </c>
      <c r="BB11" s="5">
        <f t="shared" si="99"/>
        <v>7.4252124740397604E-6</v>
      </c>
      <c r="BC11" s="5">
        <f t="shared" si="100"/>
        <v>1.2481876158892195E-6</v>
      </c>
      <c r="BD11" s="5">
        <f t="shared" si="101"/>
        <v>7.0170469899383741E-5</v>
      </c>
      <c r="BE11" s="5">
        <f t="shared" si="102"/>
        <v>7.7350359751957712E-5</v>
      </c>
      <c r="BF11" s="5">
        <f t="shared" si="103"/>
        <v>4.263245039071504E-5</v>
      </c>
      <c r="BG11" s="5">
        <f t="shared" si="104"/>
        <v>1.5664877165364681E-5</v>
      </c>
      <c r="BH11" s="5">
        <f t="shared" si="105"/>
        <v>4.3169294930923192E-6</v>
      </c>
      <c r="BI11" s="5">
        <f t="shared" si="106"/>
        <v>9.5172812664165879E-7</v>
      </c>
      <c r="BJ11" s="8">
        <f t="shared" si="107"/>
        <v>0.41391120289259287</v>
      </c>
      <c r="BK11" s="8">
        <f t="shared" si="108"/>
        <v>0.31047363431874575</v>
      </c>
      <c r="BL11" s="8">
        <f t="shared" si="109"/>
        <v>0.26155487727966192</v>
      </c>
      <c r="BM11" s="8">
        <f t="shared" si="110"/>
        <v>0.30767376974651578</v>
      </c>
      <c r="BN11" s="8">
        <f t="shared" si="111"/>
        <v>0.6921471877602301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1.3185654008438801</v>
      </c>
      <c r="F12">
        <f>VLOOKUP(B12,home!$B$2:$E$405,3,FALSE)</f>
        <v>1.1000000000000001</v>
      </c>
      <c r="G12">
        <f>VLOOKUP(C12,away!$B$2:$E$405,4,FALSE)</f>
        <v>1.08</v>
      </c>
      <c r="H12">
        <f>VLOOKUP(A12,away!$A$2:$E$405,3,FALSE)</f>
        <v>1.26582278481013</v>
      </c>
      <c r="I12">
        <f>VLOOKUP(C12,away!$B$2:$E$405,3,FALSE)</f>
        <v>0.76</v>
      </c>
      <c r="J12">
        <f>VLOOKUP(B12,home!$B$2:$E$405,4,FALSE)</f>
        <v>0.75</v>
      </c>
      <c r="K12" s="3">
        <f t="shared" si="56"/>
        <v>1.5664556962025298</v>
      </c>
      <c r="L12" s="3">
        <f t="shared" si="57"/>
        <v>0.72151898734177411</v>
      </c>
      <c r="M12" s="5">
        <f t="shared" si="58"/>
        <v>0.10147176631856326</v>
      </c>
      <c r="N12" s="5">
        <f t="shared" si="59"/>
        <v>0.15895102635344541</v>
      </c>
      <c r="O12" s="5">
        <f t="shared" si="60"/>
        <v>7.3213806077950916E-2</v>
      </c>
      <c r="P12" s="5">
        <f t="shared" si="61"/>
        <v>0.11468618357147359</v>
      </c>
      <c r="Q12" s="5">
        <f t="shared" si="62"/>
        <v>0.12449487032429651</v>
      </c>
      <c r="R12" s="5">
        <f t="shared" si="63"/>
        <v>2.6412575610400082E-2</v>
      </c>
      <c r="S12" s="5">
        <f t="shared" si="64"/>
        <v>3.2405370428107795E-2</v>
      </c>
      <c r="T12" s="5">
        <f t="shared" si="65"/>
        <v>8.9825412765631898E-2</v>
      </c>
      <c r="U12" s="5">
        <f t="shared" si="66"/>
        <v>4.1374129516291214E-2</v>
      </c>
      <c r="V12" s="5">
        <f t="shared" si="67"/>
        <v>4.0694935223569194E-3</v>
      </c>
      <c r="W12" s="5">
        <f t="shared" si="68"/>
        <v>6.5005232922496534E-2</v>
      </c>
      <c r="X12" s="5">
        <f t="shared" si="69"/>
        <v>4.6902509830155856E-2</v>
      </c>
      <c r="Y12" s="5">
        <f t="shared" si="70"/>
        <v>1.6920525698220827E-2</v>
      </c>
      <c r="Z12" s="5">
        <f t="shared" si="71"/>
        <v>6.352391602501303E-3</v>
      </c>
      <c r="AA12" s="5">
        <f t="shared" si="72"/>
        <v>9.9507400102472818E-3</v>
      </c>
      <c r="AB12" s="5">
        <f t="shared" si="73"/>
        <v>7.7936966852411383E-3</v>
      </c>
      <c r="AC12" s="5">
        <f t="shared" si="74"/>
        <v>2.8746585015747831E-4</v>
      </c>
      <c r="AD12" s="5">
        <f t="shared" si="75"/>
        <v>2.5456954348604222E-2</v>
      </c>
      <c r="AE12" s="5">
        <f t="shared" si="76"/>
        <v>1.8367675922410693E-2</v>
      </c>
      <c r="AF12" s="5">
        <f t="shared" si="77"/>
        <v>6.6263134656798237E-3</v>
      </c>
      <c r="AG12" s="5">
        <f t="shared" si="78"/>
        <v>1.5936703271888228E-3</v>
      </c>
      <c r="AH12" s="5">
        <f t="shared" si="79"/>
        <v>1.1458427890587823E-3</v>
      </c>
      <c r="AI12" s="5">
        <f t="shared" si="80"/>
        <v>1.794911963873723E-3</v>
      </c>
      <c r="AJ12" s="5">
        <f t="shared" si="81"/>
        <v>1.4058250349960316E-3</v>
      </c>
      <c r="AK12" s="5">
        <f t="shared" si="82"/>
        <v>7.3405421131121835E-4</v>
      </c>
      <c r="AL12" s="5">
        <f t="shared" si="83"/>
        <v>1.299607268417443E-5</v>
      </c>
      <c r="AM12" s="5">
        <f t="shared" si="84"/>
        <v>7.9754382294677656E-3</v>
      </c>
      <c r="AN12" s="5">
        <f t="shared" si="85"/>
        <v>5.7544301149324547E-3</v>
      </c>
      <c r="AO12" s="5">
        <f t="shared" si="86"/>
        <v>2.0759652946275367E-3</v>
      </c>
      <c r="AP12" s="5">
        <f t="shared" si="87"/>
        <v>4.9928279237877596E-4</v>
      </c>
      <c r="AQ12" s="5">
        <f t="shared" si="88"/>
        <v>9.0060503688576919E-5</v>
      </c>
      <c r="AR12" s="5">
        <f t="shared" si="89"/>
        <v>1.6534946576291339E-4</v>
      </c>
      <c r="AS12" s="5">
        <f t="shared" si="90"/>
        <v>2.5901261250836085E-4</v>
      </c>
      <c r="AT12" s="5">
        <f t="shared" si="91"/>
        <v>2.0286589112601024E-4</v>
      </c>
      <c r="AU12" s="5">
        <f t="shared" si="92"/>
        <v>1.0592681023984702E-4</v>
      </c>
      <c r="AV12" s="5">
        <f t="shared" si="93"/>
        <v>4.1482413820193194E-5</v>
      </c>
      <c r="AW12" s="5">
        <f t="shared" si="94"/>
        <v>4.0801441941282337E-7</v>
      </c>
      <c r="AX12" s="5">
        <f t="shared" si="95"/>
        <v>2.0821951073768676E-3</v>
      </c>
      <c r="AY12" s="5">
        <f t="shared" si="96"/>
        <v>1.5023433053225543E-3</v>
      </c>
      <c r="AZ12" s="5">
        <f t="shared" si="97"/>
        <v>5.4198461014801145E-4</v>
      </c>
      <c r="BA12" s="5">
        <f t="shared" si="98"/>
        <v>1.3035072902293983E-4</v>
      </c>
      <c r="BB12" s="5">
        <f t="shared" si="99"/>
        <v>2.3512631500973385E-5</v>
      </c>
      <c r="BC12" s="5">
        <f t="shared" si="100"/>
        <v>3.392962014064524E-6</v>
      </c>
      <c r="BD12" s="5">
        <f t="shared" si="101"/>
        <v>1.9883796515793425E-5</v>
      </c>
      <c r="BE12" s="5">
        <f t="shared" si="102"/>
        <v>3.1147086314296624E-5</v>
      </c>
      <c r="BF12" s="5">
        <f t="shared" si="103"/>
        <v>2.4395265388570904E-5</v>
      </c>
      <c r="BG12" s="5">
        <f t="shared" si="104"/>
        <v>1.273803414276644E-5</v>
      </c>
      <c r="BH12" s="5">
        <f t="shared" si="105"/>
        <v>4.9883915353396982E-6</v>
      </c>
      <c r="BI12" s="5">
        <f t="shared" si="106"/>
        <v>1.5628188670842703E-6</v>
      </c>
      <c r="BJ12" s="8">
        <f t="shared" si="107"/>
        <v>0.57482314823861091</v>
      </c>
      <c r="BK12" s="8">
        <f t="shared" si="108"/>
        <v>0.2544356190686658</v>
      </c>
      <c r="BL12" s="8">
        <f t="shared" si="109"/>
        <v>0.16469493448559155</v>
      </c>
      <c r="BM12" s="8">
        <f t="shared" si="110"/>
        <v>0.39957392984833695</v>
      </c>
      <c r="BN12" s="8">
        <f t="shared" si="111"/>
        <v>0.59923022825612982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1.3185654008438801</v>
      </c>
      <c r="F13">
        <f>VLOOKUP(B13,home!$B$2:$E$405,3,FALSE)</f>
        <v>1</v>
      </c>
      <c r="G13">
        <f>VLOOKUP(C13,away!$B$2:$E$405,4,FALSE)</f>
        <v>1.3</v>
      </c>
      <c r="H13">
        <f>VLOOKUP(A13,away!$A$2:$E$405,3,FALSE)</f>
        <v>1.26582278481013</v>
      </c>
      <c r="I13">
        <f>VLOOKUP(C13,away!$B$2:$E$405,3,FALSE)</f>
        <v>0.61</v>
      </c>
      <c r="J13">
        <f>VLOOKUP(B13,home!$B$2:$E$405,4,FALSE)</f>
        <v>1.54</v>
      </c>
      <c r="K13" s="3">
        <f t="shared" si="56"/>
        <v>1.7141350210970441</v>
      </c>
      <c r="L13" s="3">
        <f t="shared" si="57"/>
        <v>1.1891139240506361</v>
      </c>
      <c r="M13" s="5">
        <f t="shared" si="58"/>
        <v>5.4844742721126688E-2</v>
      </c>
      <c r="N13" s="5">
        <f t="shared" si="59"/>
        <v>9.4011294221340455E-2</v>
      </c>
      <c r="O13" s="5">
        <f t="shared" si="60"/>
        <v>6.521664723066653E-2</v>
      </c>
      <c r="P13" s="5">
        <f t="shared" si="61"/>
        <v>0.11179013897661705</v>
      </c>
      <c r="Q13" s="5">
        <f t="shared" si="62"/>
        <v>8.0574025901728921E-2</v>
      </c>
      <c r="R13" s="5">
        <f t="shared" si="63"/>
        <v>3.8775011650941972E-2</v>
      </c>
      <c r="S13" s="5">
        <f t="shared" si="64"/>
        <v>5.6965510969556363E-2</v>
      </c>
      <c r="T13" s="5">
        <f t="shared" si="65"/>
        <v>9.5811696116562484E-2</v>
      </c>
      <c r="U13" s="5">
        <f t="shared" si="66"/>
        <v>6.6465605414325543E-2</v>
      </c>
      <c r="V13" s="5">
        <f t="shared" si="67"/>
        <v>1.2901433862213754E-2</v>
      </c>
      <c r="W13" s="5">
        <f t="shared" si="68"/>
        <v>4.6038253196311281E-2</v>
      </c>
      <c r="X13" s="5">
        <f t="shared" si="69"/>
        <v>5.4744727914702453E-2</v>
      </c>
      <c r="Y13" s="5">
        <f t="shared" si="70"/>
        <v>3.2548859115868127E-2</v>
      </c>
      <c r="Z13" s="5">
        <f t="shared" si="71"/>
        <v>1.5369302086453578E-2</v>
      </c>
      <c r="AA13" s="5">
        <f t="shared" si="72"/>
        <v>2.6345058956209949E-2</v>
      </c>
      <c r="AB13" s="5">
        <f t="shared" si="73"/>
        <v>2.2579494094852905E-2</v>
      </c>
      <c r="AC13" s="5">
        <f t="shared" si="74"/>
        <v>1.6435635086621313E-3</v>
      </c>
      <c r="AD13" s="5">
        <f t="shared" si="75"/>
        <v>1.9728945528482533E-2</v>
      </c>
      <c r="AE13" s="5">
        <f t="shared" si="76"/>
        <v>2.345996383475512E-2</v>
      </c>
      <c r="AF13" s="5">
        <f t="shared" si="77"/>
        <v>1.3948284826815836E-2</v>
      </c>
      <c r="AG13" s="5">
        <f t="shared" si="78"/>
        <v>5.5286999013969751E-3</v>
      </c>
      <c r="AH13" s="5">
        <f t="shared" si="79"/>
        <v>4.568962778485613E-3</v>
      </c>
      <c r="AI13" s="5">
        <f t="shared" si="80"/>
        <v>7.8318191086910443E-3</v>
      </c>
      <c r="AJ13" s="5">
        <f t="shared" si="81"/>
        <v>6.7123977065521789E-3</v>
      </c>
      <c r="AK13" s="5">
        <f t="shared" si="82"/>
        <v>3.8353186614441892E-3</v>
      </c>
      <c r="AL13" s="5">
        <f t="shared" si="83"/>
        <v>1.3400313972442769E-4</v>
      </c>
      <c r="AM13" s="5">
        <f t="shared" si="84"/>
        <v>6.7636152919375659E-3</v>
      </c>
      <c r="AN13" s="5">
        <f t="shared" si="85"/>
        <v>8.0427091205647686E-3</v>
      </c>
      <c r="AO13" s="5">
        <f t="shared" si="86"/>
        <v>4.7818487011763071E-3</v>
      </c>
      <c r="AP13" s="5">
        <f t="shared" si="87"/>
        <v>1.8953876244240653E-3</v>
      </c>
      <c r="AQ13" s="5">
        <f t="shared" si="88"/>
        <v>5.634579539189787E-4</v>
      </c>
      <c r="AR13" s="5">
        <f t="shared" si="89"/>
        <v>1.0866034516732637E-3</v>
      </c>
      <c r="AS13" s="5">
        <f t="shared" si="90"/>
        <v>1.8625850305580705E-3</v>
      </c>
      <c r="AT13" s="5">
        <f t="shared" si="91"/>
        <v>1.5963611153253486E-3</v>
      </c>
      <c r="AU13" s="5">
        <f t="shared" si="92"/>
        <v>9.1212616469890553E-4</v>
      </c>
      <c r="AV13" s="5">
        <f t="shared" si="93"/>
        <v>3.9087685064233128E-4</v>
      </c>
      <c r="AW13" s="5">
        <f t="shared" si="94"/>
        <v>7.5871901044108174E-6</v>
      </c>
      <c r="AX13" s="5">
        <f t="shared" si="95"/>
        <v>1.9322916401896151E-3</v>
      </c>
      <c r="AY13" s="5">
        <f t="shared" si="96"/>
        <v>2.2977148946761133E-3</v>
      </c>
      <c r="AZ13" s="5">
        <f t="shared" si="97"/>
        <v>1.3661223873789538E-3</v>
      </c>
      <c r="BA13" s="5">
        <f t="shared" si="98"/>
        <v>5.4149171759653694E-4</v>
      </c>
      <c r="BB13" s="5">
        <f t="shared" si="99"/>
        <v>1.6097383528803432E-4</v>
      </c>
      <c r="BC13" s="5">
        <f t="shared" si="100"/>
        <v>3.8283245789767004E-5</v>
      </c>
      <c r="BD13" s="5">
        <f t="shared" si="101"/>
        <v>2.1534921571769372E-4</v>
      </c>
      <c r="BE13" s="5">
        <f t="shared" si="102"/>
        <v>3.6913763242748084E-4</v>
      </c>
      <c r="BF13" s="5">
        <f t="shared" si="103"/>
        <v>3.1637587167439638E-4</v>
      </c>
      <c r="BG13" s="5">
        <f t="shared" si="104"/>
        <v>1.8077032048906234E-4</v>
      </c>
      <c r="BH13" s="5">
        <f t="shared" si="105"/>
        <v>7.7466184281309606E-5</v>
      </c>
      <c r="BI13" s="5">
        <f t="shared" si="106"/>
        <v>2.6557499885470023E-5</v>
      </c>
      <c r="BJ13" s="8">
        <f t="shared" si="107"/>
        <v>0.49477864697090485</v>
      </c>
      <c r="BK13" s="8">
        <f t="shared" si="108"/>
        <v>0.24057710807257651</v>
      </c>
      <c r="BL13" s="8">
        <f t="shared" si="109"/>
        <v>0.24936452493954331</v>
      </c>
      <c r="BM13" s="8">
        <f t="shared" si="110"/>
        <v>0.55258759366248489</v>
      </c>
      <c r="BN13" s="8">
        <f t="shared" si="111"/>
        <v>0.44521186070242158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1.3185654008438801</v>
      </c>
      <c r="F14">
        <f>VLOOKUP(B14,home!$B$2:$E$405,3,FALSE)</f>
        <v>1.25</v>
      </c>
      <c r="G14">
        <f>VLOOKUP(C14,away!$B$2:$E$405,4,FALSE)</f>
        <v>0.8</v>
      </c>
      <c r="H14">
        <f>VLOOKUP(A14,away!$A$2:$E$405,3,FALSE)</f>
        <v>1.26582278481013</v>
      </c>
      <c r="I14">
        <f>VLOOKUP(C14,away!$B$2:$E$405,3,FALSE)</f>
        <v>1.22</v>
      </c>
      <c r="J14">
        <f>VLOOKUP(B14,home!$B$2:$E$405,4,FALSE)</f>
        <v>0.95</v>
      </c>
      <c r="K14" s="3">
        <f t="shared" si="56"/>
        <v>1.3185654008438803</v>
      </c>
      <c r="L14" s="3">
        <f t="shared" si="57"/>
        <v>1.4670886075949408</v>
      </c>
      <c r="M14" s="5">
        <f t="shared" si="58"/>
        <v>6.1688730884534512E-2</v>
      </c>
      <c r="N14" s="5">
        <f t="shared" si="59"/>
        <v>8.1340626166316501E-2</v>
      </c>
      <c r="O14" s="5">
        <f t="shared" si="60"/>
        <v>9.0502834297690765E-2</v>
      </c>
      <c r="P14" s="5">
        <f t="shared" si="61"/>
        <v>0.11933390598324188</v>
      </c>
      <c r="Q14" s="5">
        <f t="shared" si="62"/>
        <v>5.3626467672940686E-2</v>
      </c>
      <c r="R14" s="5">
        <f t="shared" si="63"/>
        <v>6.6387838576597399E-2</v>
      </c>
      <c r="S14" s="5">
        <f t="shared" si="64"/>
        <v>5.7711436566396282E-2</v>
      </c>
      <c r="T14" s="5">
        <f t="shared" si="65"/>
        <v>7.8674779788529658E-2</v>
      </c>
      <c r="U14" s="5">
        <f t="shared" si="66"/>
        <v>8.7536706983909959E-2</v>
      </c>
      <c r="V14" s="5">
        <f t="shared" si="67"/>
        <v>1.2404446658828229E-2</v>
      </c>
      <c r="W14" s="5">
        <f t="shared" si="68"/>
        <v>2.357000161433748E-2</v>
      </c>
      <c r="X14" s="5">
        <f t="shared" si="69"/>
        <v>3.4579280849388883E-2</v>
      </c>
      <c r="Y14" s="5">
        <f t="shared" si="70"/>
        <v>2.5365434496482167E-2</v>
      </c>
      <c r="Z14" s="5">
        <f t="shared" si="71"/>
        <v>3.2465613886192644E-2</v>
      </c>
      <c r="AA14" s="5">
        <f t="shared" si="72"/>
        <v>4.2808035187490247E-2</v>
      </c>
      <c r="AB14" s="5">
        <f t="shared" si="73"/>
        <v>2.8222597038166014E-2</v>
      </c>
      <c r="AC14" s="5">
        <f t="shared" si="74"/>
        <v>1.4997381309900784E-3</v>
      </c>
      <c r="AD14" s="5">
        <f t="shared" si="75"/>
        <v>7.7696471566249493E-3</v>
      </c>
      <c r="AE14" s="5">
        <f t="shared" si="76"/>
        <v>1.1398760828516888E-2</v>
      </c>
      <c r="AF14" s="5">
        <f t="shared" si="77"/>
        <v>8.361496076108298E-3</v>
      </c>
      <c r="AG14" s="5">
        <f t="shared" si="78"/>
        <v>4.0890185452360931E-3</v>
      </c>
      <c r="AH14" s="5">
        <f t="shared" si="79"/>
        <v>1.1907483067752342E-2</v>
      </c>
      <c r="AI14" s="5">
        <f t="shared" si="80"/>
        <v>1.5700795184272583E-2</v>
      </c>
      <c r="AJ14" s="5">
        <f t="shared" si="81"/>
        <v>1.0351262647859025E-2</v>
      </c>
      <c r="AK14" s="5">
        <f t="shared" si="82"/>
        <v>4.549605594171508E-3</v>
      </c>
      <c r="AL14" s="5">
        <f t="shared" si="83"/>
        <v>1.1604687375270396E-4</v>
      </c>
      <c r="AM14" s="5">
        <f t="shared" si="84"/>
        <v>2.0489575834981366E-3</v>
      </c>
      <c r="AN14" s="5">
        <f t="shared" si="85"/>
        <v>3.0060023281953761E-3</v>
      </c>
      <c r="AO14" s="5">
        <f t="shared" si="86"/>
        <v>2.2050358850496522E-3</v>
      </c>
      <c r="AP14" s="5">
        <f t="shared" si="87"/>
        <v>1.0783276754314571E-3</v>
      </c>
      <c r="AQ14" s="5">
        <f t="shared" si="88"/>
        <v>3.9550056196995664E-4</v>
      </c>
      <c r="AR14" s="5">
        <f t="shared" si="89"/>
        <v>3.493866550765821E-3</v>
      </c>
      <c r="AS14" s="5">
        <f t="shared" si="90"/>
        <v>4.606891549005559E-3</v>
      </c>
      <c r="AT14" s="5">
        <f t="shared" si="91"/>
        <v>3.0372439009794011E-3</v>
      </c>
      <c r="AU14" s="5">
        <f t="shared" si="92"/>
        <v>1.3349349072518451E-3</v>
      </c>
      <c r="AV14" s="5">
        <f t="shared" si="93"/>
        <v>4.4004974527025423E-4</v>
      </c>
      <c r="AW14" s="5">
        <f t="shared" si="94"/>
        <v>6.2357538688759951E-6</v>
      </c>
      <c r="AX14" s="5">
        <f t="shared" si="95"/>
        <v>4.502807628995549E-4</v>
      </c>
      <c r="AY14" s="5">
        <f t="shared" si="96"/>
        <v>6.6060177746909564E-4</v>
      </c>
      <c r="AZ14" s="5">
        <f t="shared" si="97"/>
        <v>4.8458067094093928E-4</v>
      </c>
      <c r="BA14" s="5">
        <f t="shared" si="98"/>
        <v>2.3697426059938816E-4</v>
      </c>
      <c r="BB14" s="5">
        <f t="shared" si="99"/>
        <v>8.6915559504649307E-5</v>
      </c>
      <c r="BC14" s="5">
        <f t="shared" si="100"/>
        <v>2.5502565434402215E-5</v>
      </c>
      <c r="BD14" s="5">
        <f t="shared" si="101"/>
        <v>8.5430196884759353E-4</v>
      </c>
      <c r="BE14" s="5">
        <f t="shared" si="102"/>
        <v>1.126453017995243E-3</v>
      </c>
      <c r="BF14" s="5">
        <f t="shared" si="103"/>
        <v>7.4265098760234851E-4</v>
      </c>
      <c r="BG14" s="5">
        <f t="shared" si="104"/>
        <v>3.2641129905166481E-4</v>
      </c>
      <c r="BH14" s="5">
        <f t="shared" si="105"/>
        <v>1.075986613435075E-4</v>
      </c>
      <c r="BI14" s="5">
        <f t="shared" si="106"/>
        <v>2.8375174404933358E-5</v>
      </c>
      <c r="BJ14" s="8">
        <f t="shared" si="107"/>
        <v>0.33945419282547412</v>
      </c>
      <c r="BK14" s="8">
        <f t="shared" si="108"/>
        <v>0.25341490687521279</v>
      </c>
      <c r="BL14" s="8">
        <f t="shared" si="109"/>
        <v>0.37406593634042806</v>
      </c>
      <c r="BM14" s="8">
        <f t="shared" si="110"/>
        <v>0.52586588032238546</v>
      </c>
      <c r="BN14" s="8">
        <f t="shared" si="111"/>
        <v>0.47288040358132172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1.3185654008438801</v>
      </c>
      <c r="F15">
        <f>VLOOKUP(B15,home!$B$2:$E$405,3,FALSE)</f>
        <v>0.95</v>
      </c>
      <c r="G15">
        <f>VLOOKUP(C15,away!$B$2:$E$405,4,FALSE)</f>
        <v>1.21</v>
      </c>
      <c r="H15">
        <f>VLOOKUP(A15,away!$A$2:$E$405,3,FALSE)</f>
        <v>1.26582278481013</v>
      </c>
      <c r="I15">
        <f>VLOOKUP(C15,away!$B$2:$E$405,3,FALSE)</f>
        <v>1.02</v>
      </c>
      <c r="J15">
        <f>VLOOKUP(B15,home!$B$2:$E$405,4,FALSE)</f>
        <v>0.39</v>
      </c>
      <c r="K15" s="3">
        <f t="shared" si="56"/>
        <v>1.5156909282700399</v>
      </c>
      <c r="L15" s="3">
        <f t="shared" si="57"/>
        <v>0.50354430379746973</v>
      </c>
      <c r="M15" s="5">
        <f t="shared" si="58"/>
        <v>0.13275695452887601</v>
      </c>
      <c r="N15" s="5">
        <f t="shared" si="59"/>
        <v>0.20121851164417559</v>
      </c>
      <c r="O15" s="5">
        <f t="shared" si="60"/>
        <v>6.6849008242515218E-2</v>
      </c>
      <c r="P15" s="5">
        <f t="shared" si="61"/>
        <v>0.10132243535702946</v>
      </c>
      <c r="Q15" s="5">
        <f t="shared" si="62"/>
        <v>0.15249253634953819</v>
      </c>
      <c r="R15" s="5">
        <f t="shared" si="63"/>
        <v>1.6830718657514315E-2</v>
      </c>
      <c r="S15" s="5">
        <f t="shared" si="64"/>
        <v>1.9332764793964893E-2</v>
      </c>
      <c r="T15" s="5">
        <f t="shared" si="65"/>
        <v>7.6786748050438558E-2</v>
      </c>
      <c r="U15" s="5">
        <f t="shared" si="66"/>
        <v>2.5510167585459754E-2</v>
      </c>
      <c r="V15" s="5">
        <f t="shared" si="67"/>
        <v>1.6394561174345899E-3</v>
      </c>
      <c r="W15" s="5">
        <f t="shared" si="68"/>
        <v>7.7043851324628126E-2</v>
      </c>
      <c r="X15" s="5">
        <f t="shared" si="69"/>
        <v>3.8794992477135637E-2</v>
      </c>
      <c r="Y15" s="5">
        <f t="shared" si="70"/>
        <v>9.7674987388636659E-3</v>
      </c>
      <c r="Z15" s="5">
        <f t="shared" si="71"/>
        <v>2.8250041696030446E-3</v>
      </c>
      <c r="AA15" s="5">
        <f t="shared" si="72"/>
        <v>4.2818331921923719E-3</v>
      </c>
      <c r="AB15" s="5">
        <f t="shared" si="73"/>
        <v>3.2449678628857629E-3</v>
      </c>
      <c r="AC15" s="5">
        <f t="shared" si="74"/>
        <v>7.8203853363535675E-5</v>
      </c>
      <c r="AD15" s="5">
        <f t="shared" si="75"/>
        <v>2.9193666632931138E-2</v>
      </c>
      <c r="AE15" s="5">
        <f t="shared" si="76"/>
        <v>1.4700304539974732E-2</v>
      </c>
      <c r="AF15" s="5">
        <f t="shared" si="77"/>
        <v>3.7011273075961788E-3</v>
      </c>
      <c r="AG15" s="5">
        <f t="shared" si="78"/>
        <v>6.2122719112310738E-4</v>
      </c>
      <c r="AH15" s="5">
        <f t="shared" si="79"/>
        <v>3.5562868945192841E-4</v>
      </c>
      <c r="AI15" s="5">
        <f t="shared" si="80"/>
        <v>5.3902317843485122E-4</v>
      </c>
      <c r="AJ15" s="5">
        <f t="shared" si="81"/>
        <v>4.0849627084049359E-4</v>
      </c>
      <c r="AK15" s="5">
        <f t="shared" si="82"/>
        <v>2.0638469731502578E-4</v>
      </c>
      <c r="AL15" s="5">
        <f t="shared" si="83"/>
        <v>2.3874620821838586E-6</v>
      </c>
      <c r="AM15" s="5">
        <f t="shared" si="84"/>
        <v>8.8497151356946996E-3</v>
      </c>
      <c r="AN15" s="5">
        <f t="shared" si="85"/>
        <v>4.4562236468093175E-3</v>
      </c>
      <c r="AO15" s="5">
        <f t="shared" si="86"/>
        <v>1.1219530168992092E-3</v>
      </c>
      <c r="AP15" s="5">
        <f t="shared" si="87"/>
        <v>1.8831768359599445E-4</v>
      </c>
      <c r="AQ15" s="5">
        <f t="shared" si="88"/>
        <v>2.3706574219774296E-5</v>
      </c>
      <c r="AR15" s="5">
        <f t="shared" si="89"/>
        <v>3.5814960168095578E-5</v>
      </c>
      <c r="AS15" s="5">
        <f t="shared" si="90"/>
        <v>5.4284410223135298E-5</v>
      </c>
      <c r="AT15" s="5">
        <f t="shared" si="91"/>
        <v>4.1139194060847795E-5</v>
      </c>
      <c r="AU15" s="5">
        <f t="shared" si="92"/>
        <v>2.0784767744789238E-5</v>
      </c>
      <c r="AV15" s="5">
        <f t="shared" si="93"/>
        <v>7.8758209792441971E-6</v>
      </c>
      <c r="AW15" s="5">
        <f t="shared" si="94"/>
        <v>5.0615358919089049E-8</v>
      </c>
      <c r="AX15" s="5">
        <f t="shared" si="95"/>
        <v>2.235572158157752E-3</v>
      </c>
      <c r="AY15" s="5">
        <f t="shared" si="96"/>
        <v>1.1257096259685523E-3</v>
      </c>
      <c r="AZ15" s="5">
        <f t="shared" si="97"/>
        <v>2.8342233494322222E-4</v>
      </c>
      <c r="BA15" s="5">
        <f t="shared" si="98"/>
        <v>4.7571900776546055E-5</v>
      </c>
      <c r="BB15" s="5">
        <f t="shared" si="99"/>
        <v>5.9886399142120465E-6</v>
      </c>
      <c r="BC15" s="5">
        <f t="shared" si="100"/>
        <v>6.0310910325912885E-7</v>
      </c>
      <c r="BD15" s="5">
        <f t="shared" si="101"/>
        <v>3.0057365305629661E-6</v>
      </c>
      <c r="BE15" s="5">
        <f t="shared" si="102"/>
        <v>4.5557675921441513E-6</v>
      </c>
      <c r="BF15" s="5">
        <f t="shared" si="103"/>
        <v>3.4525678053597673E-6</v>
      </c>
      <c r="BG15" s="5">
        <f t="shared" si="104"/>
        <v>1.7443419006070002E-6</v>
      </c>
      <c r="BH15" s="5">
        <f t="shared" si="105"/>
        <v>6.6097079863783757E-7</v>
      </c>
      <c r="BI15" s="5">
        <f t="shared" si="106"/>
        <v>2.0036548866935474E-7</v>
      </c>
      <c r="BJ15" s="8">
        <f t="shared" si="107"/>
        <v>0.6226592480824874</v>
      </c>
      <c r="BK15" s="8">
        <f t="shared" si="108"/>
        <v>0.25625791173871926</v>
      </c>
      <c r="BL15" s="8">
        <f t="shared" si="109"/>
        <v>0.11839974727990181</v>
      </c>
      <c r="BM15" s="8">
        <f t="shared" si="110"/>
        <v>0.32754608748045311</v>
      </c>
      <c r="BN15" s="8">
        <f t="shared" si="111"/>
        <v>0.67147016477964883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1.3185654008438801</v>
      </c>
      <c r="F16">
        <f>VLOOKUP(B16,home!$B$2:$E$405,3,FALSE)</f>
        <v>1.1399999999999999</v>
      </c>
      <c r="G16">
        <f>VLOOKUP(C16,away!$B$2:$E$405,4,FALSE)</f>
        <v>0.76</v>
      </c>
      <c r="H16">
        <f>VLOOKUP(A16,away!$A$2:$E$405,3,FALSE)</f>
        <v>1.26582278481013</v>
      </c>
      <c r="I16">
        <f>VLOOKUP(C16,away!$B$2:$E$405,3,FALSE)</f>
        <v>0.72</v>
      </c>
      <c r="J16">
        <f>VLOOKUP(B16,home!$B$2:$E$405,4,FALSE)</f>
        <v>1.1100000000000001</v>
      </c>
      <c r="K16" s="3">
        <f t="shared" si="56"/>
        <v>1.1424050632911376</v>
      </c>
      <c r="L16" s="3">
        <f t="shared" si="57"/>
        <v>1.011645569620256</v>
      </c>
      <c r="M16" s="5">
        <f t="shared" si="58"/>
        <v>0.11601327753569339</v>
      </c>
      <c r="N16" s="5">
        <f t="shared" si="59"/>
        <v>0.13253415566577612</v>
      </c>
      <c r="O16" s="5">
        <f t="shared" si="60"/>
        <v>0.11736431823610939</v>
      </c>
      <c r="P16" s="5">
        <f t="shared" si="61"/>
        <v>0.13407759140264375</v>
      </c>
      <c r="Q16" s="5">
        <f t="shared" si="62"/>
        <v>7.5703845245799234E-2</v>
      </c>
      <c r="R16" s="5">
        <f t="shared" si="63"/>
        <v>5.9365546287530935E-2</v>
      </c>
      <c r="S16" s="5">
        <f t="shared" si="64"/>
        <v>3.873867047416929E-2</v>
      </c>
      <c r="T16" s="5">
        <f t="shared" si="65"/>
        <v>7.6585459646130269E-2</v>
      </c>
      <c r="U16" s="5">
        <f t="shared" si="66"/>
        <v>6.781950066391973E-2</v>
      </c>
      <c r="V16" s="5">
        <f t="shared" si="67"/>
        <v>4.9745145475739118E-3</v>
      </c>
      <c r="W16" s="5">
        <f t="shared" si="68"/>
        <v>2.8828152039803243E-2</v>
      </c>
      <c r="X16" s="5">
        <f t="shared" si="69"/>
        <v>2.9163872291406098E-2</v>
      </c>
      <c r="Y16" s="5">
        <f t="shared" si="70"/>
        <v>1.4751751098285958E-2</v>
      </c>
      <c r="Z16" s="5">
        <f t="shared" si="71"/>
        <v>2.001896396328897E-2</v>
      </c>
      <c r="AA16" s="5">
        <f t="shared" si="72"/>
        <v>2.2869765793504134E-2</v>
      </c>
      <c r="AB16" s="5">
        <f t="shared" si="73"/>
        <v>1.3063268119390795E-2</v>
      </c>
      <c r="AC16" s="5">
        <f t="shared" si="74"/>
        <v>3.5931820860489325E-4</v>
      </c>
      <c r="AD16" s="5">
        <f t="shared" si="75"/>
        <v>8.233356713899494E-3</v>
      </c>
      <c r="AE16" s="5">
        <f t="shared" si="76"/>
        <v>8.3292388427196121E-3</v>
      </c>
      <c r="AF16" s="5">
        <f t="shared" si="77"/>
        <v>4.2131187867731216E-3</v>
      </c>
      <c r="AG16" s="5">
        <f t="shared" si="78"/>
        <v>1.4207276516409655E-3</v>
      </c>
      <c r="AH16" s="5">
        <f t="shared" si="79"/>
        <v>5.063024050462211E-3</v>
      </c>
      <c r="AI16" s="5">
        <f t="shared" si="80"/>
        <v>5.7840243108128334E-3</v>
      </c>
      <c r="AJ16" s="5">
        <f t="shared" si="81"/>
        <v>3.3038493294358074E-3</v>
      </c>
      <c r="AK16" s="5">
        <f t="shared" si="82"/>
        <v>1.258111400766165E-3</v>
      </c>
      <c r="AL16" s="5">
        <f t="shared" si="83"/>
        <v>1.6610691803628938E-5</v>
      </c>
      <c r="AM16" s="5">
        <f t="shared" si="84"/>
        <v>1.8811656795681719E-3</v>
      </c>
      <c r="AN16" s="5">
        <f t="shared" si="85"/>
        <v>1.9030729254568193E-3</v>
      </c>
      <c r="AO16" s="5">
        <f t="shared" si="86"/>
        <v>9.6261764685132535E-4</v>
      </c>
      <c r="AP16" s="5">
        <f t="shared" si="87"/>
        <v>3.2460929255847317E-4</v>
      </c>
      <c r="AQ16" s="5">
        <f t="shared" si="88"/>
        <v>8.2097388168586219E-5</v>
      </c>
      <c r="AR16" s="5">
        <f t="shared" si="89"/>
        <v>1.0243971699061801E-3</v>
      </c>
      <c r="AS16" s="5">
        <f t="shared" si="90"/>
        <v>1.1702765137219318E-3</v>
      </c>
      <c r="AT16" s="5">
        <f t="shared" si="91"/>
        <v>6.6846490736331785E-4</v>
      </c>
      <c r="AU16" s="5">
        <f t="shared" si="92"/>
        <v>2.545525649347651E-4</v>
      </c>
      <c r="AV16" s="5">
        <f t="shared" si="93"/>
        <v>7.2700534763805454E-5</v>
      </c>
      <c r="AW16" s="5">
        <f t="shared" si="94"/>
        <v>5.3325351006506575E-7</v>
      </c>
      <c r="AX16" s="5">
        <f t="shared" si="95"/>
        <v>3.5817553287136511E-4</v>
      </c>
      <c r="AY16" s="5">
        <f t="shared" si="96"/>
        <v>3.6234669097569088E-4</v>
      </c>
      <c r="AZ16" s="5">
        <f t="shared" si="97"/>
        <v>1.8328321229605881E-4</v>
      </c>
      <c r="BA16" s="5">
        <f t="shared" si="98"/>
        <v>6.1805883235025572E-5</v>
      </c>
      <c r="BB16" s="5">
        <f t="shared" si="99"/>
        <v>1.5631411987795119E-5</v>
      </c>
      <c r="BC16" s="5">
        <f t="shared" si="100"/>
        <v>3.162689736872379E-6</v>
      </c>
      <c r="BD16" s="5">
        <f t="shared" si="101"/>
        <v>1.7272114307785257E-4</v>
      </c>
      <c r="BE16" s="5">
        <f t="shared" si="102"/>
        <v>1.9731750838957178E-4</v>
      </c>
      <c r="BF16" s="5">
        <f t="shared" si="103"/>
        <v>1.1270826033011919E-4</v>
      </c>
      <c r="BG16" s="5">
        <f t="shared" si="104"/>
        <v>4.2919495758621262E-5</v>
      </c>
      <c r="BH16" s="5">
        <f t="shared" si="105"/>
        <v>1.2257862317137863E-5</v>
      </c>
      <c r="BI16" s="5">
        <f t="shared" si="106"/>
        <v>2.8006887952447847E-6</v>
      </c>
      <c r="BJ16" s="8">
        <f t="shared" si="107"/>
        <v>0.38590164633594043</v>
      </c>
      <c r="BK16" s="8">
        <f t="shared" si="108"/>
        <v>0.29454232955146459</v>
      </c>
      <c r="BL16" s="8">
        <f t="shared" si="109"/>
        <v>0.29962252484129054</v>
      </c>
      <c r="BM16" s="8">
        <f t="shared" si="110"/>
        <v>0.36466491688096603</v>
      </c>
      <c r="BN16" s="8">
        <f t="shared" si="111"/>
        <v>0.63505873437355276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1.3185654008438801</v>
      </c>
      <c r="F17">
        <f>VLOOKUP(B17,home!$B$2:$E$405,3,FALSE)</f>
        <v>0.61</v>
      </c>
      <c r="G17">
        <f>VLOOKUP(C17,away!$B$2:$E$405,4,FALSE)</f>
        <v>1.37</v>
      </c>
      <c r="H17">
        <f>VLOOKUP(A17,away!$A$2:$E$405,3,FALSE)</f>
        <v>1.26582278481013</v>
      </c>
      <c r="I17">
        <f>VLOOKUP(C17,away!$B$2:$E$405,3,FALSE)</f>
        <v>0.76</v>
      </c>
      <c r="J17">
        <f>VLOOKUP(B17,home!$B$2:$E$405,4,FALSE)</f>
        <v>0.87</v>
      </c>
      <c r="K17" s="3">
        <f t="shared" si="56"/>
        <v>1.1019251054852306</v>
      </c>
      <c r="L17" s="3">
        <f t="shared" si="57"/>
        <v>0.83696202531645791</v>
      </c>
      <c r="M17" s="5">
        <f t="shared" si="58"/>
        <v>0.1438639624971853</v>
      </c>
      <c r="N17" s="5">
        <f t="shared" si="59"/>
        <v>0.15852731205023415</v>
      </c>
      <c r="O17" s="5">
        <f t="shared" si="60"/>
        <v>0.12040867342169514</v>
      </c>
      <c r="P17" s="5">
        <f t="shared" si="61"/>
        <v>0.1326813401615381</v>
      </c>
      <c r="Q17" s="5">
        <f t="shared" si="62"/>
        <v>8.7342612526622218E-2</v>
      </c>
      <c r="R17" s="5">
        <f t="shared" si="63"/>
        <v>5.0388743586344972E-2</v>
      </c>
      <c r="S17" s="5">
        <f t="shared" si="64"/>
        <v>3.0591987252204012E-2</v>
      </c>
      <c r="T17" s="5">
        <f t="shared" si="65"/>
        <v>7.3102449876712342E-2</v>
      </c>
      <c r="U17" s="5">
        <f t="shared" si="66"/>
        <v>5.5524621591651412E-2</v>
      </c>
      <c r="V17" s="5">
        <f t="shared" si="67"/>
        <v>3.1348950899102433E-3</v>
      </c>
      <c r="W17" s="5">
        <f t="shared" si="68"/>
        <v>3.2081672507251267E-2</v>
      </c>
      <c r="X17" s="5">
        <f t="shared" si="69"/>
        <v>2.6851141597208344E-2</v>
      </c>
      <c r="Y17" s="5">
        <f t="shared" si="70"/>
        <v>1.1236692926629245E-2</v>
      </c>
      <c r="Z17" s="5">
        <f t="shared" si="71"/>
        <v>1.4057821628392989E-2</v>
      </c>
      <c r="AA17" s="5">
        <f t="shared" si="72"/>
        <v>1.5490666580759498E-2</v>
      </c>
      <c r="AB17" s="5">
        <f t="shared" si="73"/>
        <v>8.5347772030199779E-3</v>
      </c>
      <c r="AC17" s="5">
        <f t="shared" si="74"/>
        <v>1.8070112668211395E-4</v>
      </c>
      <c r="AD17" s="5">
        <f t="shared" si="75"/>
        <v>8.8379000904238655E-3</v>
      </c>
      <c r="AE17" s="5">
        <f t="shared" si="76"/>
        <v>7.3969867592256636E-3</v>
      </c>
      <c r="AF17" s="5">
        <f t="shared" si="77"/>
        <v>3.0954985096202673E-3</v>
      </c>
      <c r="AG17" s="5">
        <f t="shared" si="78"/>
        <v>8.6360490065861878E-4</v>
      </c>
      <c r="AH17" s="5">
        <f t="shared" si="79"/>
        <v>2.941465715409325E-3</v>
      </c>
      <c r="AI17" s="5">
        <f t="shared" si="80"/>
        <v>3.2412749187336093E-3</v>
      </c>
      <c r="AJ17" s="5">
        <f t="shared" si="81"/>
        <v>1.7858211033660834E-3</v>
      </c>
      <c r="AK17" s="5">
        <f t="shared" si="82"/>
        <v>6.55947035901474E-4</v>
      </c>
      <c r="AL17" s="5">
        <f t="shared" si="83"/>
        <v>6.6662052791300916E-6</v>
      </c>
      <c r="AM17" s="5">
        <f t="shared" si="84"/>
        <v>1.9477407978816489E-3</v>
      </c>
      <c r="AN17" s="5">
        <f t="shared" si="85"/>
        <v>1.6301850829865182E-3</v>
      </c>
      <c r="AO17" s="5">
        <f t="shared" si="86"/>
        <v>6.8220150434853723E-4</v>
      </c>
      <c r="AP17" s="5">
        <f t="shared" si="87"/>
        <v>1.9032558425116205E-4</v>
      </c>
      <c r="AQ17" s="5">
        <f t="shared" si="88"/>
        <v>3.9823821616097675E-5</v>
      </c>
      <c r="AR17" s="5">
        <f t="shared" si="89"/>
        <v>4.9237902051358262E-4</v>
      </c>
      <c r="AS17" s="5">
        <f t="shared" si="90"/>
        <v>5.4256480411814397E-4</v>
      </c>
      <c r="AT17" s="5">
        <f t="shared" si="91"/>
        <v>2.989328895052298E-4</v>
      </c>
      <c r="AU17" s="5">
        <f t="shared" si="92"/>
        <v>1.0980055193368503E-4</v>
      </c>
      <c r="AV17" s="5">
        <f t="shared" si="93"/>
        <v>3.0247996192965593E-5</v>
      </c>
      <c r="AW17" s="5">
        <f t="shared" si="94"/>
        <v>1.7077882212745984E-7</v>
      </c>
      <c r="AX17" s="5">
        <f t="shared" si="95"/>
        <v>3.5771074736060403E-4</v>
      </c>
      <c r="AY17" s="5">
        <f t="shared" si="96"/>
        <v>2.9939031158839492E-4</v>
      </c>
      <c r="AZ17" s="5">
        <f t="shared" si="97"/>
        <v>1.2528916077357422E-4</v>
      </c>
      <c r="BA17" s="5">
        <f t="shared" si="98"/>
        <v>3.4954089917083332E-5</v>
      </c>
      <c r="BB17" s="5">
        <f t="shared" si="99"/>
        <v>7.3138114725239105E-6</v>
      </c>
      <c r="BC17" s="5">
        <f t="shared" si="100"/>
        <v>1.2242764925652718E-6</v>
      </c>
      <c r="BD17" s="5">
        <f t="shared" si="101"/>
        <v>6.8683757038730294E-5</v>
      </c>
      <c r="BE17" s="5">
        <f t="shared" si="102"/>
        <v>7.5684356220024821E-5</v>
      </c>
      <c r="BF17" s="5">
        <f t="shared" si="103"/>
        <v>4.1699246105666332E-5</v>
      </c>
      <c r="BG17" s="5">
        <f t="shared" si="104"/>
        <v>1.5316482054546989E-5</v>
      </c>
      <c r="BH17" s="5">
        <f t="shared" si="105"/>
        <v>4.2194040259048314E-6</v>
      </c>
      <c r="BI17" s="5">
        <f t="shared" si="106"/>
        <v>9.2989344526599728E-7</v>
      </c>
      <c r="BJ17" s="8">
        <f t="shared" si="107"/>
        <v>0.41465203093327468</v>
      </c>
      <c r="BK17" s="8">
        <f t="shared" si="108"/>
        <v>0.31075894264438725</v>
      </c>
      <c r="BL17" s="8">
        <f t="shared" si="109"/>
        <v>0.26065244955803513</v>
      </c>
      <c r="BM17" s="8">
        <f t="shared" si="110"/>
        <v>0.30660938098770391</v>
      </c>
      <c r="BN17" s="8">
        <f t="shared" si="111"/>
        <v>0.69321264424361984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1.3185654008438801</v>
      </c>
      <c r="F18">
        <f>VLOOKUP(B18,home!$B$2:$E$405,3,FALSE)</f>
        <v>1</v>
      </c>
      <c r="G18">
        <f>VLOOKUP(C18,away!$B$2:$E$405,4,FALSE)</f>
        <v>0.83</v>
      </c>
      <c r="H18">
        <f>VLOOKUP(A18,away!$A$2:$E$405,3,FALSE)</f>
        <v>1.26582278481013</v>
      </c>
      <c r="I18">
        <f>VLOOKUP(C18,away!$B$2:$E$405,3,FALSE)</f>
        <v>0.94</v>
      </c>
      <c r="J18">
        <f>VLOOKUP(B18,home!$B$2:$E$405,4,FALSE)</f>
        <v>0.71</v>
      </c>
      <c r="K18" s="3">
        <f t="shared" ref="K18:K81" si="112">E18*F18*G18</f>
        <v>1.0944092827004204</v>
      </c>
      <c r="L18" s="3">
        <f t="shared" ref="L18:L81" si="113">H18*I18*J18</f>
        <v>0.84481012658228072</v>
      </c>
      <c r="M18" s="5">
        <f t="shared" si="58"/>
        <v>0.14381616753931203</v>
      </c>
      <c r="N18" s="5">
        <f t="shared" si="59"/>
        <v>0.15739374875742196</v>
      </c>
      <c r="O18" s="5">
        <f t="shared" si="60"/>
        <v>0.12149735470346469</v>
      </c>
      <c r="P18" s="5">
        <f t="shared" si="61"/>
        <v>0.13296783281101732</v>
      </c>
      <c r="Q18" s="5">
        <f t="shared" si="62"/>
        <v>8.6126589839570181E-2</v>
      </c>
      <c r="R18" s="5">
        <f t="shared" si="63"/>
        <v>5.132109780322313E-2</v>
      </c>
      <c r="S18" s="5">
        <f t="shared" si="64"/>
        <v>3.0734452295889683E-2</v>
      </c>
      <c r="T18" s="5">
        <f t="shared" si="65"/>
        <v>7.2760615264467449E-2</v>
      </c>
      <c r="U18" s="5">
        <f t="shared" si="66"/>
        <v>5.6166285834223541E-2</v>
      </c>
      <c r="V18" s="5">
        <f t="shared" si="67"/>
        <v>3.1573436069587883E-3</v>
      </c>
      <c r="W18" s="5">
        <f t="shared" si="68"/>
        <v>3.1419246469252433E-2</v>
      </c>
      <c r="X18" s="5">
        <f t="shared" si="69"/>
        <v>2.6543297586809022E-2</v>
      </c>
      <c r="Y18" s="5">
        <f t="shared" si="70"/>
        <v>1.1212023297111637E-2</v>
      </c>
      <c r="Z18" s="5">
        <f t="shared" si="71"/>
        <v>1.4452194377160849E-2</v>
      </c>
      <c r="AA18" s="5">
        <f t="shared" si="72"/>
        <v>1.5816615681755651E-2</v>
      </c>
      <c r="AB18" s="5">
        <f t="shared" si="73"/>
        <v>8.6549255115092125E-3</v>
      </c>
      <c r="AC18" s="5">
        <f t="shared" si="74"/>
        <v>1.8244868781106951E-4</v>
      </c>
      <c r="AD18" s="5">
        <f t="shared" si="75"/>
        <v>8.5963787478505697E-3</v>
      </c>
      <c r="AE18" s="5">
        <f t="shared" si="76"/>
        <v>7.262307818120867E-3</v>
      </c>
      <c r="AF18" s="5">
        <f t="shared" si="77"/>
        <v>3.0676355935530882E-3</v>
      </c>
      <c r="AG18" s="5">
        <f t="shared" si="78"/>
        <v>8.6385653803263145E-4</v>
      </c>
      <c r="AH18" s="5">
        <f t="shared" si="79"/>
        <v>3.0523400402902448E-3</v>
      </c>
      <c r="AI18" s="5">
        <f t="shared" si="80"/>
        <v>3.3405092740518188E-3</v>
      </c>
      <c r="AJ18" s="5">
        <f t="shared" si="81"/>
        <v>1.8279421792345766E-3</v>
      </c>
      <c r="AK18" s="5">
        <f t="shared" si="82"/>
        <v>6.6683896306465201E-4</v>
      </c>
      <c r="AL18" s="5">
        <f t="shared" si="83"/>
        <v>6.7474490615445998E-6</v>
      </c>
      <c r="AM18" s="5">
        <f t="shared" si="84"/>
        <v>1.881591339851256E-3</v>
      </c>
      <c r="AN18" s="5">
        <f t="shared" si="85"/>
        <v>1.5895874179958627E-3</v>
      </c>
      <c r="AO18" s="5">
        <f t="shared" si="86"/>
        <v>6.7144977390534277E-4</v>
      </c>
      <c r="AP18" s="5">
        <f t="shared" si="87"/>
        <v>1.8908252282887216E-4</v>
      </c>
      <c r="AQ18" s="5">
        <f t="shared" si="88"/>
        <v>3.9934707511389103E-5</v>
      </c>
      <c r="AR18" s="5">
        <f t="shared" si="89"/>
        <v>5.1572955516195334E-4</v>
      </c>
      <c r="AS18" s="5">
        <f t="shared" si="90"/>
        <v>5.644192125322001E-4</v>
      </c>
      <c r="AT18" s="5">
        <f t="shared" si="91"/>
        <v>3.0885281276485062E-4</v>
      </c>
      <c r="AU18" s="5">
        <f t="shared" si="92"/>
        <v>1.1267046175932914E-4</v>
      </c>
      <c r="AV18" s="5">
        <f t="shared" si="93"/>
        <v>3.0826899808888138E-5</v>
      </c>
      <c r="AW18" s="5">
        <f t="shared" si="94"/>
        <v>1.7329099403372988E-7</v>
      </c>
      <c r="AX18" s="5">
        <f t="shared" si="95"/>
        <v>3.4320517143032248E-4</v>
      </c>
      <c r="AY18" s="5">
        <f t="shared" si="96"/>
        <v>2.8994320431974409E-4</v>
      </c>
      <c r="AZ18" s="5">
        <f t="shared" si="97"/>
        <v>1.2247347757151755E-4</v>
      </c>
      <c r="BA18" s="5">
        <f t="shared" si="98"/>
        <v>3.4488944696721958E-5</v>
      </c>
      <c r="BB18" s="5">
        <f t="shared" si="99"/>
        <v>7.2841524337317367E-6</v>
      </c>
      <c r="BC18" s="5">
        <f t="shared" si="100"/>
        <v>1.2307451479171079E-6</v>
      </c>
      <c r="BD18" s="5">
        <f t="shared" si="101"/>
        <v>7.2615591796432153E-5</v>
      </c>
      <c r="BE18" s="5">
        <f t="shared" si="102"/>
        <v>7.947117773079983E-5</v>
      </c>
      <c r="BF18" s="5">
        <f t="shared" si="103"/>
        <v>4.3486997307861135E-5</v>
      </c>
      <c r="BG18" s="5">
        <f t="shared" si="104"/>
        <v>1.5864191176830472E-5</v>
      </c>
      <c r="BH18" s="5">
        <f t="shared" si="105"/>
        <v>4.3404795216143444E-6</v>
      </c>
      <c r="BI18" s="5">
        <f t="shared" si="106"/>
        <v>9.5005221596516376E-7</v>
      </c>
      <c r="BJ18" s="8">
        <f t="shared" si="107"/>
        <v>0.4104159713698825</v>
      </c>
      <c r="BK18" s="8">
        <f t="shared" si="108"/>
        <v>0.31115493559437019</v>
      </c>
      <c r="BL18" s="8">
        <f t="shared" si="109"/>
        <v>0.26409313742259422</v>
      </c>
      <c r="BM18" s="8">
        <f t="shared" si="110"/>
        <v>0.30670367739667276</v>
      </c>
      <c r="BN18" s="8">
        <f t="shared" si="111"/>
        <v>0.69312279145400935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1.3185654008438801</v>
      </c>
      <c r="F19">
        <f>VLOOKUP(B19,home!$B$2:$E$405,3,FALSE)</f>
        <v>1.05</v>
      </c>
      <c r="G19">
        <f>VLOOKUP(C19,away!$B$2:$E$405,4,FALSE)</f>
        <v>1.1200000000000001</v>
      </c>
      <c r="H19">
        <f>VLOOKUP(A19,away!$A$2:$E$405,3,FALSE)</f>
        <v>1.26582278481013</v>
      </c>
      <c r="I19">
        <f>VLOOKUP(C19,away!$B$2:$E$405,3,FALSE)</f>
        <v>0.79</v>
      </c>
      <c r="J19">
        <f>VLOOKUP(B19,home!$B$2:$E$405,4,FALSE)</f>
        <v>1.01</v>
      </c>
      <c r="K19" s="3">
        <f t="shared" si="112"/>
        <v>1.5506329113924033</v>
      </c>
      <c r="L19" s="3">
        <f t="shared" si="113"/>
        <v>1.0100000000000027</v>
      </c>
      <c r="M19" s="5">
        <f t="shared" si="58"/>
        <v>7.7255828872364152E-2</v>
      </c>
      <c r="N19" s="5">
        <f t="shared" si="59"/>
        <v>0.11979543084638732</v>
      </c>
      <c r="O19" s="5">
        <f t="shared" si="60"/>
        <v>7.8028387161088009E-2</v>
      </c>
      <c r="P19" s="5">
        <f t="shared" si="61"/>
        <v>0.12099338515485153</v>
      </c>
      <c r="Q19" s="5">
        <f t="shared" si="62"/>
        <v>9.2879368852420471E-2</v>
      </c>
      <c r="R19" s="5">
        <f t="shared" si="63"/>
        <v>3.9404335516349538E-2</v>
      </c>
      <c r="S19" s="5">
        <f t="shared" si="64"/>
        <v>4.7373122083177302E-2</v>
      </c>
      <c r="T19" s="5">
        <f t="shared" si="65"/>
        <v>9.3808162540944928E-2</v>
      </c>
      <c r="U19" s="5">
        <f t="shared" si="66"/>
        <v>6.1101659503200165E-2</v>
      </c>
      <c r="V19" s="5">
        <f t="shared" si="67"/>
        <v>8.2436561599734479E-3</v>
      </c>
      <c r="W19" s="5">
        <f t="shared" si="68"/>
        <v>4.8007268710639213E-2</v>
      </c>
      <c r="X19" s="5">
        <f t="shared" si="69"/>
        <v>4.8487341397745735E-2</v>
      </c>
      <c r="Y19" s="5">
        <f t="shared" si="70"/>
        <v>2.4486107405861657E-2</v>
      </c>
      <c r="Z19" s="5">
        <f t="shared" si="71"/>
        <v>1.3266126290504382E-2</v>
      </c>
      <c r="AA19" s="5">
        <f t="shared" si="72"/>
        <v>2.0570892032744113E-2</v>
      </c>
      <c r="AB19" s="5">
        <f t="shared" si="73"/>
        <v>1.5948951101336404E-2</v>
      </c>
      <c r="AC19" s="5">
        <f t="shared" si="74"/>
        <v>8.0691958733600938E-4</v>
      </c>
      <c r="AD19" s="5">
        <f t="shared" si="75"/>
        <v>1.8610412712193974E-2</v>
      </c>
      <c r="AE19" s="5">
        <f t="shared" si="76"/>
        <v>1.8796516839315963E-2</v>
      </c>
      <c r="AF19" s="5">
        <f t="shared" si="77"/>
        <v>9.4922410038545853E-3</v>
      </c>
      <c r="AG19" s="5">
        <f t="shared" si="78"/>
        <v>3.1957211379643859E-3</v>
      </c>
      <c r="AH19" s="5">
        <f t="shared" si="79"/>
        <v>3.3496968883523649E-3</v>
      </c>
      <c r="AI19" s="5">
        <f t="shared" si="80"/>
        <v>5.1941502382679017E-3</v>
      </c>
      <c r="AJ19" s="5">
        <f t="shared" si="81"/>
        <v>4.027110153087452E-3</v>
      </c>
      <c r="AK19" s="5">
        <f t="shared" si="82"/>
        <v>2.0815231803933006E-3</v>
      </c>
      <c r="AL19" s="5">
        <f t="shared" si="83"/>
        <v>5.054993718640403E-5</v>
      </c>
      <c r="AM19" s="5">
        <f t="shared" si="84"/>
        <v>5.7715836892247071E-3</v>
      </c>
      <c r="AN19" s="5">
        <f t="shared" si="85"/>
        <v>5.8292995261169699E-3</v>
      </c>
      <c r="AO19" s="5">
        <f t="shared" si="86"/>
        <v>2.9437962606890769E-3</v>
      </c>
      <c r="AP19" s="5">
        <f t="shared" si="87"/>
        <v>9.9107807443199209E-4</v>
      </c>
      <c r="AQ19" s="5">
        <f t="shared" si="88"/>
        <v>2.5024721379407862E-4</v>
      </c>
      <c r="AR19" s="5">
        <f t="shared" si="89"/>
        <v>6.7663877144717971E-4</v>
      </c>
      <c r="AS19" s="5">
        <f t="shared" si="90"/>
        <v>1.0492183481301193E-3</v>
      </c>
      <c r="AT19" s="5">
        <f t="shared" si="91"/>
        <v>8.1347625092366774E-4</v>
      </c>
      <c r="AU19" s="5">
        <f t="shared" si="92"/>
        <v>4.2046768243944799E-4</v>
      </c>
      <c r="AV19" s="5">
        <f t="shared" si="93"/>
        <v>1.6299775664187438E-4</v>
      </c>
      <c r="AW19" s="5">
        <f t="shared" si="94"/>
        <v>2.1991177842432627E-6</v>
      </c>
      <c r="AX19" s="5">
        <f t="shared" si="95"/>
        <v>1.4916012698945678E-3</v>
      </c>
      <c r="AY19" s="5">
        <f t="shared" si="96"/>
        <v>1.5065172825935176E-3</v>
      </c>
      <c r="AZ19" s="5">
        <f t="shared" si="97"/>
        <v>7.6079122770972827E-4</v>
      </c>
      <c r="BA19" s="5">
        <f t="shared" si="98"/>
        <v>2.561330466622759E-4</v>
      </c>
      <c r="BB19" s="5">
        <f t="shared" si="99"/>
        <v>6.4673594282224826E-5</v>
      </c>
      <c r="BC19" s="5">
        <f t="shared" si="100"/>
        <v>1.3064066045009453E-5</v>
      </c>
      <c r="BD19" s="5">
        <f t="shared" si="101"/>
        <v>1.139008598602755E-4</v>
      </c>
      <c r="BE19" s="5">
        <f t="shared" si="102"/>
        <v>1.7661842193523712E-4</v>
      </c>
      <c r="BF19" s="5">
        <f t="shared" si="103"/>
        <v>1.3693516890548438E-4</v>
      </c>
      <c r="BG19" s="5">
        <f t="shared" si="104"/>
        <v>7.0778726543973901E-5</v>
      </c>
      <c r="BH19" s="5">
        <f t="shared" si="105"/>
        <v>2.7437955701382248E-5</v>
      </c>
      <c r="BI19" s="5">
        <f t="shared" si="106"/>
        <v>8.5092394263780302E-6</v>
      </c>
      <c r="BJ19" s="8">
        <f t="shared" si="107"/>
        <v>0.49743735669877248</v>
      </c>
      <c r="BK19" s="8">
        <f t="shared" si="108"/>
        <v>0.25622997907748241</v>
      </c>
      <c r="BL19" s="8">
        <f t="shared" si="109"/>
        <v>0.23336368495677434</v>
      </c>
      <c r="BM19" s="8">
        <f t="shared" si="110"/>
        <v>0.47043609245526324</v>
      </c>
      <c r="BN19" s="8">
        <f t="shared" si="111"/>
        <v>0.52835673640346104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1.3185654008438801</v>
      </c>
      <c r="F20">
        <f>VLOOKUP(B20,home!$B$2:$E$405,3,FALSE)</f>
        <v>1.06</v>
      </c>
      <c r="G20">
        <f>VLOOKUP(C20,away!$B$2:$E$405,4,FALSE)</f>
        <v>1.48</v>
      </c>
      <c r="H20">
        <f>VLOOKUP(A20,away!$A$2:$E$405,3,FALSE)</f>
        <v>1.26582278481013</v>
      </c>
      <c r="I20">
        <f>VLOOKUP(C20,away!$B$2:$E$405,3,FALSE)</f>
        <v>0.96</v>
      </c>
      <c r="J20">
        <f>VLOOKUP(B20,home!$B$2:$E$405,4,FALSE)</f>
        <v>0.79</v>
      </c>
      <c r="K20" s="3">
        <f t="shared" si="112"/>
        <v>2.068565400843879</v>
      </c>
      <c r="L20" s="3">
        <f t="shared" si="113"/>
        <v>0.96000000000000252</v>
      </c>
      <c r="M20" s="5">
        <f t="shared" ref="M20:M83" si="114">_xlfn.POISSON.DIST(0,K20,FALSE) * _xlfn.POISSON.DIST(0,L20,FALSE)</f>
        <v>4.838500144213187E-2</v>
      </c>
      <c r="N20" s="5">
        <f t="shared" ref="N20:N83" si="115">_xlfn.POISSON.DIST(1,K20,FALSE) * _xlfn.POISSON.DIST(0,L20,FALSE)</f>
        <v>0.10008753990297518</v>
      </c>
      <c r="O20" s="5">
        <f t="shared" ref="O20:O83" si="116">_xlfn.POISSON.DIST(0,K20,FALSE) * _xlfn.POISSON.DIST(1,L20,FALSE)</f>
        <v>4.6449601384446725E-2</v>
      </c>
      <c r="P20" s="5">
        <f t="shared" ref="P20:P83" si="117">_xlfn.POISSON.DIST(1,K20,FALSE) * _xlfn.POISSON.DIST(1,L20,FALSE)</f>
        <v>9.608403830685644E-2</v>
      </c>
      <c r="Q20" s="5">
        <f t="shared" ref="Q20:Q83" si="118">_xlfn.POISSON.DIST(2,K20,FALSE) * _xlfn.POISSON.DIST(0,L20,FALSE)</f>
        <v>0.1035188110494378</v>
      </c>
      <c r="R20" s="5">
        <f t="shared" ref="R20:R83" si="119">_xlfn.POISSON.DIST(0,K20,FALSE) * _xlfn.POISSON.DIST(2,L20,FALSE)</f>
        <v>2.229580866453448E-2</v>
      </c>
      <c r="S20" s="5">
        <f t="shared" ref="S20:S83" si="120">_xlfn.POISSON.DIST(2,K20,FALSE) * _xlfn.POISSON.DIST(2,L20,FALSE)</f>
        <v>4.770146813158118E-2</v>
      </c>
      <c r="T20" s="5">
        <f t="shared" ref="T20:T83" si="121">_xlfn.POISSON.DIST(2,K20,FALSE) * _xlfn.POISSON.DIST(1,L20,FALSE)</f>
        <v>9.9378058607460559E-2</v>
      </c>
      <c r="U20" s="5">
        <f t="shared" ref="U20:U83" si="122">_xlfn.POISSON.DIST(1,K20,FALSE) * _xlfn.POISSON.DIST(2,L20,FALSE)</f>
        <v>4.6120338387291203E-2</v>
      </c>
      <c r="V20" s="5">
        <f t="shared" ref="V20:V83" si="123">_xlfn.POISSON.DIST(3,K20,FALSE) * _xlfn.POISSON.DIST(3,L20,FALSE)</f>
        <v>1.0525184698287574E-2</v>
      </c>
      <c r="W20" s="5">
        <f t="shared" ref="W20:W83" si="124">_xlfn.POISSON.DIST(3,K20,FALSE) * _xlfn.POISSON.DIST(0,L20,FALSE)</f>
        <v>7.1378476957787346E-2</v>
      </c>
      <c r="X20" s="5">
        <f t="shared" ref="X20:X83" si="125">_xlfn.POISSON.DIST(3,K20,FALSE) * _xlfn.POISSON.DIST(1,L20,FALSE)</f>
        <v>6.8523337879476037E-2</v>
      </c>
      <c r="Y20" s="5">
        <f t="shared" ref="Y20:Y83" si="126">_xlfn.POISSON.DIST(3,K20,FALSE) * _xlfn.POISSON.DIST(2,L20,FALSE)</f>
        <v>3.2891202182148575E-2</v>
      </c>
      <c r="Z20" s="5">
        <f t="shared" ref="Z20:Z83" si="127">_xlfn.POISSON.DIST(0,K20,FALSE) * _xlfn.POISSON.DIST(3,L20,FALSE)</f>
        <v>7.1346587726510537E-3</v>
      </c>
      <c r="AA20" s="5">
        <f t="shared" ref="AA20:AA83" si="128">_xlfn.POISSON.DIST(1,K20,FALSE) * _xlfn.POISSON.DIST(3,L20,FALSE)</f>
        <v>1.4758508283933224E-2</v>
      </c>
      <c r="AB20" s="5">
        <f t="shared" ref="AB20:AB83" si="129">_xlfn.POISSON.DIST(2,K20,FALSE) * _xlfn.POISSON.DIST(3,L20,FALSE)</f>
        <v>1.526446980210602E-2</v>
      </c>
      <c r="AC20" s="5">
        <f t="shared" ref="AC20:AC83" si="130">_xlfn.POISSON.DIST(4,K20,FALSE) * _xlfn.POISSON.DIST(4,L20,FALSE)</f>
        <v>1.3063219742621493E-3</v>
      </c>
      <c r="AD20" s="5">
        <f t="shared" ref="AD20:AD83" si="131">_xlfn.POISSON.DIST(4,K20,FALSE) * _xlfn.POISSON.DIST(0,L20,FALSE)</f>
        <v>3.6912761949952744E-2</v>
      </c>
      <c r="AE20" s="5">
        <f t="shared" ref="AE20:AE83" si="132">_xlfn.POISSON.DIST(4,K20,FALSE) * _xlfn.POISSON.DIST(1,L20,FALSE)</f>
        <v>3.5436251471954734E-2</v>
      </c>
      <c r="AF20" s="5">
        <f t="shared" ref="AF20:AF83" si="133">_xlfn.POISSON.DIST(4,K20,FALSE) * _xlfn.POISSON.DIST(2,L20,FALSE)</f>
        <v>1.7009400706538311E-2</v>
      </c>
      <c r="AG20" s="5">
        <f t="shared" ref="AG20:AG83" si="134">_xlfn.POISSON.DIST(4,K20,FALSE) * _xlfn.POISSON.DIST(3,L20,FALSE)</f>
        <v>5.4430082260922752E-3</v>
      </c>
      <c r="AH20" s="5">
        <f t="shared" ref="AH20:AH83" si="135">_xlfn.POISSON.DIST(0,K20,FALSE) * _xlfn.POISSON.DIST(4,L20,FALSE)</f>
        <v>1.7123181054362569E-3</v>
      </c>
      <c r="AI20" s="5">
        <f t="shared" ref="AI20:AI83" si="136">_xlfn.POISSON.DIST(1,K20,FALSE) * _xlfn.POISSON.DIST(4,L20,FALSE)</f>
        <v>3.5420419881439826E-3</v>
      </c>
      <c r="AJ20" s="5">
        <f t="shared" ref="AJ20:AJ83" si="137">_xlfn.POISSON.DIST(2,K20,FALSE) * _xlfn.POISSON.DIST(4,L20,FALSE)</f>
        <v>3.6634727525054539E-3</v>
      </c>
      <c r="AK20" s="5">
        <f t="shared" ref="AK20:AK83" si="138">_xlfn.POISSON.DIST(3,K20,FALSE) * _xlfn.POISSON.DIST(4,L20,FALSE)</f>
        <v>2.5260443275890239E-3</v>
      </c>
      <c r="AL20" s="5">
        <f t="shared" ref="AL20:AL83" si="139">_xlfn.POISSON.DIST(5,K20,FALSE) * _xlfn.POISSON.DIST(5,L20,FALSE)</f>
        <v>1.0376495763151704E-4</v>
      </c>
      <c r="AM20" s="5">
        <f t="shared" ref="AM20:AM83" si="140">_xlfn.POISSON.DIST(5,K20,FALSE) * _xlfn.POISSON.DIST(0,L20,FALSE)</f>
        <v>1.5271292443851728E-2</v>
      </c>
      <c r="AN20" s="5">
        <f t="shared" ref="AN20:AN83" si="141">_xlfn.POISSON.DIST(5,K20,FALSE) * _xlfn.POISSON.DIST(1,L20,FALSE)</f>
        <v>1.4660440746097698E-2</v>
      </c>
      <c r="AO20" s="5">
        <f t="shared" ref="AO20:AO83" si="142">_xlfn.POISSON.DIST(5,K20,FALSE) * _xlfn.POISSON.DIST(2,L20,FALSE)</f>
        <v>7.037011558126912E-3</v>
      </c>
      <c r="AP20" s="5">
        <f t="shared" ref="AP20:AP83" si="143">_xlfn.POISSON.DIST(5,K20,FALSE) * _xlfn.POISSON.DIST(3,L20,FALSE)</f>
        <v>2.2518436986006182E-3</v>
      </c>
      <c r="AQ20" s="5">
        <f t="shared" ref="AQ20:AQ83" si="144">_xlfn.POISSON.DIST(5,K20,FALSE) * _xlfn.POISSON.DIST(4,L20,FALSE)</f>
        <v>5.4044248766414965E-4</v>
      </c>
      <c r="AR20" s="5">
        <f t="shared" ref="AR20:AR83" si="145">_xlfn.POISSON.DIST(0,K20,FALSE) * _xlfn.POISSON.DIST(5,L20,FALSE)</f>
        <v>3.2876507624376229E-4</v>
      </c>
      <c r="AS20" s="5">
        <f t="shared" ref="AS20:AS83" si="146">_xlfn.POISSON.DIST(1,K20,FALSE) * _xlfn.POISSON.DIST(5,L20,FALSE)</f>
        <v>6.8007206172364658E-4</v>
      </c>
      <c r="AT20" s="5">
        <f t="shared" ref="AT20:AT83" si="147">_xlfn.POISSON.DIST(2,K20,FALSE) * _xlfn.POISSON.DIST(5,L20,FALSE)</f>
        <v>7.0338676848104916E-4</v>
      </c>
      <c r="AU20" s="5">
        <f t="shared" ref="AU20:AU83" si="148">_xlfn.POISSON.DIST(3,K20,FALSE) * _xlfn.POISSON.DIST(5,L20,FALSE)</f>
        <v>4.8500051089709397E-4</v>
      </c>
      <c r="AV20" s="5">
        <f t="shared" ref="AV20:AV83" si="149">_xlfn.POISSON.DIST(4,K20,FALSE) * _xlfn.POISSON.DIST(5,L20,FALSE)</f>
        <v>2.5081381905833338E-4</v>
      </c>
      <c r="AW20" s="5">
        <f t="shared" ref="AW20:AW83" si="150">_xlfn.POISSON.DIST(6,K20,FALSE) * _xlfn.POISSON.DIST(6,L20,FALSE)</f>
        <v>5.7238560313756767E-6</v>
      </c>
      <c r="AX20" s="5">
        <f t="shared" ref="AX20:AX83" si="151">_xlfn.POISSON.DIST(6,K20,FALSE) * _xlfn.POISSON.DIST(0,L20,FALSE)</f>
        <v>5.2649445292533804E-3</v>
      </c>
      <c r="AY20" s="5">
        <f t="shared" ref="AY20:AY83" si="152">_xlfn.POISSON.DIST(6,K20,FALSE) * _xlfn.POISSON.DIST(1,L20,FALSE)</f>
        <v>5.0543467480832589E-3</v>
      </c>
      <c r="AZ20" s="5">
        <f t="shared" ref="AZ20:AZ83" si="153">_xlfn.POISSON.DIST(6,K20,FALSE) * _xlfn.POISSON.DIST(2,L20,FALSE)</f>
        <v>2.4260864390799699E-3</v>
      </c>
      <c r="BA20" s="5">
        <f t="shared" ref="BA20:BA83" si="154">_xlfn.POISSON.DIST(6,K20,FALSE) * _xlfn.POISSON.DIST(3,L20,FALSE)</f>
        <v>7.7634766050559253E-4</v>
      </c>
      <c r="BB20" s="5">
        <f t="shared" ref="BB20:BB83" si="155">_xlfn.POISSON.DIST(6,K20,FALSE) * _xlfn.POISSON.DIST(4,L20,FALSE)</f>
        <v>1.8632343852134268E-4</v>
      </c>
      <c r="BC20" s="5">
        <f t="shared" ref="BC20:BC83" si="156">_xlfn.POISSON.DIST(6,K20,FALSE) * _xlfn.POISSON.DIST(5,L20,FALSE)</f>
        <v>3.5774100196097899E-5</v>
      </c>
      <c r="BD20" s="5">
        <f t="shared" ref="BD20:BD83" si="157">_xlfn.POISSON.DIST(0,K20,FALSE) * _xlfn.POISSON.DIST(6,L20,FALSE)</f>
        <v>5.2602412199002086E-5</v>
      </c>
      <c r="BE20" s="5">
        <f t="shared" ref="BE20:BE83" si="158">_xlfn.POISSON.DIST(1,K20,FALSE) * _xlfn.POISSON.DIST(6,L20,FALSE)</f>
        <v>1.0881152987578371E-4</v>
      </c>
      <c r="BF20" s="5">
        <f t="shared" ref="BF20:BF83" si="159">_xlfn.POISSON.DIST(2,K20,FALSE) * _xlfn.POISSON.DIST(6,L20,FALSE)</f>
        <v>1.1254188295696813E-4</v>
      </c>
      <c r="BG20" s="5">
        <f t="shared" ref="BG20:BG83" si="160">_xlfn.POISSON.DIST(3,K20,FALSE) * _xlfn.POISSON.DIST(6,L20,FALSE)</f>
        <v>7.7600081743535215E-5</v>
      </c>
      <c r="BH20" s="5">
        <f t="shared" ref="BH20:BH83" si="161">_xlfn.POISSON.DIST(4,K20,FALSE) * _xlfn.POISSON.DIST(6,L20,FALSE)</f>
        <v>4.0130211049333429E-5</v>
      </c>
      <c r="BI20" s="5">
        <f t="shared" ref="BI20:BI83" si="162">_xlfn.POISSON.DIST(5,K20,FALSE) * _xlfn.POISSON.DIST(6,L20,FALSE)</f>
        <v>1.6602393221042765E-5</v>
      </c>
      <c r="BJ20" s="8">
        <f t="shared" ref="BJ20:BJ83" si="163">SUM(N20,Q20,T20,W20,X20,Y20,AD20,AE20,AF20,AG20,AM20,AN20,AO20,AP20,AQ20,AX20,AY20,AZ20,BA20,BB20,BC20)</f>
        <v>0.62408370278380432</v>
      </c>
      <c r="BK20" s="8">
        <f t="shared" ref="BK20:BK83" si="164">SUM(M20,P20,S20,V20,AC20,AL20,AY20)</f>
        <v>0.20916012625883396</v>
      </c>
      <c r="BL20" s="8">
        <f t="shared" ref="BL20:BL83" si="165">SUM(O20,R20,U20,AA20,AB20,AH20,AI20,AJ20,AK20,AR20,AS20,AT20,AU20,AV20,BD20,BE20,BF20,BG20,BH20,BI20)</f>
        <v>0.15918893044343596</v>
      </c>
      <c r="BM20" s="8">
        <f t="shared" ref="BM20:BM83" si="166">SUM(S20:BI20)</f>
        <v>0.57769799461629068</v>
      </c>
      <c r="BN20" s="8">
        <f t="shared" ref="BN20:BN83" si="167">SUM(M20:R20)</f>
        <v>0.41682080075038247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1.2645833333333301</v>
      </c>
      <c r="F21">
        <f>VLOOKUP(B21,home!$B$2:$E$405,3,FALSE)</f>
        <v>1.17</v>
      </c>
      <c r="G21">
        <f>VLOOKUP(C21,away!$B$2:$E$405,4,FALSE)</f>
        <v>1.19</v>
      </c>
      <c r="H21">
        <f>VLOOKUP(A21,away!$A$2:$E$405,3,FALSE)</f>
        <v>1.09791666666667</v>
      </c>
      <c r="I21">
        <f>VLOOKUP(C21,away!$B$2:$E$405,3,FALSE)</f>
        <v>0.83</v>
      </c>
      <c r="J21">
        <f>VLOOKUP(B21,home!$B$2:$E$405,4,FALSE)</f>
        <v>1.05</v>
      </c>
      <c r="K21" s="3">
        <f t="shared" si="112"/>
        <v>1.7606793749999954</v>
      </c>
      <c r="L21" s="3">
        <f t="shared" si="113"/>
        <v>0.9568343750000029</v>
      </c>
      <c r="M21" s="5">
        <f t="shared" si="114"/>
        <v>6.603873930382459E-2</v>
      </c>
      <c r="N21" s="5">
        <f t="shared" si="115"/>
        <v>0.11627304624324551</v>
      </c>
      <c r="O21" s="5">
        <f t="shared" si="116"/>
        <v>6.3188135847563123E-2</v>
      </c>
      <c r="P21" s="5">
        <f t="shared" si="117"/>
        <v>0.11125404753150225</v>
      </c>
      <c r="Q21" s="5">
        <f t="shared" si="118"/>
        <v>0.10235977719445156</v>
      </c>
      <c r="R21" s="5">
        <f t="shared" si="119"/>
        <v>3.0230290235559166E-2</v>
      </c>
      <c r="S21" s="5">
        <f t="shared" si="120"/>
        <v>4.6856826851269594E-2</v>
      </c>
      <c r="T21" s="5">
        <f t="shared" si="121"/>
        <v>9.7941353436992604E-2</v>
      </c>
      <c r="U21" s="5">
        <f t="shared" si="122"/>
        <v>5.3225848518012778E-2</v>
      </c>
      <c r="V21" s="5">
        <f t="shared" si="123"/>
        <v>8.7709656763450845E-3</v>
      </c>
      <c r="W21" s="5">
        <f t="shared" si="124"/>
        <v>6.0074249511955245E-2</v>
      </c>
      <c r="X21" s="5">
        <f t="shared" si="125"/>
        <v>5.7481106985365925E-2</v>
      </c>
      <c r="Y21" s="5">
        <f t="shared" si="126"/>
        <v>2.7499949538325446E-2</v>
      </c>
      <c r="Z21" s="5">
        <f t="shared" si="127"/>
        <v>9.6417936212033171E-3</v>
      </c>
      <c r="AA21" s="5">
        <f t="shared" si="128"/>
        <v>1.6976107166859201E-2</v>
      </c>
      <c r="AB21" s="5">
        <f t="shared" si="129"/>
        <v>1.4944740878239302E-2</v>
      </c>
      <c r="AC21" s="5">
        <f t="shared" si="130"/>
        <v>9.2351610825340796E-4</v>
      </c>
      <c r="AD21" s="5">
        <f t="shared" si="131"/>
        <v>2.6442873021075803E-2</v>
      </c>
      <c r="AE21" s="5">
        <f t="shared" si="132"/>
        <v>2.5301449880325504E-2</v>
      </c>
      <c r="AF21" s="5">
        <f t="shared" si="133"/>
        <v>1.2104648491417572E-2</v>
      </c>
      <c r="AG21" s="5">
        <f t="shared" si="134"/>
        <v>3.8607145912934217E-3</v>
      </c>
      <c r="AH21" s="5">
        <f t="shared" si="135"/>
        <v>2.3063998933557724E-3</v>
      </c>
      <c r="AI21" s="5">
        <f t="shared" si="136"/>
        <v>4.0608307227336972E-3</v>
      </c>
      <c r="AJ21" s="5">
        <f t="shared" si="137"/>
        <v>3.5749104494417734E-3</v>
      </c>
      <c r="AK21" s="5">
        <f t="shared" si="138"/>
        <v>2.0980903652680315E-3</v>
      </c>
      <c r="AL21" s="5">
        <f t="shared" si="139"/>
        <v>6.2233111102278241E-5</v>
      </c>
      <c r="AM21" s="5">
        <f t="shared" si="140"/>
        <v>9.311484228790393E-3</v>
      </c>
      <c r="AN21" s="5">
        <f t="shared" si="141"/>
        <v>8.9095481923770377E-3</v>
      </c>
      <c r="AO21" s="5">
        <f t="shared" si="142"/>
        <v>4.2624809880927438E-3</v>
      </c>
      <c r="AP21" s="5">
        <f t="shared" si="143"/>
        <v>1.3594961107303721E-3</v>
      </c>
      <c r="AQ21" s="5">
        <f t="shared" si="144"/>
        <v>3.2520315285640753E-4</v>
      </c>
      <c r="AR21" s="5">
        <f t="shared" si="145"/>
        <v>4.4136854009182893E-4</v>
      </c>
      <c r="AS21" s="5">
        <f t="shared" si="146"/>
        <v>7.7710848531354184E-4</v>
      </c>
      <c r="AT21" s="5">
        <f t="shared" si="147"/>
        <v>6.8411944111452009E-4</v>
      </c>
      <c r="AU21" s="5">
        <f t="shared" si="148"/>
        <v>4.0150499666895305E-4</v>
      </c>
      <c r="AV21" s="5">
        <f t="shared" si="149"/>
        <v>1.7673039164861699E-4</v>
      </c>
      <c r="AW21" s="5">
        <f t="shared" si="150"/>
        <v>2.9122996481539538E-6</v>
      </c>
      <c r="AX21" s="5">
        <f t="shared" si="151"/>
        <v>2.7324230387114987E-3</v>
      </c>
      <c r="AY21" s="5">
        <f t="shared" si="152"/>
        <v>2.6144762904811254E-3</v>
      </c>
      <c r="AZ21" s="5">
        <f t="shared" si="153"/>
        <v>1.2508103936774168E-3</v>
      </c>
      <c r="BA21" s="5">
        <f t="shared" si="154"/>
        <v>3.9893946042594629E-4</v>
      </c>
      <c r="BB21" s="5">
        <f t="shared" si="155"/>
        <v>9.5429747319874655E-5</v>
      </c>
      <c r="BC21" s="5">
        <f t="shared" si="156"/>
        <v>1.8262092526644101E-5</v>
      </c>
      <c r="BD21" s="5">
        <f t="shared" si="157"/>
        <v>7.0386098533904777E-5</v>
      </c>
      <c r="BE21" s="5">
        <f t="shared" si="158"/>
        <v>1.2392735197536354E-4</v>
      </c>
      <c r="BF21" s="5">
        <f t="shared" si="159"/>
        <v>1.0909816631069379E-4</v>
      </c>
      <c r="BG21" s="5">
        <f t="shared" si="160"/>
        <v>6.4028963757852621E-5</v>
      </c>
      <c r="BH21" s="5">
        <f t="shared" si="161"/>
        <v>2.8183618972768346E-5</v>
      </c>
      <c r="BI21" s="5">
        <f t="shared" si="162"/>
        <v>9.9244633276423526E-6</v>
      </c>
      <c r="BJ21" s="8">
        <f t="shared" si="163"/>
        <v>0.56061772259043807</v>
      </c>
      <c r="BK21" s="8">
        <f t="shared" si="164"/>
        <v>0.23652080487277835</v>
      </c>
      <c r="BL21" s="8">
        <f t="shared" si="165"/>
        <v>0.19349173459474853</v>
      </c>
      <c r="BM21" s="8">
        <f t="shared" si="166"/>
        <v>0.50831645533218917</v>
      </c>
      <c r="BN21" s="8">
        <f t="shared" si="167"/>
        <v>0.48934403635614621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1.2645833333333301</v>
      </c>
      <c r="F22">
        <f>VLOOKUP(B22,home!$B$2:$E$405,3,FALSE)</f>
        <v>1.1499999999999999</v>
      </c>
      <c r="G22">
        <f>VLOOKUP(C22,away!$B$2:$E$405,4,FALSE)</f>
        <v>1.02</v>
      </c>
      <c r="H22">
        <f>VLOOKUP(A22,away!$A$2:$E$405,3,FALSE)</f>
        <v>1.09791666666667</v>
      </c>
      <c r="I22">
        <f>VLOOKUP(C22,away!$B$2:$E$405,3,FALSE)</f>
        <v>0.98</v>
      </c>
      <c r="J22">
        <f>VLOOKUP(B22,home!$B$2:$E$405,4,FALSE)</f>
        <v>1.23</v>
      </c>
      <c r="K22" s="3">
        <f t="shared" si="112"/>
        <v>1.4833562499999959</v>
      </c>
      <c r="L22" s="3">
        <f t="shared" si="113"/>
        <v>1.3234287500000039</v>
      </c>
      <c r="M22" s="5">
        <f t="shared" si="114"/>
        <v>6.039886292280193E-2</v>
      </c>
      <c r="N22" s="5">
        <f t="shared" si="115"/>
        <v>8.9593030809431262E-2</v>
      </c>
      <c r="O22" s="5">
        <f t="shared" si="116"/>
        <v>7.9933591659345354E-2</v>
      </c>
      <c r="P22" s="5">
        <f t="shared" si="117"/>
        <v>0.11856999277283747</v>
      </c>
      <c r="Q22" s="5">
        <f t="shared" si="118"/>
        <v>6.6449191103806052E-2</v>
      </c>
      <c r="R22" s="5">
        <f t="shared" si="119"/>
        <v>5.2893206646369088E-2</v>
      </c>
      <c r="S22" s="5">
        <f t="shared" si="120"/>
        <v>5.8191671605307672E-2</v>
      </c>
      <c r="T22" s="5">
        <f t="shared" si="121"/>
        <v>8.7940769921021428E-2</v>
      </c>
      <c r="U22" s="5">
        <f t="shared" si="122"/>
        <v>7.8459468661432913E-2</v>
      </c>
      <c r="V22" s="5">
        <f t="shared" si="123"/>
        <v>1.2693002167017501E-2</v>
      </c>
      <c r="W22" s="5">
        <f t="shared" si="124"/>
        <v>3.2855940977091616E-2</v>
      </c>
      <c r="X22" s="5">
        <f t="shared" si="125"/>
        <v>4.3482496897386265E-2</v>
      </c>
      <c r="Y22" s="5">
        <f t="shared" si="126"/>
        <v>2.8772993257893481E-2</v>
      </c>
      <c r="Z22" s="5">
        <f t="shared" si="127"/>
        <v>2.3333463451832043E-2</v>
      </c>
      <c r="AA22" s="5">
        <f t="shared" si="128"/>
        <v>3.4611838845421537E-2</v>
      </c>
      <c r="AB22" s="5">
        <f t="shared" si="129"/>
        <v>2.5670843737674347E-2</v>
      </c>
      <c r="AC22" s="5">
        <f t="shared" si="130"/>
        <v>1.5573649717674375E-3</v>
      </c>
      <c r="AD22" s="5">
        <f t="shared" si="131"/>
        <v>1.2184266349499958E-2</v>
      </c>
      <c r="AE22" s="5">
        <f t="shared" si="132"/>
        <v>1.6125008384585842E-2</v>
      </c>
      <c r="AF22" s="5">
        <f t="shared" si="133"/>
        <v>1.0670149845076013E-2</v>
      </c>
      <c r="AG22" s="5">
        <f t="shared" si="134"/>
        <v>4.7070610239272268E-3</v>
      </c>
      <c r="AH22" s="5">
        <f t="shared" si="135"/>
        <v>7.7200440923072162E-3</v>
      </c>
      <c r="AI22" s="5">
        <f t="shared" si="136"/>
        <v>1.1451575654599455E-2</v>
      </c>
      <c r="AJ22" s="5">
        <f t="shared" si="137"/>
        <v>8.4933831597989503E-3</v>
      </c>
      <c r="AK22" s="5">
        <f t="shared" si="138"/>
        <v>4.1995709979108292E-3</v>
      </c>
      <c r="AL22" s="5">
        <f t="shared" si="139"/>
        <v>1.2229154292732407E-4</v>
      </c>
      <c r="AM22" s="5">
        <f t="shared" si="140"/>
        <v>3.6147215282390757E-3</v>
      </c>
      <c r="AN22" s="5">
        <f t="shared" si="141"/>
        <v>4.7838263937155442E-3</v>
      </c>
      <c r="AO22" s="5">
        <f t="shared" si="142"/>
        <v>3.1655266922259949E-3</v>
      </c>
      <c r="AP22" s="5">
        <f t="shared" si="143"/>
        <v>1.3964496777947651E-3</v>
      </c>
      <c r="AQ22" s="5">
        <f t="shared" si="144"/>
        <v>4.6202541288045869E-4</v>
      </c>
      <c r="AR22" s="5">
        <f t="shared" si="145"/>
        <v>2.043385660605408E-3</v>
      </c>
      <c r="AS22" s="5">
        <f t="shared" si="146"/>
        <v>3.0310688908194027E-3</v>
      </c>
      <c r="AT22" s="5">
        <f t="shared" si="147"/>
        <v>2.2480774916887585E-3</v>
      </c>
      <c r="AU22" s="5">
        <f t="shared" si="148"/>
        <v>1.1115665992602781E-3</v>
      </c>
      <c r="AV22" s="5">
        <f t="shared" si="149"/>
        <v>4.1221231557599374E-4</v>
      </c>
      <c r="AW22" s="5">
        <f t="shared" si="150"/>
        <v>6.6686811727662092E-6</v>
      </c>
      <c r="AX22" s="5">
        <f t="shared" si="151"/>
        <v>8.9365329515382738E-4</v>
      </c>
      <c r="AY22" s="5">
        <f t="shared" si="152"/>
        <v>1.1826864633388144E-3</v>
      </c>
      <c r="AZ22" s="5">
        <f t="shared" si="153"/>
        <v>7.8260063390920643E-4</v>
      </c>
      <c r="BA22" s="5">
        <f t="shared" si="154"/>
        <v>3.4523872622789053E-4</v>
      </c>
      <c r="BB22" s="5">
        <f t="shared" si="155"/>
        <v>1.1422471397584272E-4</v>
      </c>
      <c r="BC22" s="5">
        <f t="shared" si="156"/>
        <v>3.023365408723146E-5</v>
      </c>
      <c r="BD22" s="5">
        <f t="shared" si="157"/>
        <v>4.507125550971581E-4</v>
      </c>
      <c r="BE22" s="5">
        <f t="shared" si="158"/>
        <v>6.6856728555683698E-4</v>
      </c>
      <c r="BF22" s="5">
        <f t="shared" si="159"/>
        <v>4.9586173078813324E-4</v>
      </c>
      <c r="BG22" s="5">
        <f t="shared" si="160"/>
        <v>2.4517986583346427E-4</v>
      </c>
      <c r="BH22" s="5">
        <f t="shared" si="161"/>
        <v>9.0922271589557451E-5</v>
      </c>
      <c r="BI22" s="5">
        <f t="shared" si="162"/>
        <v>2.6974023965313396E-5</v>
      </c>
      <c r="BJ22" s="8">
        <f t="shared" si="163"/>
        <v>0.40955209576126778</v>
      </c>
      <c r="BK22" s="8">
        <f t="shared" si="164"/>
        <v>0.25271587244599814</v>
      </c>
      <c r="BL22" s="8">
        <f t="shared" si="165"/>
        <v>0.31425805214564001</v>
      </c>
      <c r="BM22" s="8">
        <f t="shared" si="166"/>
        <v>0.53084559010798082</v>
      </c>
      <c r="BN22" s="8">
        <f t="shared" si="167"/>
        <v>0.46783787591459119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1.2645833333333301</v>
      </c>
      <c r="F23">
        <f>VLOOKUP(B23,home!$B$2:$E$405,3,FALSE)</f>
        <v>0.92</v>
      </c>
      <c r="G23">
        <f>VLOOKUP(C23,away!$B$2:$E$405,4,FALSE)</f>
        <v>0.87</v>
      </c>
      <c r="H23">
        <f>VLOOKUP(A23,away!$A$2:$E$405,3,FALSE)</f>
        <v>1.09791666666667</v>
      </c>
      <c r="I23">
        <f>VLOOKUP(C23,away!$B$2:$E$405,3,FALSE)</f>
        <v>0.79</v>
      </c>
      <c r="J23">
        <f>VLOOKUP(B23,home!$B$2:$E$405,4,FALSE)</f>
        <v>0.72</v>
      </c>
      <c r="K23" s="3">
        <f t="shared" si="112"/>
        <v>1.0121724999999975</v>
      </c>
      <c r="L23" s="3">
        <f t="shared" si="113"/>
        <v>0.62449500000000191</v>
      </c>
      <c r="M23" s="5">
        <f t="shared" si="114"/>
        <v>0.19462755910746926</v>
      </c>
      <c r="N23" s="5">
        <f t="shared" si="115"/>
        <v>0.19699666307070443</v>
      </c>
      <c r="O23" s="5">
        <f t="shared" si="116"/>
        <v>0.12154393752481941</v>
      </c>
      <c r="P23" s="5">
        <f t="shared" si="117"/>
        <v>0.12302343110433997</v>
      </c>
      <c r="Q23" s="5">
        <f t="shared" si="118"/>
        <v>9.9697302475966032E-2</v>
      </c>
      <c r="R23" s="5">
        <f t="shared" si="119"/>
        <v>3.7951790632281157E-2</v>
      </c>
      <c r="S23" s="5">
        <f t="shared" si="120"/>
        <v>1.9440675141395542E-2</v>
      </c>
      <c r="T23" s="5">
        <f t="shared" si="121"/>
        <v>6.2260466909728619E-2</v>
      </c>
      <c r="U23" s="5">
        <f t="shared" si="122"/>
        <v>3.8413758803752508E-2</v>
      </c>
      <c r="V23" s="5">
        <f t="shared" si="123"/>
        <v>1.365376214417533E-3</v>
      </c>
      <c r="W23" s="5">
        <f t="shared" si="124"/>
        <v>3.3636955963451495E-2</v>
      </c>
      <c r="X23" s="5">
        <f t="shared" si="125"/>
        <v>2.1006110814395712E-2</v>
      </c>
      <c r="Y23" s="5">
        <f t="shared" si="126"/>
        <v>6.5591055865180442E-3</v>
      </c>
      <c r="Z23" s="5">
        <f t="shared" si="127"/>
        <v>7.9002344969688332E-3</v>
      </c>
      <c r="AA23" s="5">
        <f t="shared" si="128"/>
        <v>7.9964001013831665E-3</v>
      </c>
      <c r="AB23" s="5">
        <f t="shared" si="129"/>
        <v>4.046868140808616E-3</v>
      </c>
      <c r="AC23" s="5">
        <f t="shared" si="130"/>
        <v>5.3940609508295677E-5</v>
      </c>
      <c r="AD23" s="5">
        <f t="shared" si="131"/>
        <v>8.5116004524791282E-3</v>
      </c>
      <c r="AE23" s="5">
        <f t="shared" si="132"/>
        <v>5.3154519245709707E-3</v>
      </c>
      <c r="AF23" s="5">
        <f t="shared" si="133"/>
        <v>1.659736574817479E-3</v>
      </c>
      <c r="AG23" s="5">
        <f t="shared" si="134"/>
        <v>3.4549906409688164E-4</v>
      </c>
      <c r="AH23" s="5">
        <f t="shared" si="135"/>
        <v>1.2334142355461414E-3</v>
      </c>
      <c r="AI23" s="5">
        <f t="shared" si="136"/>
        <v>1.2484279703283236E-3</v>
      </c>
      <c r="AJ23" s="5">
        <f t="shared" si="137"/>
        <v>6.3181222989857093E-4</v>
      </c>
      <c r="AK23" s="5">
        <f t="shared" si="138"/>
        <v>2.1316765475566993E-4</v>
      </c>
      <c r="AL23" s="5">
        <f t="shared" si="139"/>
        <v>1.3638271759665211E-6</v>
      </c>
      <c r="AM23" s="5">
        <f t="shared" si="140"/>
        <v>1.7230415817973829E-3</v>
      </c>
      <c r="AN23" s="5">
        <f t="shared" si="141"/>
        <v>1.0760308526245601E-3</v>
      </c>
      <c r="AO23" s="5">
        <f t="shared" si="142"/>
        <v>3.3598794365488833E-4</v>
      </c>
      <c r="AP23" s="5">
        <f t="shared" si="143"/>
        <v>6.9940930290920047E-5</v>
      </c>
      <c r="AQ23" s="5">
        <f t="shared" si="144"/>
        <v>1.0919440315507061E-5</v>
      </c>
      <c r="AR23" s="5">
        <f t="shared" si="145"/>
        <v>1.5405220460547802E-4</v>
      </c>
      <c r="AS23" s="5">
        <f t="shared" si="146"/>
        <v>1.5592740506603783E-4</v>
      </c>
      <c r="AT23" s="5">
        <f t="shared" si="147"/>
        <v>7.8912715702101878E-5</v>
      </c>
      <c r="AU23" s="5">
        <f t="shared" si="148"/>
        <v>2.6624426911328511E-5</v>
      </c>
      <c r="AV23" s="5">
        <f t="shared" si="149"/>
        <v>6.7371281869766449E-6</v>
      </c>
      <c r="AW23" s="5">
        <f t="shared" si="150"/>
        <v>2.3946405835924694E-8</v>
      </c>
      <c r="AX23" s="5">
        <f t="shared" si="151"/>
        <v>2.9066921757530106E-4</v>
      </c>
      <c r="AY23" s="5">
        <f t="shared" si="152"/>
        <v>1.8152147302968825E-4</v>
      </c>
      <c r="AZ23" s="5">
        <f t="shared" si="153"/>
        <v>5.6679626149837739E-5</v>
      </c>
      <c r="BA23" s="5">
        <f t="shared" si="154"/>
        <v>1.1798714377481012E-5</v>
      </c>
      <c r="BB23" s="5">
        <f t="shared" si="155"/>
        <v>1.8420595337912564E-6</v>
      </c>
      <c r="BC23" s="5">
        <f t="shared" si="156"/>
        <v>2.3007139371099492E-7</v>
      </c>
      <c r="BD23" s="5">
        <f t="shared" si="157"/>
        <v>1.6034138585849711E-5</v>
      </c>
      <c r="BE23" s="5">
        <f t="shared" si="158"/>
        <v>1.6229314137785927E-5</v>
      </c>
      <c r="BF23" s="5">
        <f t="shared" si="159"/>
        <v>8.2134327320640413E-6</v>
      </c>
      <c r="BG23" s="5">
        <f t="shared" si="160"/>
        <v>2.7711369139983571E-6</v>
      </c>
      <c r="BH23" s="5">
        <f t="shared" si="161"/>
        <v>7.0121714452099863E-7</v>
      </c>
      <c r="BI23" s="5">
        <f t="shared" si="162"/>
        <v>1.4195054204253583E-7</v>
      </c>
      <c r="BJ23" s="8">
        <f t="shared" si="163"/>
        <v>0.43974755474747201</v>
      </c>
      <c r="BK23" s="8">
        <f t="shared" si="164"/>
        <v>0.33869386747733621</v>
      </c>
      <c r="BL23" s="8">
        <f t="shared" si="165"/>
        <v>0.21374592236410173</v>
      </c>
      <c r="BM23" s="8">
        <f t="shared" si="166"/>
        <v>0.22606539764367459</v>
      </c>
      <c r="BN23" s="8">
        <f t="shared" si="167"/>
        <v>0.77384068391558036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1.2645833333333301</v>
      </c>
      <c r="F24">
        <f>VLOOKUP(B24,home!$B$2:$E$405,3,FALSE)</f>
        <v>1.02</v>
      </c>
      <c r="G24">
        <f>VLOOKUP(C24,away!$B$2:$E$405,4,FALSE)</f>
        <v>0.97</v>
      </c>
      <c r="H24">
        <f>VLOOKUP(A24,away!$A$2:$E$405,3,FALSE)</f>
        <v>1.09791666666667</v>
      </c>
      <c r="I24">
        <f>VLOOKUP(C24,away!$B$2:$E$405,3,FALSE)</f>
        <v>0.7</v>
      </c>
      <c r="J24">
        <f>VLOOKUP(B24,home!$B$2:$E$405,4,FALSE)</f>
        <v>0.82</v>
      </c>
      <c r="K24" s="3">
        <f t="shared" si="112"/>
        <v>1.2511787499999969</v>
      </c>
      <c r="L24" s="3">
        <f t="shared" si="113"/>
        <v>0.63020416666666845</v>
      </c>
      <c r="M24" s="5">
        <f t="shared" si="114"/>
        <v>0.15237923220034966</v>
      </c>
      <c r="N24" s="5">
        <f t="shared" si="115"/>
        <v>0.19065365727039274</v>
      </c>
      <c r="O24" s="5">
        <f t="shared" si="116"/>
        <v>9.6030027046128105E-2</v>
      </c>
      <c r="P24" s="5">
        <f t="shared" si="117"/>
        <v>0.12015072920204045</v>
      </c>
      <c r="Q24" s="5">
        <f t="shared" si="118"/>
        <v>0.11927090229324892</v>
      </c>
      <c r="R24" s="5">
        <f t="shared" si="119"/>
        <v>3.0259261584791402E-2</v>
      </c>
      <c r="S24" s="5">
        <f t="shared" si="120"/>
        <v>2.3684654265748652E-2</v>
      </c>
      <c r="T24" s="5">
        <f t="shared" si="121"/>
        <v>7.5165019587298557E-2</v>
      </c>
      <c r="U24" s="5">
        <f t="shared" si="122"/>
        <v>3.7859745085582229E-2</v>
      </c>
      <c r="V24" s="5">
        <f t="shared" si="123"/>
        <v>2.0750337750796849E-3</v>
      </c>
      <c r="W24" s="5">
        <f t="shared" si="124"/>
        <v>4.9743072814212974E-2</v>
      </c>
      <c r="X24" s="5">
        <f t="shared" si="125"/>
        <v>3.1348291750320494E-2</v>
      </c>
      <c r="Y24" s="5">
        <f t="shared" si="126"/>
        <v>9.877912039467163E-3</v>
      </c>
      <c r="Z24" s="5">
        <f t="shared" si="127"/>
        <v>6.3565042436640662E-3</v>
      </c>
      <c r="AA24" s="5">
        <f t="shared" si="128"/>
        <v>7.9531230339572809E-3</v>
      </c>
      <c r="AB24" s="5">
        <f t="shared" si="129"/>
        <v>4.9753892681114274E-3</v>
      </c>
      <c r="AC24" s="5">
        <f t="shared" si="130"/>
        <v>1.0226000682415952E-4</v>
      </c>
      <c r="AD24" s="5">
        <f t="shared" si="131"/>
        <v>1.5559368916211465E-2</v>
      </c>
      <c r="AE24" s="5">
        <f t="shared" si="132"/>
        <v>9.8055791217003078E-3</v>
      </c>
      <c r="AF24" s="5">
        <f t="shared" si="133"/>
        <v>3.0897584095376132E-3</v>
      </c>
      <c r="AG24" s="5">
        <f t="shared" si="134"/>
        <v>6.4905954122799407E-4</v>
      </c>
      <c r="AH24" s="5">
        <f t="shared" si="135"/>
        <v>1.0014738649478635E-3</v>
      </c>
      <c r="AI24" s="5">
        <f t="shared" si="136"/>
        <v>1.2530228185031334E-3</v>
      </c>
      <c r="AJ24" s="5">
        <f t="shared" si="137"/>
        <v>7.8387776188811183E-4</v>
      </c>
      <c r="AK24" s="5">
        <f t="shared" si="138"/>
        <v>3.2692373275732093E-4</v>
      </c>
      <c r="AL24" s="5">
        <f t="shared" si="139"/>
        <v>3.2252726859717609E-6</v>
      </c>
      <c r="AM24" s="5">
        <f t="shared" si="140"/>
        <v>3.8935103502748532E-3</v>
      </c>
      <c r="AN24" s="5">
        <f t="shared" si="141"/>
        <v>2.4537064457030118E-3</v>
      </c>
      <c r="AO24" s="5">
        <f t="shared" si="142"/>
        <v>7.731680129294498E-4</v>
      </c>
      <c r="AP24" s="5">
        <f t="shared" si="143"/>
        <v>1.6241790109384262E-4</v>
      </c>
      <c r="AQ24" s="5">
        <f t="shared" si="144"/>
        <v>2.5589109502648612E-5</v>
      </c>
      <c r="AR24" s="5">
        <f t="shared" si="145"/>
        <v>1.2622660049958325E-4</v>
      </c>
      <c r="AS24" s="5">
        <f t="shared" si="146"/>
        <v>1.5793204022981756E-4</v>
      </c>
      <c r="AT24" s="5">
        <f t="shared" si="147"/>
        <v>9.8800606339846187E-5</v>
      </c>
      <c r="AU24" s="5">
        <f t="shared" si="148"/>
        <v>4.1205739713176836E-5</v>
      </c>
      <c r="AV24" s="5">
        <f t="shared" si="149"/>
        <v>1.2888936476789464E-5</v>
      </c>
      <c r="AW24" s="5">
        <f t="shared" si="150"/>
        <v>7.0642257241134197E-8</v>
      </c>
      <c r="AX24" s="5">
        <f t="shared" si="151"/>
        <v>8.11912902194823E-4</v>
      </c>
      <c r="AY24" s="5">
        <f t="shared" si="152"/>
        <v>5.1167089393360464E-4</v>
      </c>
      <c r="AZ24" s="5">
        <f t="shared" si="153"/>
        <v>1.612285646595083E-4</v>
      </c>
      <c r="BA24" s="5">
        <f t="shared" si="154"/>
        <v>3.3868971078036167E-5</v>
      </c>
      <c r="BB24" s="5">
        <f t="shared" si="155"/>
        <v>5.3360916735228194E-6</v>
      </c>
      <c r="BC24" s="5">
        <f t="shared" si="156"/>
        <v>6.7256544127387966E-7</v>
      </c>
      <c r="BD24" s="5">
        <f t="shared" si="157"/>
        <v>1.3258088263167714E-5</v>
      </c>
      <c r="BE24" s="5">
        <f t="shared" si="158"/>
        <v>1.6588238300499811E-5</v>
      </c>
      <c r="BF24" s="5">
        <f t="shared" si="159"/>
        <v>1.0377425630760714E-5</v>
      </c>
      <c r="BG24" s="5">
        <f t="shared" si="160"/>
        <v>4.3280048096377056E-6</v>
      </c>
      <c r="BH24" s="5">
        <f t="shared" si="161"/>
        <v>1.3537769119291207E-6</v>
      </c>
      <c r="BI24" s="5">
        <f t="shared" si="162"/>
        <v>3.3876338088926662E-7</v>
      </c>
      <c r="BJ24" s="8">
        <f t="shared" si="163"/>
        <v>0.51399570355210267</v>
      </c>
      <c r="BK24" s="8">
        <f t="shared" si="164"/>
        <v>0.29890680561666222</v>
      </c>
      <c r="BL24" s="8">
        <f t="shared" si="165"/>
        <v>0.18092614241722305</v>
      </c>
      <c r="BM24" s="8">
        <f t="shared" si="166"/>
        <v>0.2909297459810245</v>
      </c>
      <c r="BN24" s="8">
        <f t="shared" si="167"/>
        <v>0.70874380959695127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1.2645833333333301</v>
      </c>
      <c r="F25">
        <f>VLOOKUP(B25,home!$B$2:$E$405,3,FALSE)</f>
        <v>1.23</v>
      </c>
      <c r="G25">
        <f>VLOOKUP(C25,away!$B$2:$E$405,4,FALSE)</f>
        <v>1.03</v>
      </c>
      <c r="H25">
        <f>VLOOKUP(A25,away!$A$2:$E$405,3,FALSE)</f>
        <v>1.09791666666667</v>
      </c>
      <c r="I25">
        <f>VLOOKUP(C25,away!$B$2:$E$405,3,FALSE)</f>
        <v>0.43</v>
      </c>
      <c r="J25">
        <f>VLOOKUP(B25,home!$B$2:$E$405,4,FALSE)</f>
        <v>0.87</v>
      </c>
      <c r="K25" s="3">
        <f t="shared" si="112"/>
        <v>1.6021006249999961</v>
      </c>
      <c r="L25" s="3">
        <f t="shared" si="113"/>
        <v>0.41073062500000124</v>
      </c>
      <c r="M25" s="5">
        <f t="shared" si="114"/>
        <v>0.13360985575222831</v>
      </c>
      <c r="N25" s="5">
        <f t="shared" si="115"/>
        <v>0.21405643340680433</v>
      </c>
      <c r="O25" s="5">
        <f t="shared" si="116"/>
        <v>5.4877659559272728E-2</v>
      </c>
      <c r="P25" s="5">
        <f t="shared" si="117"/>
        <v>8.7919532678447862E-2</v>
      </c>
      <c r="Q25" s="5">
        <f t="shared" si="118"/>
        <v>0.17146997287315566</v>
      </c>
      <c r="R25" s="5">
        <f t="shared" si="119"/>
        <v>1.1269967704658691E-2</v>
      </c>
      <c r="S25" s="5">
        <f t="shared" si="120"/>
        <v>1.4463461888491238E-2</v>
      </c>
      <c r="T25" s="5">
        <f t="shared" si="121"/>
        <v>7.0427969126924464E-2</v>
      </c>
      <c r="U25" s="5">
        <f t="shared" si="122"/>
        <v>1.8055622303363463E-2</v>
      </c>
      <c r="V25" s="5">
        <f t="shared" si="123"/>
        <v>1.0574908589801083E-3</v>
      </c>
      <c r="W25" s="5">
        <f t="shared" si="124"/>
        <v>9.1570716902938346E-2</v>
      </c>
      <c r="X25" s="5">
        <f t="shared" si="125"/>
        <v>3.7610897785242035E-2</v>
      </c>
      <c r="Y25" s="5">
        <f t="shared" si="126"/>
        <v>7.7239737770718117E-3</v>
      </c>
      <c r="Z25" s="5">
        <f t="shared" si="127"/>
        <v>1.5429736263547643E-3</v>
      </c>
      <c r="AA25" s="5">
        <f t="shared" si="128"/>
        <v>2.4719990111414787E-3</v>
      </c>
      <c r="AB25" s="5">
        <f t="shared" si="129"/>
        <v>1.9801955803745675E-3</v>
      </c>
      <c r="AC25" s="5">
        <f t="shared" si="130"/>
        <v>4.3491412745065659E-5</v>
      </c>
      <c r="AD25" s="5">
        <f t="shared" si="131"/>
        <v>3.6676375695473808E-2</v>
      </c>
      <c r="AE25" s="5">
        <f t="shared" si="132"/>
        <v>1.5064110712136808E-2</v>
      </c>
      <c r="AF25" s="5">
        <f t="shared" si="133"/>
        <v>3.0936458039325823E-3</v>
      </c>
      <c r="AG25" s="5">
        <f t="shared" si="134"/>
        <v>4.2355169152595356E-4</v>
      </c>
      <c r="AH25" s="5">
        <f t="shared" si="135"/>
        <v>1.584366304778027E-4</v>
      </c>
      <c r="AI25" s="5">
        <f t="shared" si="136"/>
        <v>2.5383142471138112E-4</v>
      </c>
      <c r="AJ25" s="5">
        <f t="shared" si="137"/>
        <v>2.0333174208737162E-4</v>
      </c>
      <c r="AK25" s="5">
        <f t="shared" si="138"/>
        <v>1.0858597036017202E-4</v>
      </c>
      <c r="AL25" s="5">
        <f t="shared" si="139"/>
        <v>1.1447492889035314E-6</v>
      </c>
      <c r="AM25" s="5">
        <f t="shared" si="140"/>
        <v>1.1751848884890658E-2</v>
      </c>
      <c r="AN25" s="5">
        <f t="shared" si="141"/>
        <v>4.8268442373967059E-3</v>
      </c>
      <c r="AO25" s="5">
        <f t="shared" si="142"/>
        <v>9.9126637520180168E-4</v>
      </c>
      <c r="AP25" s="5">
        <f t="shared" si="143"/>
        <v>1.3571448594270724E-4</v>
      </c>
      <c r="AQ25" s="5">
        <f t="shared" si="144"/>
        <v>1.3935523908200507E-5</v>
      </c>
      <c r="AR25" s="5">
        <f t="shared" si="145"/>
        <v>1.3014955251808435E-5</v>
      </c>
      <c r="AS25" s="5">
        <f t="shared" si="146"/>
        <v>2.0851267943269278E-5</v>
      </c>
      <c r="AT25" s="5">
        <f t="shared" si="147"/>
        <v>1.6702914701977048E-5</v>
      </c>
      <c r="AU25" s="5">
        <f t="shared" si="148"/>
        <v>8.9199166944530175E-6</v>
      </c>
      <c r="AV25" s="5">
        <f t="shared" si="149"/>
        <v>3.5726510277827694E-6</v>
      </c>
      <c r="AW25" s="5">
        <f t="shared" si="150"/>
        <v>2.0924484023474385E-8</v>
      </c>
      <c r="AX25" s="5">
        <f t="shared" si="151"/>
        <v>3.1379407405648044E-3</v>
      </c>
      <c r="AY25" s="5">
        <f t="shared" si="152"/>
        <v>1.2888483615851485E-3</v>
      </c>
      <c r="AZ25" s="5">
        <f t="shared" si="153"/>
        <v>2.6468474654204785E-4</v>
      </c>
      <c r="BA25" s="5">
        <f t="shared" si="154"/>
        <v>3.62380437917274E-5</v>
      </c>
      <c r="BB25" s="5">
        <f t="shared" si="155"/>
        <v>3.721018593838403E-6</v>
      </c>
      <c r="BC25" s="5">
        <f t="shared" si="156"/>
        <v>3.0566725853677475E-7</v>
      </c>
      <c r="BD25" s="5">
        <f t="shared" si="157"/>
        <v>8.9094011748705343E-7</v>
      </c>
      <c r="BE25" s="5">
        <f t="shared" si="158"/>
        <v>1.4273757190635785E-6</v>
      </c>
      <c r="BF25" s="5">
        <f t="shared" si="159"/>
        <v>1.1433997658107891E-6</v>
      </c>
      <c r="BG25" s="5">
        <f t="shared" si="160"/>
        <v>6.1061382647677144E-7</v>
      </c>
      <c r="BH25" s="5">
        <f t="shared" si="161"/>
        <v>2.4456619825801867E-7</v>
      </c>
      <c r="BI25" s="5">
        <f t="shared" si="162"/>
        <v>7.836393181660898E-8</v>
      </c>
      <c r="BJ25" s="8">
        <f t="shared" si="163"/>
        <v>0.67056899586088181</v>
      </c>
      <c r="BK25" s="8">
        <f t="shared" si="164"/>
        <v>0.23838382570176664</v>
      </c>
      <c r="BL25" s="8">
        <f t="shared" si="165"/>
        <v>8.9447086891625865E-2</v>
      </c>
      <c r="BM25" s="8">
        <f t="shared" si="166"/>
        <v>0.32545063266896063</v>
      </c>
      <c r="BN25" s="8">
        <f t="shared" si="167"/>
        <v>0.67320342197456762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1.2645833333333301</v>
      </c>
      <c r="F26">
        <f>VLOOKUP(B26,home!$B$2:$E$405,3,FALSE)</f>
        <v>1.07</v>
      </c>
      <c r="G26">
        <f>VLOOKUP(C26,away!$B$2:$E$405,4,FALSE)</f>
        <v>0.92</v>
      </c>
      <c r="H26">
        <f>VLOOKUP(A26,away!$A$2:$E$405,3,FALSE)</f>
        <v>1.09791666666667</v>
      </c>
      <c r="I26">
        <f>VLOOKUP(C26,away!$B$2:$E$405,3,FALSE)</f>
        <v>0.75</v>
      </c>
      <c r="J26">
        <f>VLOOKUP(B26,home!$B$2:$E$405,4,FALSE)</f>
        <v>1.1399999999999999</v>
      </c>
      <c r="K26" s="3">
        <f t="shared" si="112"/>
        <v>1.2448558333333302</v>
      </c>
      <c r="L26" s="3">
        <f t="shared" si="113"/>
        <v>0.93871875000000271</v>
      </c>
      <c r="M26" s="5">
        <f t="shared" si="114"/>
        <v>0.11263817561162369</v>
      </c>
      <c r="N26" s="5">
        <f t="shared" si="115"/>
        <v>0.14021828996615379</v>
      </c>
      <c r="O26" s="5">
        <f t="shared" si="116"/>
        <v>0.10573556741242419</v>
      </c>
      <c r="P26" s="5">
        <f t="shared" si="117"/>
        <v>0.13162553788416581</v>
      </c>
      <c r="Q26" s="5">
        <f t="shared" si="118"/>
        <v>8.7275778102195473E-2</v>
      </c>
      <c r="R26" s="5">
        <f t="shared" si="119"/>
        <v>4.9627979835965924E-2</v>
      </c>
      <c r="S26" s="5">
        <f t="shared" si="120"/>
        <v>3.8453397636325201E-2</v>
      </c>
      <c r="T26" s="5">
        <f t="shared" si="121"/>
        <v>8.1927409325370557E-2</v>
      </c>
      <c r="U26" s="5">
        <f t="shared" si="122"/>
        <v>6.1779680195351058E-2</v>
      </c>
      <c r="V26" s="5">
        <f t="shared" si="123"/>
        <v>4.9928297892012936E-3</v>
      </c>
      <c r="W26" s="5">
        <f t="shared" si="124"/>
        <v>3.6215253826407771E-2</v>
      </c>
      <c r="X26" s="5">
        <f t="shared" si="125"/>
        <v>3.3995937802858318E-2</v>
      </c>
      <c r="Y26" s="5">
        <f t="shared" si="126"/>
        <v>1.5956312119688499E-2</v>
      </c>
      <c r="Z26" s="5">
        <f t="shared" si="127"/>
        <v>1.5528905065547757E-2</v>
      </c>
      <c r="AA26" s="5">
        <f t="shared" si="128"/>
        <v>1.9331248056126623E-2</v>
      </c>
      <c r="AB26" s="5">
        <f t="shared" si="129"/>
        <v>1.2032308454141417E-2</v>
      </c>
      <c r="AC26" s="5">
        <f t="shared" si="130"/>
        <v>3.6465429182824089E-4</v>
      </c>
      <c r="AD26" s="5">
        <f t="shared" si="131"/>
        <v>1.1270692495362736E-2</v>
      </c>
      <c r="AE26" s="5">
        <f t="shared" si="132"/>
        <v>1.058001037088132E-2</v>
      </c>
      <c r="AF26" s="5">
        <f t="shared" si="133"/>
        <v>4.9658270551703881E-3</v>
      </c>
      <c r="AG26" s="5">
        <f t="shared" si="134"/>
        <v>1.5538383219819137E-3</v>
      </c>
      <c r="AH26" s="5">
        <f t="shared" si="135"/>
        <v>3.6443185879999245E-3</v>
      </c>
      <c r="AI26" s="5">
        <f t="shared" si="136"/>
        <v>4.5366512527967905E-3</v>
      </c>
      <c r="AJ26" s="5">
        <f t="shared" si="137"/>
        <v>2.8237383879215236E-3</v>
      </c>
      <c r="AK26" s="5">
        <f t="shared" si="138"/>
        <v>1.1717157346704536E-3</v>
      </c>
      <c r="AL26" s="5">
        <f t="shared" si="139"/>
        <v>1.7044955511054504E-5</v>
      </c>
      <c r="AM26" s="5">
        <f t="shared" si="140"/>
        <v>2.8060774597116964E-3</v>
      </c>
      <c r="AN26" s="5">
        <f t="shared" si="141"/>
        <v>2.6341175253837465E-3</v>
      </c>
      <c r="AO26" s="5">
        <f t="shared" si="142"/>
        <v>1.2363477553906654E-3</v>
      </c>
      <c r="AP26" s="5">
        <f t="shared" si="143"/>
        <v>3.8686093983521149E-4</v>
      </c>
      <c r="AQ26" s="5">
        <f t="shared" si="144"/>
        <v>9.0788404466483986E-5</v>
      </c>
      <c r="AR26" s="5">
        <f t="shared" si="145"/>
        <v>6.8419803790581294E-4</v>
      </c>
      <c r="AS26" s="5">
        <f t="shared" si="146"/>
        <v>8.5172791864227004E-4</v>
      </c>
      <c r="AT26" s="5">
        <f t="shared" si="147"/>
        <v>5.3013923396734311E-4</v>
      </c>
      <c r="AU26" s="5">
        <f t="shared" si="148"/>
        <v>2.1998230596103664E-4</v>
      </c>
      <c r="AV26" s="5">
        <f t="shared" si="149"/>
        <v>6.8461564201428504E-5</v>
      </c>
      <c r="AW26" s="5">
        <f t="shared" si="150"/>
        <v>5.5328375944867782E-7</v>
      </c>
      <c r="AX26" s="5">
        <f t="shared" si="151"/>
        <v>5.8219364908454582E-4</v>
      </c>
      <c r="AY26" s="5">
        <f t="shared" si="152"/>
        <v>5.4651609452658506E-4</v>
      </c>
      <c r="AZ26" s="5">
        <f t="shared" si="153"/>
        <v>2.5651245255443964E-4</v>
      </c>
      <c r="BA26" s="5">
        <f t="shared" si="154"/>
        <v>8.0264349607112848E-5</v>
      </c>
      <c r="BB26" s="5">
        <f t="shared" si="155"/>
        <v>1.8836412483188045E-5</v>
      </c>
      <c r="BC26" s="5">
        <f t="shared" si="156"/>
        <v>3.5364187161405459E-6</v>
      </c>
      <c r="BD26" s="5">
        <f t="shared" si="157"/>
        <v>1.0704492114923316E-4</v>
      </c>
      <c r="BE26" s="5">
        <f t="shared" si="158"/>
        <v>1.3325549452132925E-4</v>
      </c>
      <c r="BF26" s="5">
        <f t="shared" si="159"/>
        <v>8.2941939839297198E-5</v>
      </c>
      <c r="BG26" s="5">
        <f t="shared" si="160"/>
        <v>3.4416919212310398E-5</v>
      </c>
      <c r="BH26" s="5">
        <f t="shared" si="161"/>
        <v>1.0711025661701647E-5</v>
      </c>
      <c r="BI26" s="5">
        <f t="shared" si="162"/>
        <v>2.6667365551904562E-6</v>
      </c>
      <c r="BJ26" s="8">
        <f t="shared" si="163"/>
        <v>0.43260140084783055</v>
      </c>
      <c r="BK26" s="8">
        <f t="shared" si="164"/>
        <v>0.28863815626318196</v>
      </c>
      <c r="BL26" s="8">
        <f t="shared" si="165"/>
        <v>0.2634087540150149</v>
      </c>
      <c r="BM26" s="8">
        <f t="shared" si="166"/>
        <v>0.37250992456827908</v>
      </c>
      <c r="BN26" s="8">
        <f t="shared" si="167"/>
        <v>0.6271213288125288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1.2645833333333301</v>
      </c>
      <c r="F27">
        <f>VLOOKUP(B27,home!$B$2:$E$405,3,FALSE)</f>
        <v>1.42</v>
      </c>
      <c r="G27">
        <f>VLOOKUP(C27,away!$B$2:$E$405,4,FALSE)</f>
        <v>0.95</v>
      </c>
      <c r="H27">
        <f>VLOOKUP(A27,away!$A$2:$E$405,3,FALSE)</f>
        <v>1.09791666666667</v>
      </c>
      <c r="I27">
        <f>VLOOKUP(C27,away!$B$2:$E$405,3,FALSE)</f>
        <v>0.87</v>
      </c>
      <c r="J27">
        <f>VLOOKUP(B27,home!$B$2:$E$405,4,FALSE)</f>
        <v>0.81</v>
      </c>
      <c r="K27" s="3">
        <f t="shared" si="112"/>
        <v>1.7059229166666621</v>
      </c>
      <c r="L27" s="3">
        <f t="shared" si="113"/>
        <v>0.77370187500000231</v>
      </c>
      <c r="M27" s="5">
        <f t="shared" si="114"/>
        <v>8.3774652643775677E-2</v>
      </c>
      <c r="N27" s="5">
        <f t="shared" si="115"/>
        <v>0.1429130997808063</v>
      </c>
      <c r="O27" s="5">
        <f t="shared" si="116"/>
        <v>6.4816605827963156E-2</v>
      </c>
      <c r="P27" s="5">
        <f t="shared" si="117"/>
        <v>0.11057213326247226</v>
      </c>
      <c r="Q27" s="5">
        <f t="shared" si="118"/>
        <v>0.12189936600397341</v>
      </c>
      <c r="R27" s="5">
        <f t="shared" si="119"/>
        <v>2.5074364730115581E-2</v>
      </c>
      <c r="S27" s="5">
        <f t="shared" si="120"/>
        <v>3.6485369584884547E-2</v>
      </c>
      <c r="T27" s="5">
        <f t="shared" si="121"/>
        <v>9.431376803858578E-2</v>
      </c>
      <c r="U27" s="5">
        <f t="shared" si="122"/>
        <v>4.2774933413962449E-2</v>
      </c>
      <c r="V27" s="5">
        <f t="shared" si="123"/>
        <v>5.3506838757393076E-3</v>
      </c>
      <c r="W27" s="5">
        <f t="shared" si="124"/>
        <v>6.9316973997771772E-2</v>
      </c>
      <c r="X27" s="5">
        <f t="shared" si="125"/>
        <v>5.3630672751402431E-2</v>
      </c>
      <c r="Y27" s="5">
        <f t="shared" si="126"/>
        <v>2.0747076032635793E-2</v>
      </c>
      <c r="Z27" s="5">
        <f t="shared" si="127"/>
        <v>6.4666943353747838E-3</v>
      </c>
      <c r="AA27" s="5">
        <f t="shared" si="128"/>
        <v>1.1031682061794333E-2</v>
      </c>
      <c r="AB27" s="5">
        <f t="shared" si="129"/>
        <v>9.4095996192977444E-3</v>
      </c>
      <c r="AC27" s="5">
        <f t="shared" si="130"/>
        <v>4.4138987143085281E-4</v>
      </c>
      <c r="AD27" s="5">
        <f t="shared" si="131"/>
        <v>2.9562353614196488E-2</v>
      </c>
      <c r="AE27" s="5">
        <f t="shared" si="132"/>
        <v>2.287244842071692E-2</v>
      </c>
      <c r="AF27" s="5">
        <f t="shared" si="133"/>
        <v>8.8482281144747609E-3</v>
      </c>
      <c r="AG27" s="5">
        <f t="shared" si="134"/>
        <v>2.2819635608656193E-3</v>
      </c>
      <c r="AH27" s="5">
        <f t="shared" si="135"/>
        <v>1.2508233830828409E-3</v>
      </c>
      <c r="AI27" s="5">
        <f t="shared" si="136"/>
        <v>2.1338082739035414E-3</v>
      </c>
      <c r="AJ27" s="5">
        <f t="shared" si="137"/>
        <v>1.8200562171124929E-3</v>
      </c>
      <c r="AK27" s="5">
        <f t="shared" si="138"/>
        <v>1.0349585367979452E-3</v>
      </c>
      <c r="AL27" s="5">
        <f t="shared" si="139"/>
        <v>2.3303191666857451E-5</v>
      </c>
      <c r="AM27" s="5">
        <f t="shared" si="140"/>
        <v>1.0086219300212267E-2</v>
      </c>
      <c r="AN27" s="5">
        <f t="shared" si="141"/>
        <v>7.8037267842354426E-3</v>
      </c>
      <c r="AO27" s="5">
        <f t="shared" si="142"/>
        <v>3.0188790224753496E-3</v>
      </c>
      <c r="AP27" s="5">
        <f t="shared" si="143"/>
        <v>7.7857078669578406E-4</v>
      </c>
      <c r="AQ27" s="5">
        <f t="shared" si="144"/>
        <v>1.5059541937168872E-4</v>
      </c>
      <c r="AR27" s="5">
        <f t="shared" si="145"/>
        <v>1.9355287935700807E-4</v>
      </c>
      <c r="AS27" s="5">
        <f t="shared" si="146"/>
        <v>3.3018629248193776E-4</v>
      </c>
      <c r="AT27" s="5">
        <f t="shared" si="147"/>
        <v>2.8163618155706944E-4</v>
      </c>
      <c r="AU27" s="5">
        <f t="shared" si="148"/>
        <v>1.6014987209356585E-4</v>
      </c>
      <c r="AV27" s="5">
        <f t="shared" si="149"/>
        <v>6.8300834226412159E-5</v>
      </c>
      <c r="AW27" s="5">
        <f t="shared" si="150"/>
        <v>8.5436993871629524E-7</v>
      </c>
      <c r="AX27" s="5">
        <f t="shared" si="151"/>
        <v>2.8677187744596162E-3</v>
      </c>
      <c r="AY27" s="5">
        <f t="shared" si="152"/>
        <v>2.2187593927721141E-3</v>
      </c>
      <c r="AZ27" s="5">
        <f t="shared" si="153"/>
        <v>8.5832915118082547E-4</v>
      </c>
      <c r="BA27" s="5">
        <f t="shared" si="154"/>
        <v>2.2136362454525506E-4</v>
      </c>
      <c r="BB27" s="5">
        <f t="shared" si="155"/>
        <v>4.2817362841865088E-5</v>
      </c>
      <c r="BC27" s="5">
        <f t="shared" si="156"/>
        <v>6.6255747826612896E-6</v>
      </c>
      <c r="BD27" s="5">
        <f t="shared" si="157"/>
        <v>2.4958704278361057E-5</v>
      </c>
      <c r="BE27" s="5">
        <f t="shared" si="158"/>
        <v>4.2577625598762392E-5</v>
      </c>
      <c r="BF27" s="5">
        <f t="shared" si="159"/>
        <v>3.6317073623090946E-5</v>
      </c>
      <c r="BG27" s="5">
        <f t="shared" si="160"/>
        <v>2.0651376053300403E-5</v>
      </c>
      <c r="BH27" s="5">
        <f t="shared" si="161"/>
        <v>8.8074139175065682E-6</v>
      </c>
      <c r="BI27" s="5">
        <f t="shared" si="162"/>
        <v>3.0049538476886725E-6</v>
      </c>
      <c r="BJ27" s="8">
        <f t="shared" si="163"/>
        <v>0.59443955550900196</v>
      </c>
      <c r="BK27" s="8">
        <f t="shared" si="164"/>
        <v>0.23886629182274161</v>
      </c>
      <c r="BL27" s="8">
        <f t="shared" si="165"/>
        <v>0.16051697527106479</v>
      </c>
      <c r="BM27" s="8">
        <f t="shared" si="166"/>
        <v>0.44902138966624378</v>
      </c>
      <c r="BN27" s="8">
        <f t="shared" si="167"/>
        <v>0.54905022224910638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1.2645833333333301</v>
      </c>
      <c r="F28">
        <f>VLOOKUP(B28,home!$B$2:$E$405,3,FALSE)</f>
        <v>0.55000000000000004</v>
      </c>
      <c r="G28">
        <f>VLOOKUP(C28,away!$B$2:$E$405,4,FALSE)</f>
        <v>0.91</v>
      </c>
      <c r="H28">
        <f>VLOOKUP(A28,away!$A$2:$E$405,3,FALSE)</f>
        <v>1.09791666666667</v>
      </c>
      <c r="I28">
        <f>VLOOKUP(C28,away!$B$2:$E$405,3,FALSE)</f>
        <v>0.71</v>
      </c>
      <c r="J28">
        <f>VLOOKUP(B28,home!$B$2:$E$405,4,FALSE)</f>
        <v>1.18</v>
      </c>
      <c r="K28" s="3">
        <f t="shared" si="112"/>
        <v>0.63292395833333182</v>
      </c>
      <c r="L28" s="3">
        <f t="shared" si="113"/>
        <v>0.91983458333333601</v>
      </c>
      <c r="M28" s="5">
        <f t="shared" si="114"/>
        <v>0.21166328576123936</v>
      </c>
      <c r="N28" s="5">
        <f t="shared" si="115"/>
        <v>0.13396676465784274</v>
      </c>
      <c r="O28" s="5">
        <f t="shared" si="116"/>
        <v>0.19469521026515441</v>
      </c>
      <c r="P28" s="5">
        <f t="shared" si="117"/>
        <v>0.12322726314956187</v>
      </c>
      <c r="Q28" s="5">
        <f t="shared" si="118"/>
        <v>4.2395387486175863E-2</v>
      </c>
      <c r="R28" s="5">
        <f t="shared" si="119"/>
        <v>8.9543693805622271E-2</v>
      </c>
      <c r="S28" s="5">
        <f t="shared" si="120"/>
        <v>1.7935276692789697E-2</v>
      </c>
      <c r="T28" s="5">
        <f t="shared" si="121"/>
        <v>3.8996743583601903E-2</v>
      </c>
      <c r="U28" s="5">
        <f t="shared" si="122"/>
        <v>5.6674349127242285E-2</v>
      </c>
      <c r="V28" s="5">
        <f t="shared" si="123"/>
        <v>1.1601839175493607E-3</v>
      </c>
      <c r="W28" s="5">
        <f t="shared" si="124"/>
        <v>8.9443521542752775E-3</v>
      </c>
      <c r="X28" s="5">
        <f t="shared" si="125"/>
        <v>8.227324437014424E-3</v>
      </c>
      <c r="Y28" s="5">
        <f t="shared" si="126"/>
        <v>3.7838887727346679E-3</v>
      </c>
      <c r="Z28" s="5">
        <f t="shared" si="127"/>
        <v>2.7455128760607465E-2</v>
      </c>
      <c r="AA28" s="5">
        <f t="shared" si="128"/>
        <v>1.7377008771714979E-2</v>
      </c>
      <c r="AB28" s="5">
        <f t="shared" si="129"/>
        <v>5.4991625878934355E-3</v>
      </c>
      <c r="AC28" s="5">
        <f t="shared" si="130"/>
        <v>4.2215129679779944E-5</v>
      </c>
      <c r="AD28" s="5">
        <f t="shared" si="131"/>
        <v>1.4152736925527928E-3</v>
      </c>
      <c r="AE28" s="5">
        <f t="shared" si="132"/>
        <v>1.3018176872919298E-3</v>
      </c>
      <c r="AF28" s="5">
        <f t="shared" si="133"/>
        <v>5.987284649830696E-4</v>
      </c>
      <c r="AG28" s="5">
        <f t="shared" si="134"/>
        <v>1.8357704937250327E-4</v>
      </c>
      <c r="AH28" s="5">
        <f t="shared" si="135"/>
        <v>6.3135442309691127E-3</v>
      </c>
      <c r="AI28" s="5">
        <f t="shared" si="136"/>
        <v>3.9959934057775424E-3</v>
      </c>
      <c r="AJ28" s="5">
        <f t="shared" si="137"/>
        <v>1.2645799819293068E-3</v>
      </c>
      <c r="AK28" s="5">
        <f t="shared" si="138"/>
        <v>2.6679432259726335E-4</v>
      </c>
      <c r="AL28" s="5">
        <f t="shared" si="139"/>
        <v>9.8308119430993881E-7</v>
      </c>
      <c r="AM28" s="5">
        <f t="shared" si="140"/>
        <v>1.7915212552310896E-4</v>
      </c>
      <c r="AN28" s="5">
        <f t="shared" si="141"/>
        <v>1.6479032073383042E-4</v>
      </c>
      <c r="AO28" s="5">
        <f t="shared" si="142"/>
        <v>7.5789918004784849E-5</v>
      </c>
      <c r="AP28" s="5">
        <f t="shared" si="143"/>
        <v>2.3238062549599662E-5</v>
      </c>
      <c r="AQ28" s="5">
        <f t="shared" si="144"/>
        <v>5.3437933956962503E-6</v>
      </c>
      <c r="AR28" s="5">
        <f t="shared" si="145"/>
        <v>1.1614832654100126E-3</v>
      </c>
      <c r="AS28" s="5">
        <f t="shared" si="146"/>
        <v>7.3513058588122891E-4</v>
      </c>
      <c r="AT28" s="5">
        <f t="shared" si="147"/>
        <v>2.3264088015392435E-4</v>
      </c>
      <c r="AU28" s="5">
        <f t="shared" si="148"/>
        <v>4.9081328912390691E-5</v>
      </c>
      <c r="AV28" s="5">
        <f t="shared" si="149"/>
        <v>7.7661872438726284E-6</v>
      </c>
      <c r="AW28" s="5">
        <f t="shared" si="150"/>
        <v>1.5898207354421959E-8</v>
      </c>
      <c r="AX28" s="5">
        <f t="shared" si="151"/>
        <v>1.8898278738319329E-5</v>
      </c>
      <c r="AY28" s="5">
        <f t="shared" si="152"/>
        <v>1.73832903489792E-5</v>
      </c>
      <c r="AZ28" s="5">
        <f t="shared" si="153"/>
        <v>7.9948758175578408E-6</v>
      </c>
      <c r="BA28" s="5">
        <f t="shared" si="154"/>
        <v>2.4513210888150278E-6</v>
      </c>
      <c r="BB28" s="5">
        <f t="shared" si="155"/>
        <v>5.6370247808659746E-7</v>
      </c>
      <c r="BC28" s="5">
        <f t="shared" si="156"/>
        <v>1.037026068109509E-7</v>
      </c>
      <c r="BD28" s="5">
        <f t="shared" si="157"/>
        <v>1.7806207924784349E-4</v>
      </c>
      <c r="BE28" s="5">
        <f t="shared" si="158"/>
        <v>1.1269975602660852E-4</v>
      </c>
      <c r="BF28" s="5">
        <f t="shared" si="159"/>
        <v>3.5665187843780913E-5</v>
      </c>
      <c r="BG28" s="5">
        <f t="shared" si="160"/>
        <v>7.5244506215958809E-6</v>
      </c>
      <c r="BH28" s="5">
        <f t="shared" si="161"/>
        <v>1.1906012679260407E-6</v>
      </c>
      <c r="BI28" s="5">
        <f t="shared" si="162"/>
        <v>1.5071201345848676E-7</v>
      </c>
      <c r="BJ28" s="8">
        <f t="shared" si="163"/>
        <v>0.24030956737713077</v>
      </c>
      <c r="BK28" s="8">
        <f t="shared" si="164"/>
        <v>0.35404659102236335</v>
      </c>
      <c r="BL28" s="8">
        <f t="shared" si="165"/>
        <v>0.37815173153352322</v>
      </c>
      <c r="BM28" s="8">
        <f t="shared" si="166"/>
        <v>0.20445404617588672</v>
      </c>
      <c r="BN28" s="8">
        <f t="shared" si="167"/>
        <v>0.79549160512559669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1.2645833333333301</v>
      </c>
      <c r="F29">
        <f>VLOOKUP(B29,home!$B$2:$E$405,3,FALSE)</f>
        <v>1.1299999999999999</v>
      </c>
      <c r="G29">
        <f>VLOOKUP(C29,away!$B$2:$E$405,4,FALSE)</f>
        <v>1</v>
      </c>
      <c r="H29">
        <f>VLOOKUP(A29,away!$A$2:$E$405,3,FALSE)</f>
        <v>1.09791666666667</v>
      </c>
      <c r="I29">
        <f>VLOOKUP(C29,away!$B$2:$E$405,3,FALSE)</f>
        <v>1.04</v>
      </c>
      <c r="J29">
        <f>VLOOKUP(B29,home!$B$2:$E$405,4,FALSE)</f>
        <v>1.6</v>
      </c>
      <c r="K29" s="3">
        <f t="shared" si="112"/>
        <v>1.4289791666666629</v>
      </c>
      <c r="L29" s="3">
        <f t="shared" si="113"/>
        <v>1.8269333333333391</v>
      </c>
      <c r="M29" s="5">
        <f t="shared" si="114"/>
        <v>3.8545631721914865E-2</v>
      </c>
      <c r="N29" s="5">
        <f t="shared" si="115"/>
        <v>5.5080904696621982E-2</v>
      </c>
      <c r="O29" s="5">
        <f t="shared" si="116"/>
        <v>7.042029944715722E-2</v>
      </c>
      <c r="P29" s="5">
        <f t="shared" si="117"/>
        <v>0.10062914082041557</v>
      </c>
      <c r="Q29" s="5">
        <f t="shared" si="118"/>
        <v>3.9354732646312389E-2</v>
      </c>
      <c r="R29" s="5">
        <f t="shared" si="119"/>
        <v>6.4326596201663436E-2</v>
      </c>
      <c r="S29" s="5">
        <f t="shared" si="120"/>
        <v>6.5676858374705507E-2</v>
      </c>
      <c r="T29" s="5">
        <f t="shared" si="121"/>
        <v>7.1898472895969887E-2</v>
      </c>
      <c r="U29" s="5">
        <f t="shared" si="122"/>
        <v>9.1921365834755922E-2</v>
      </c>
      <c r="V29" s="5">
        <f t="shared" si="123"/>
        <v>1.9051029865390035E-2</v>
      </c>
      <c r="W29" s="5">
        <f t="shared" si="124"/>
        <v>1.8745697687105597E-2</v>
      </c>
      <c r="X29" s="5">
        <f t="shared" si="125"/>
        <v>3.4247139961162895E-2</v>
      </c>
      <c r="Y29" s="5">
        <f t="shared" si="126"/>
        <v>3.1283620783190372E-2</v>
      </c>
      <c r="Z29" s="5">
        <f t="shared" si="127"/>
        <v>3.9173467606897563E-2</v>
      </c>
      <c r="AA29" s="5">
        <f t="shared" si="128"/>
        <v>5.5978069096347984E-2</v>
      </c>
      <c r="AB29" s="5">
        <f t="shared" si="129"/>
        <v>3.9995747264454116E-2</v>
      </c>
      <c r="AC29" s="5">
        <f t="shared" si="130"/>
        <v>3.1084728045985221E-3</v>
      </c>
      <c r="AD29" s="5">
        <f t="shared" si="131"/>
        <v>6.6968028648763424E-3</v>
      </c>
      <c r="AE29" s="5">
        <f t="shared" si="132"/>
        <v>1.2234612380604793E-2</v>
      </c>
      <c r="AF29" s="5">
        <f t="shared" si="133"/>
        <v>1.1175910589269828E-2</v>
      </c>
      <c r="AG29" s="5">
        <f t="shared" si="134"/>
        <v>6.8058811952966961E-3</v>
      </c>
      <c r="AH29" s="5">
        <f t="shared" si="135"/>
        <v>1.7891828438323744E-2</v>
      </c>
      <c r="AI29" s="5">
        <f t="shared" si="136"/>
        <v>2.556705009193876E-2</v>
      </c>
      <c r="AJ29" s="5">
        <f t="shared" si="137"/>
        <v>1.8267390967251742E-2</v>
      </c>
      <c r="AK29" s="5">
        <f t="shared" si="138"/>
        <v>8.701240373852507E-3</v>
      </c>
      <c r="AL29" s="5">
        <f t="shared" si="139"/>
        <v>3.2460534033747267E-4</v>
      </c>
      <c r="AM29" s="5">
        <f t="shared" si="140"/>
        <v>1.9139183554363808E-3</v>
      </c>
      <c r="AN29" s="5">
        <f t="shared" si="141"/>
        <v>3.4966012408252497E-3</v>
      </c>
      <c r="AO29" s="5">
        <f t="shared" si="142"/>
        <v>3.1940286801191817E-3</v>
      </c>
      <c r="AP29" s="5">
        <f t="shared" si="143"/>
        <v>1.9450924877774741E-3</v>
      </c>
      <c r="AQ29" s="5">
        <f t="shared" si="144"/>
        <v>8.8838857558423483E-4</v>
      </c>
      <c r="AR29" s="5">
        <f t="shared" si="145"/>
        <v>6.5374355536510047E-3</v>
      </c>
      <c r="AS29" s="5">
        <f t="shared" si="146"/>
        <v>9.3418592095932257E-3</v>
      </c>
      <c r="AT29" s="5">
        <f t="shared" si="147"/>
        <v>6.6746610942209116E-3</v>
      </c>
      <c r="AU29" s="5">
        <f t="shared" si="148"/>
        <v>3.179317216067398E-3</v>
      </c>
      <c r="AV29" s="5">
        <f t="shared" si="149"/>
        <v>1.1357945164962421E-3</v>
      </c>
      <c r="AW29" s="5">
        <f t="shared" si="150"/>
        <v>2.3539745148711302E-5</v>
      </c>
      <c r="AX29" s="5">
        <f t="shared" si="151"/>
        <v>4.5582490943658514E-4</v>
      </c>
      <c r="AY29" s="5">
        <f t="shared" si="152"/>
        <v>8.3276172121334805E-4</v>
      </c>
      <c r="AZ29" s="5">
        <f t="shared" si="153"/>
        <v>7.6070007360435547E-4</v>
      </c>
      <c r="BA29" s="5">
        <f t="shared" si="154"/>
        <v>4.6324944037897384E-4</v>
      </c>
      <c r="BB29" s="5">
        <f t="shared" si="155"/>
        <v>2.1158146106909072E-4</v>
      </c>
      <c r="BC29" s="5">
        <f t="shared" si="156"/>
        <v>7.7309044788498405E-5</v>
      </c>
      <c r="BD29" s="5">
        <f t="shared" si="157"/>
        <v>1.9905764879139189E-3</v>
      </c>
      <c r="BE29" s="5">
        <f t="shared" si="158"/>
        <v>2.8444923308854841E-3</v>
      </c>
      <c r="BF29" s="5">
        <f t="shared" si="159"/>
        <v>2.0323601402892268E-3</v>
      </c>
      <c r="BG29" s="5">
        <f t="shared" si="160"/>
        <v>9.6806676654568051E-4</v>
      </c>
      <c r="BH29" s="5">
        <f t="shared" si="161"/>
        <v>3.4583681033403466E-4</v>
      </c>
      <c r="BI29" s="5">
        <f t="shared" si="162"/>
        <v>9.883871940675699E-5</v>
      </c>
      <c r="BJ29" s="8">
        <f t="shared" si="163"/>
        <v>0.30176323169064401</v>
      </c>
      <c r="BK29" s="8">
        <f t="shared" si="164"/>
        <v>0.22816850064857536</v>
      </c>
      <c r="BL29" s="8">
        <f t="shared" si="165"/>
        <v>0.42821882656114929</v>
      </c>
      <c r="BM29" s="8">
        <f t="shared" si="166"/>
        <v>0.62815749899711648</v>
      </c>
      <c r="BN29" s="8">
        <f t="shared" si="167"/>
        <v>0.36835730553408547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1.2645833333333301</v>
      </c>
      <c r="F30">
        <f>VLOOKUP(B30,home!$B$2:$E$405,3,FALSE)</f>
        <v>1.23</v>
      </c>
      <c r="G30">
        <f>VLOOKUP(C30,away!$B$2:$E$405,4,FALSE)</f>
        <v>1.23</v>
      </c>
      <c r="H30">
        <f>VLOOKUP(A30,away!$A$2:$E$405,3,FALSE)</f>
        <v>1.09791666666667</v>
      </c>
      <c r="I30">
        <f>VLOOKUP(C30,away!$B$2:$E$405,3,FALSE)</f>
        <v>1.1100000000000001</v>
      </c>
      <c r="J30">
        <f>VLOOKUP(B30,home!$B$2:$E$405,4,FALSE)</f>
        <v>0.64</v>
      </c>
      <c r="K30" s="3">
        <f t="shared" si="112"/>
        <v>1.9131881249999951</v>
      </c>
      <c r="L30" s="3">
        <f t="shared" si="113"/>
        <v>0.77996000000000243</v>
      </c>
      <c r="M30" s="5">
        <f t="shared" si="114"/>
        <v>6.7667577710305543E-2</v>
      </c>
      <c r="N30" s="5">
        <f t="shared" si="115"/>
        <v>0.12946080612287092</v>
      </c>
      <c r="O30" s="5">
        <f t="shared" si="116"/>
        <v>5.2778003910930078E-2</v>
      </c>
      <c r="P30" s="5">
        <f t="shared" si="117"/>
        <v>0.10097425034359472</v>
      </c>
      <c r="Q30" s="5">
        <f t="shared" si="118"/>
        <v>0.12384143846360167</v>
      </c>
      <c r="R30" s="5">
        <f t="shared" si="119"/>
        <v>2.0582365965184573E-2</v>
      </c>
      <c r="S30" s="5">
        <f t="shared" si="120"/>
        <v>3.7668701826820944E-2</v>
      </c>
      <c r="T30" s="5">
        <f t="shared" si="121"/>
        <v>9.659136834407106E-2</v>
      </c>
      <c r="U30" s="5">
        <f t="shared" si="122"/>
        <v>3.9377938148995185E-2</v>
      </c>
      <c r="V30" s="5">
        <f t="shared" si="123"/>
        <v>6.2455134958317986E-3</v>
      </c>
      <c r="W30" s="5">
        <f t="shared" si="124"/>
        <v>7.8977323150493453E-2</v>
      </c>
      <c r="X30" s="5">
        <f t="shared" si="125"/>
        <v>6.1599152964459072E-2</v>
      </c>
      <c r="Y30" s="5">
        <f t="shared" si="126"/>
        <v>2.4022437673079818E-2</v>
      </c>
      <c r="Z30" s="5">
        <f t="shared" si="127"/>
        <v>5.3511407194018036E-3</v>
      </c>
      <c r="AA30" s="5">
        <f t="shared" si="128"/>
        <v>1.0237738879563462E-2</v>
      </c>
      <c r="AB30" s="5">
        <f t="shared" si="129"/>
        <v>9.7933602256157874E-3</v>
      </c>
      <c r="AC30" s="5">
        <f t="shared" si="130"/>
        <v>5.8247618781355427E-4</v>
      </c>
      <c r="AD30" s="5">
        <f t="shared" si="131"/>
        <v>3.7774619198952822E-2</v>
      </c>
      <c r="AE30" s="5">
        <f t="shared" si="132"/>
        <v>2.9462691990415336E-2</v>
      </c>
      <c r="AF30" s="5">
        <f t="shared" si="133"/>
        <v>1.1489860622422205E-2</v>
      </c>
      <c r="AG30" s="5">
        <f t="shared" si="134"/>
        <v>2.987210563688151E-3</v>
      </c>
      <c r="AH30" s="5">
        <f t="shared" si="135"/>
        <v>1.0434189288761608E-3</v>
      </c>
      <c r="AI30" s="5">
        <f t="shared" si="136"/>
        <v>1.9962567041260852E-3</v>
      </c>
      <c r="AJ30" s="5">
        <f t="shared" si="137"/>
        <v>1.9096073103928278E-3</v>
      </c>
      <c r="AK30" s="5">
        <f t="shared" si="138"/>
        <v>1.2178126765522461E-3</v>
      </c>
      <c r="AL30" s="5">
        <f t="shared" si="139"/>
        <v>3.4767076580908066E-5</v>
      </c>
      <c r="AM30" s="5">
        <f t="shared" si="140"/>
        <v>1.4453990575566665E-2</v>
      </c>
      <c r="AN30" s="5">
        <f t="shared" si="141"/>
        <v>1.1273534489319012E-2</v>
      </c>
      <c r="AO30" s="5">
        <f t="shared" si="142"/>
        <v>4.3964529801446411E-3</v>
      </c>
      <c r="AP30" s="5">
        <f t="shared" si="143"/>
        <v>1.1430191554645417E-3</v>
      </c>
      <c r="AQ30" s="5">
        <f t="shared" si="144"/>
        <v>2.2287730512403166E-4</v>
      </c>
      <c r="AR30" s="5">
        <f t="shared" si="145"/>
        <v>1.6276500555325064E-4</v>
      </c>
      <c r="AS30" s="5">
        <f t="shared" si="146"/>
        <v>3.1140007579003737E-4</v>
      </c>
      <c r="AT30" s="5">
        <f t="shared" si="147"/>
        <v>2.9788346356279902E-4</v>
      </c>
      <c r="AU30" s="5">
        <f t="shared" si="148"/>
        <v>1.8996903504073863E-4</v>
      </c>
      <c r="AV30" s="5">
        <f t="shared" si="149"/>
        <v>9.0861625489412268E-5</v>
      </c>
      <c r="AW30" s="5">
        <f t="shared" si="150"/>
        <v>1.441105184583716E-6</v>
      </c>
      <c r="AX30" s="5">
        <f t="shared" si="151"/>
        <v>4.6088671880060014E-3</v>
      </c>
      <c r="AY30" s="5">
        <f t="shared" si="152"/>
        <v>3.5947320519571723E-3</v>
      </c>
      <c r="AZ30" s="5">
        <f t="shared" si="153"/>
        <v>1.4018736056222621E-3</v>
      </c>
      <c r="BA30" s="5">
        <f t="shared" si="154"/>
        <v>3.644684458137144E-4</v>
      </c>
      <c r="BB30" s="5">
        <f t="shared" si="155"/>
        <v>7.1067702249216381E-5</v>
      </c>
      <c r="BC30" s="5">
        <f t="shared" si="156"/>
        <v>1.1085993009259799E-5</v>
      </c>
      <c r="BD30" s="5">
        <f t="shared" si="157"/>
        <v>2.1158365621885615E-5</v>
      </c>
      <c r="BE30" s="5">
        <f t="shared" si="158"/>
        <v>4.0479933852199694E-5</v>
      </c>
      <c r="BF30" s="5">
        <f t="shared" si="159"/>
        <v>3.8722864373406888E-5</v>
      </c>
      <c r="BG30" s="5">
        <f t="shared" si="160"/>
        <v>2.4694708095062478E-5</v>
      </c>
      <c r="BH30" s="5">
        <f t="shared" si="161"/>
        <v>1.1811405569453697E-5</v>
      </c>
      <c r="BI30" s="5">
        <f t="shared" si="162"/>
        <v>4.5194881750075213E-6</v>
      </c>
      <c r="BJ30" s="8">
        <f t="shared" si="163"/>
        <v>0.63774887858633089</v>
      </c>
      <c r="BK30" s="8">
        <f t="shared" si="164"/>
        <v>0.21676801869290463</v>
      </c>
      <c r="BL30" s="8">
        <f t="shared" si="165"/>
        <v>0.14013076872135968</v>
      </c>
      <c r="BM30" s="8">
        <f t="shared" si="166"/>
        <v>0.50110107325673703</v>
      </c>
      <c r="BN30" s="8">
        <f t="shared" si="167"/>
        <v>0.49530444251648753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1.2645833333333301</v>
      </c>
      <c r="F31">
        <f>VLOOKUP(B31,home!$B$2:$E$405,3,FALSE)</f>
        <v>0.91</v>
      </c>
      <c r="G31">
        <f>VLOOKUP(C31,away!$B$2:$E$405,4,FALSE)</f>
        <v>0.9</v>
      </c>
      <c r="H31">
        <f>VLOOKUP(A31,away!$A$2:$E$405,3,FALSE)</f>
        <v>1.09791666666667</v>
      </c>
      <c r="I31">
        <f>VLOOKUP(C31,away!$B$2:$E$405,3,FALSE)</f>
        <v>0.94</v>
      </c>
      <c r="J31">
        <f>VLOOKUP(B31,home!$B$2:$E$405,4,FALSE)</f>
        <v>0.68</v>
      </c>
      <c r="K31" s="3">
        <f t="shared" si="112"/>
        <v>1.0356937499999974</v>
      </c>
      <c r="L31" s="3">
        <f t="shared" si="113"/>
        <v>0.70178833333333535</v>
      </c>
      <c r="M31" s="5">
        <f t="shared" si="114"/>
        <v>0.17596290321760177</v>
      </c>
      <c r="N31" s="5">
        <f t="shared" si="115"/>
        <v>0.1822436790943246</v>
      </c>
      <c r="O31" s="5">
        <f t="shared" si="116"/>
        <v>0.12348871257757572</v>
      </c>
      <c r="P31" s="5">
        <f t="shared" si="117"/>
        <v>0.12789648781214127</v>
      </c>
      <c r="Q31" s="5">
        <f t="shared" si="118"/>
        <v>9.4374319707498558E-2</v>
      </c>
      <c r="R31" s="5">
        <f t="shared" si="119"/>
        <v>4.3331468892648072E-2</v>
      </c>
      <c r="S31" s="5">
        <f t="shared" si="120"/>
        <v>2.3240000158517689E-2</v>
      </c>
      <c r="T31" s="5">
        <f t="shared" si="121"/>
        <v>6.623079653699275E-2</v>
      </c>
      <c r="U31" s="5">
        <f t="shared" si="122"/>
        <v>4.4878131510434918E-2</v>
      </c>
      <c r="V31" s="5">
        <f t="shared" si="123"/>
        <v>1.8768567077853231E-3</v>
      </c>
      <c r="W31" s="5">
        <f t="shared" si="124"/>
        <v>3.2580964360519285E-2</v>
      </c>
      <c r="X31" s="5">
        <f t="shared" si="125"/>
        <v>2.2864940676961626E-2</v>
      </c>
      <c r="Y31" s="5">
        <f t="shared" si="126"/>
        <v>8.0231743047252408E-3</v>
      </c>
      <c r="Z31" s="5">
        <f t="shared" si="127"/>
        <v>1.0136506445018919E-2</v>
      </c>
      <c r="AA31" s="5">
        <f t="shared" si="128"/>
        <v>1.0498316371940788E-2</v>
      </c>
      <c r="AB31" s="5">
        <f t="shared" si="129"/>
        <v>5.4365203259708599E-3</v>
      </c>
      <c r="AC31" s="5">
        <f t="shared" si="130"/>
        <v>8.5260648929065465E-5</v>
      </c>
      <c r="AD31" s="5">
        <f t="shared" si="131"/>
        <v>8.435975289290621E-3</v>
      </c>
      <c r="AE31" s="5">
        <f t="shared" si="132"/>
        <v>5.9202690383124658E-3</v>
      </c>
      <c r="AF31" s="5">
        <f t="shared" si="133"/>
        <v>2.0773878706411265E-3</v>
      </c>
      <c r="AG31" s="5">
        <f t="shared" si="134"/>
        <v>4.8596219047470756E-4</v>
      </c>
      <c r="AH31" s="5">
        <f t="shared" si="135"/>
        <v>1.7784204909681099E-3</v>
      </c>
      <c r="AI31" s="5">
        <f t="shared" si="136"/>
        <v>1.8418989873675983E-3</v>
      </c>
      <c r="AJ31" s="5">
        <f t="shared" si="137"/>
        <v>9.5382163467397265E-4</v>
      </c>
      <c r="AK31" s="5">
        <f t="shared" si="138"/>
        <v>3.2928903521553814E-4</v>
      </c>
      <c r="AL31" s="5">
        <f t="shared" si="139"/>
        <v>2.4788264679008075E-6</v>
      </c>
      <c r="AM31" s="5">
        <f t="shared" si="140"/>
        <v>1.7474173764545438E-3</v>
      </c>
      <c r="AN31" s="5">
        <f t="shared" si="141"/>
        <v>1.2263171282597437E-3</v>
      </c>
      <c r="AO31" s="5">
        <f t="shared" si="142"/>
        <v>4.3030752678976366E-4</v>
      </c>
      <c r="AP31" s="5">
        <f t="shared" si="143"/>
        <v>1.0066160068219262E-4</v>
      </c>
      <c r="AQ31" s="5">
        <f t="shared" si="144"/>
        <v>1.766078424335542E-5</v>
      </c>
      <c r="AR31" s="5">
        <f t="shared" si="145"/>
        <v>2.4961495046447248E-4</v>
      </c>
      <c r="AS31" s="5">
        <f t="shared" si="146"/>
        <v>2.5852464410261309E-4</v>
      </c>
      <c r="AT31" s="5">
        <f t="shared" si="147"/>
        <v>1.3387617905902502E-4</v>
      </c>
      <c r="AU31" s="5">
        <f t="shared" si="148"/>
        <v>4.6218240641770918E-5</v>
      </c>
      <c r="AV31" s="5">
        <f t="shared" si="149"/>
        <v>1.1966985742169501E-5</v>
      </c>
      <c r="AW31" s="5">
        <f t="shared" si="150"/>
        <v>5.004735425970159E-8</v>
      </c>
      <c r="AX31" s="5">
        <f t="shared" si="151"/>
        <v>3.0163154257256046E-4</v>
      </c>
      <c r="AY31" s="5">
        <f t="shared" si="152"/>
        <v>2.1168149754276019E-4</v>
      </c>
      <c r="AZ31" s="5">
        <f t="shared" si="153"/>
        <v>7.4277802679019084E-5</v>
      </c>
      <c r="BA31" s="5">
        <f t="shared" si="154"/>
        <v>1.7375765115257055E-5</v>
      </c>
      <c r="BB31" s="5">
        <f t="shared" si="155"/>
        <v>3.048527310156939E-6</v>
      </c>
      <c r="BC31" s="5">
        <f t="shared" si="156"/>
        <v>4.2788418002323905E-7</v>
      </c>
      <c r="BD31" s="5">
        <f t="shared" si="157"/>
        <v>2.9196143343590845E-5</v>
      </c>
      <c r="BE31" s="5">
        <f t="shared" si="158"/>
        <v>3.023826318506107E-5</v>
      </c>
      <c r="BF31" s="5">
        <f t="shared" si="159"/>
        <v>1.5658790095811379E-5</v>
      </c>
      <c r="BG31" s="5">
        <f t="shared" si="160"/>
        <v>5.4059036782645692E-6</v>
      </c>
      <c r="BH31" s="5">
        <f t="shared" si="161"/>
        <v>1.3997151631701526E-6</v>
      </c>
      <c r="BI31" s="5">
        <f t="shared" si="162"/>
        <v>2.8993524925511085E-7</v>
      </c>
      <c r="BJ31" s="8">
        <f t="shared" si="163"/>
        <v>0.4273682765055703</v>
      </c>
      <c r="BK31" s="8">
        <f t="shared" si="164"/>
        <v>0.32927566886898574</v>
      </c>
      <c r="BL31" s="8">
        <f t="shared" si="165"/>
        <v>0.23331896957752077</v>
      </c>
      <c r="BM31" s="8">
        <f t="shared" si="166"/>
        <v>0.25259021864511721</v>
      </c>
      <c r="BN31" s="8">
        <f t="shared" si="167"/>
        <v>0.74729757130178998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1.2645833333333301</v>
      </c>
      <c r="F32">
        <f>VLOOKUP(B32,home!$B$2:$E$405,3,FALSE)</f>
        <v>1.1499999999999999</v>
      </c>
      <c r="G32">
        <f>VLOOKUP(C32,away!$B$2:$E$405,4,FALSE)</f>
        <v>0.9</v>
      </c>
      <c r="H32">
        <f>VLOOKUP(A32,away!$A$2:$E$405,3,FALSE)</f>
        <v>1.09791666666667</v>
      </c>
      <c r="I32">
        <f>VLOOKUP(C32,away!$B$2:$E$405,3,FALSE)</f>
        <v>1.0900000000000001</v>
      </c>
      <c r="J32">
        <f>VLOOKUP(B32,home!$B$2:$E$405,4,FALSE)</f>
        <v>1</v>
      </c>
      <c r="K32" s="3">
        <f t="shared" si="112"/>
        <v>1.3088437499999965</v>
      </c>
      <c r="L32" s="3">
        <f t="shared" si="113"/>
        <v>1.1967291666666704</v>
      </c>
      <c r="M32" s="5">
        <f t="shared" si="114"/>
        <v>8.1628818075722184E-2</v>
      </c>
      <c r="N32" s="5">
        <f t="shared" si="115"/>
        <v>0.10683936835829573</v>
      </c>
      <c r="O32" s="5">
        <f t="shared" si="116"/>
        <v>9.768758743174423E-2</v>
      </c>
      <c r="P32" s="5">
        <f t="shared" si="117"/>
        <v>0.12785778826261665</v>
      </c>
      <c r="Q32" s="5">
        <f t="shared" si="118"/>
        <v>6.9918019764851388E-2</v>
      </c>
      <c r="R32" s="5">
        <f t="shared" si="119"/>
        <v>5.845279255043441E-2</v>
      </c>
      <c r="S32" s="5">
        <f t="shared" si="120"/>
        <v>5.0066920006863927E-2</v>
      </c>
      <c r="T32" s="5">
        <f t="shared" si="121"/>
        <v>8.367293352817437E-2</v>
      </c>
      <c r="U32" s="5">
        <f t="shared" si="122"/>
        <v>7.6505572199682431E-2</v>
      </c>
      <c r="V32" s="5">
        <f t="shared" si="123"/>
        <v>8.7134881584218296E-3</v>
      </c>
      <c r="W32" s="5">
        <f t="shared" si="124"/>
        <v>3.0503921060534008E-2</v>
      </c>
      <c r="X32" s="5">
        <f t="shared" si="125"/>
        <v>3.6504932030838752E-2</v>
      </c>
      <c r="Y32" s="5">
        <f t="shared" si="126"/>
        <v>2.1843258444244559E-2</v>
      </c>
      <c r="Z32" s="5">
        <f t="shared" si="127"/>
        <v>2.3317387239407031E-2</v>
      </c>
      <c r="AA32" s="5">
        <f t="shared" si="128"/>
        <v>3.0518816554627567E-2</v>
      </c>
      <c r="AB32" s="5">
        <f t="shared" si="129"/>
        <v>1.9972181152460362E-2</v>
      </c>
      <c r="AC32" s="5">
        <f t="shared" si="130"/>
        <v>8.5301318077002873E-4</v>
      </c>
      <c r="AD32" s="5">
        <f t="shared" si="131"/>
        <v>9.9812166076432927E-3</v>
      </c>
      <c r="AE32" s="5">
        <f t="shared" si="132"/>
        <v>1.1944813033184485E-2</v>
      </c>
      <c r="AF32" s="5">
        <f t="shared" si="133"/>
        <v>7.147353073596029E-3</v>
      </c>
      <c r="AG32" s="5">
        <f t="shared" si="134"/>
        <v>2.8511486292123458E-3</v>
      </c>
      <c r="AH32" s="5">
        <f t="shared" si="135"/>
        <v>6.9761493499649174E-3</v>
      </c>
      <c r="AI32" s="5">
        <f t="shared" si="136"/>
        <v>9.1306894757681219E-3</v>
      </c>
      <c r="AJ32" s="5">
        <f t="shared" si="137"/>
        <v>5.9753229267749267E-3</v>
      </c>
      <c r="AK32" s="5">
        <f t="shared" si="138"/>
        <v>2.6069213556470178E-3</v>
      </c>
      <c r="AL32" s="5">
        <f t="shared" si="139"/>
        <v>5.3444056265003275E-5</v>
      </c>
      <c r="AM32" s="5">
        <f t="shared" si="140"/>
        <v>2.6127705948620181E-3</v>
      </c>
      <c r="AN32" s="5">
        <f t="shared" si="141"/>
        <v>3.1267787766804029E-3</v>
      </c>
      <c r="AO32" s="5">
        <f t="shared" si="142"/>
        <v>1.8709536798838856E-3</v>
      </c>
      <c r="AP32" s="5">
        <f t="shared" si="143"/>
        <v>7.4634161273312723E-4</v>
      </c>
      <c r="AQ32" s="5">
        <f t="shared" si="144"/>
        <v>2.2329219406369387E-4</v>
      </c>
      <c r="AR32" s="5">
        <f t="shared" si="145"/>
        <v>1.6697122796251475E-3</v>
      </c>
      <c r="AS32" s="5">
        <f t="shared" si="146"/>
        <v>2.1853924814856209E-3</v>
      </c>
      <c r="AT32" s="5">
        <f t="shared" si="147"/>
        <v>1.4301686453447192E-3</v>
      </c>
      <c r="AU32" s="5">
        <f t="shared" si="148"/>
        <v>6.2395576430179951E-4</v>
      </c>
      <c r="AV32" s="5">
        <f t="shared" si="149"/>
        <v>2.0416515059572013E-4</v>
      </c>
      <c r="AW32" s="5">
        <f t="shared" si="150"/>
        <v>2.3253085637147902E-6</v>
      </c>
      <c r="AX32" s="5">
        <f t="shared" si="151"/>
        <v>5.6995141054482087E-4</v>
      </c>
      <c r="AY32" s="5">
        <f t="shared" si="152"/>
        <v>6.8207747658179661E-4</v>
      </c>
      <c r="AZ32" s="5">
        <f t="shared" si="153"/>
        <v>4.0813100507591961E-4</v>
      </c>
      <c r="BA32" s="5">
        <f t="shared" si="154"/>
        <v>1.6280742586511189E-4</v>
      </c>
      <c r="BB32" s="5">
        <f t="shared" si="155"/>
        <v>4.8709098770675331E-5</v>
      </c>
      <c r="BC32" s="5">
        <f t="shared" si="156"/>
        <v>1.1658319836182948E-5</v>
      </c>
      <c r="BD32" s="5">
        <f t="shared" si="157"/>
        <v>3.3303223082815171E-4</v>
      </c>
      <c r="BE32" s="5">
        <f t="shared" si="158"/>
        <v>4.3588715386798257E-4</v>
      </c>
      <c r="BF32" s="5">
        <f t="shared" si="159"/>
        <v>2.8525408852269794E-4</v>
      </c>
      <c r="BG32" s="5">
        <f t="shared" si="160"/>
        <v>1.2445101030829307E-4</v>
      </c>
      <c r="BH32" s="5">
        <f t="shared" si="161"/>
        <v>4.0721731755798593E-5</v>
      </c>
      <c r="BI32" s="5">
        <f t="shared" si="162"/>
        <v>1.0659676819550675E-5</v>
      </c>
      <c r="BJ32" s="8">
        <f t="shared" si="163"/>
        <v>0.39167043612547264</v>
      </c>
      <c r="BK32" s="8">
        <f t="shared" si="164"/>
        <v>0.26985554921724136</v>
      </c>
      <c r="BL32" s="8">
        <f t="shared" si="165"/>
        <v>0.31516943321055951</v>
      </c>
      <c r="BM32" s="8">
        <f t="shared" si="166"/>
        <v>0.45694867918099785</v>
      </c>
      <c r="BN32" s="8">
        <f t="shared" si="167"/>
        <v>0.54238437444366461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1.4111111111111101</v>
      </c>
      <c r="F33">
        <f>VLOOKUP(B33,home!$B$2:$E$405,3,FALSE)</f>
        <v>0.8</v>
      </c>
      <c r="G33">
        <f>VLOOKUP(C33,away!$B$2:$E$405,4,FALSE)</f>
        <v>0.97</v>
      </c>
      <c r="H33">
        <f>VLOOKUP(A33,away!$A$2:$E$405,3,FALSE)</f>
        <v>1.1611111111111101</v>
      </c>
      <c r="I33">
        <f>VLOOKUP(C33,away!$B$2:$E$405,3,FALSE)</f>
        <v>0.62</v>
      </c>
      <c r="J33">
        <f>VLOOKUP(B33,home!$B$2:$E$405,4,FALSE)</f>
        <v>0.92</v>
      </c>
      <c r="K33" s="3">
        <f t="shared" si="112"/>
        <v>1.0950222222222215</v>
      </c>
      <c r="L33" s="3">
        <f t="shared" si="113"/>
        <v>0.66229777777777721</v>
      </c>
      <c r="M33" s="5">
        <f t="shared" si="114"/>
        <v>0.17250656245792528</v>
      </c>
      <c r="N33" s="5">
        <f t="shared" si="115"/>
        <v>0.18889851937059376</v>
      </c>
      <c r="O33" s="5">
        <f t="shared" si="116"/>
        <v>0.11425071296796722</v>
      </c>
      <c r="P33" s="5">
        <f t="shared" si="117"/>
        <v>0.12510706960465665</v>
      </c>
      <c r="Q33" s="5">
        <f t="shared" si="118"/>
        <v>0.10342403822783744</v>
      </c>
      <c r="R33" s="5">
        <f t="shared" si="119"/>
        <v>3.7833996654105688E-2</v>
      </c>
      <c r="S33" s="5">
        <f t="shared" si="120"/>
        <v>2.268287455568814E-2</v>
      </c>
      <c r="T33" s="5">
        <f t="shared" si="121"/>
        <v>6.849751068710061E-2</v>
      </c>
      <c r="U33" s="5">
        <f t="shared" si="122"/>
        <v>4.1429067091726897E-2</v>
      </c>
      <c r="V33" s="5">
        <f t="shared" si="123"/>
        <v>1.8278132118173861E-3</v>
      </c>
      <c r="W33" s="5">
        <f t="shared" si="124"/>
        <v>3.7750540057147515E-2</v>
      </c>
      <c r="X33" s="5">
        <f t="shared" si="125"/>
        <v>2.5002098789759761E-2</v>
      </c>
      <c r="Y33" s="5">
        <f t="shared" si="126"/>
        <v>8.2794172341191727E-3</v>
      </c>
      <c r="Z33" s="5">
        <f t="shared" si="127"/>
        <v>8.3524573028220181E-3</v>
      </c>
      <c r="AA33" s="5">
        <f t="shared" si="128"/>
        <v>9.146126356752389E-3</v>
      </c>
      <c r="AB33" s="5">
        <f t="shared" si="129"/>
        <v>5.0076058039481139E-3</v>
      </c>
      <c r="AC33" s="5">
        <f t="shared" si="130"/>
        <v>8.2849150583373616E-5</v>
      </c>
      <c r="AD33" s="5">
        <f t="shared" si="131"/>
        <v>1.0334420065866665E-2</v>
      </c>
      <c r="AE33" s="5">
        <f t="shared" si="132"/>
        <v>6.8444634442455616E-3</v>
      </c>
      <c r="AF33" s="5">
        <f t="shared" si="133"/>
        <v>2.2665364646025335E-3</v>
      </c>
      <c r="AG33" s="5">
        <f t="shared" si="134"/>
        <v>5.003740212528525E-4</v>
      </c>
      <c r="AH33" s="5">
        <f t="shared" si="135"/>
        <v>1.3829534776606972E-3</v>
      </c>
      <c r="AI33" s="5">
        <f t="shared" si="136"/>
        <v>1.5143647903379659E-3</v>
      </c>
      <c r="AJ33" s="5">
        <f t="shared" si="137"/>
        <v>8.2913154898548369E-4</v>
      </c>
      <c r="AK33" s="5">
        <f t="shared" si="138"/>
        <v>3.0263915709487904E-4</v>
      </c>
      <c r="AL33" s="5">
        <f t="shared" si="139"/>
        <v>2.403390178561783E-6</v>
      </c>
      <c r="AM33" s="5">
        <f t="shared" si="140"/>
        <v>2.2632839251806474E-3</v>
      </c>
      <c r="AN33" s="5">
        <f t="shared" si="141"/>
        <v>1.4989679141273076E-3</v>
      </c>
      <c r="AO33" s="5">
        <f t="shared" si="142"/>
        <v>4.9638155924335296E-4</v>
      </c>
      <c r="AP33" s="5">
        <f t="shared" si="143"/>
        <v>1.0958413453891358E-4</v>
      </c>
      <c r="AQ33" s="5">
        <f t="shared" si="144"/>
        <v>1.8144332196205854E-5</v>
      </c>
      <c r="AR33" s="5">
        <f t="shared" si="145"/>
        <v>1.8318540300494578E-4</v>
      </c>
      <c r="AS33" s="5">
        <f t="shared" si="146"/>
        <v>2.0059208707714894E-4</v>
      </c>
      <c r="AT33" s="5">
        <f t="shared" si="147"/>
        <v>1.0982639647570645E-4</v>
      </c>
      <c r="AU33" s="5">
        <f t="shared" si="148"/>
        <v>4.0087448242495615E-5</v>
      </c>
      <c r="AV33" s="5">
        <f t="shared" si="149"/>
        <v>1.0974161664428958E-5</v>
      </c>
      <c r="AW33" s="5">
        <f t="shared" si="150"/>
        <v>4.8417015122381806E-8</v>
      </c>
      <c r="AX33" s="5">
        <f t="shared" si="151"/>
        <v>4.1305769887852383E-4</v>
      </c>
      <c r="AY33" s="5">
        <f t="shared" si="152"/>
        <v>2.7356719606124857E-4</v>
      </c>
      <c r="AZ33" s="5">
        <f t="shared" si="153"/>
        <v>9.0591473012131214E-5</v>
      </c>
      <c r="BA33" s="5">
        <f t="shared" si="154"/>
        <v>1.999951042051666E-5</v>
      </c>
      <c r="BB33" s="5">
        <f t="shared" si="155"/>
        <v>3.3114078270379203E-6</v>
      </c>
      <c r="BC33" s="5">
        <f t="shared" si="156"/>
        <v>4.3862760903263069E-7</v>
      </c>
      <c r="BD33" s="5">
        <f t="shared" si="157"/>
        <v>2.022054755525035E-5</v>
      </c>
      <c r="BE33" s="5">
        <f t="shared" si="158"/>
        <v>2.2141948918500343E-5</v>
      </c>
      <c r="BF33" s="5">
        <f t="shared" si="159"/>
        <v>1.2122963054533576E-5</v>
      </c>
      <c r="BG33" s="5">
        <f t="shared" si="160"/>
        <v>4.4249713146310826E-6</v>
      </c>
      <c r="BH33" s="5">
        <f t="shared" si="161"/>
        <v>1.2113604805542282E-6</v>
      </c>
      <c r="BI33" s="5">
        <f t="shared" si="162"/>
        <v>2.6529332906573391E-7</v>
      </c>
      <c r="BJ33" s="8">
        <f t="shared" si="163"/>
        <v>0.45698524614162084</v>
      </c>
      <c r="BK33" s="8">
        <f t="shared" si="164"/>
        <v>0.32248313956691066</v>
      </c>
      <c r="BL33" s="8">
        <f t="shared" si="165"/>
        <v>0.21230165042969656</v>
      </c>
      <c r="BM33" s="8">
        <f t="shared" si="166"/>
        <v>0.25782807537891794</v>
      </c>
      <c r="BN33" s="8">
        <f t="shared" si="167"/>
        <v>0.74202089928308601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1.4111111111111101</v>
      </c>
      <c r="F34">
        <f>VLOOKUP(B34,home!$B$2:$E$405,3,FALSE)</f>
        <v>1.32</v>
      </c>
      <c r="G34">
        <f>VLOOKUP(C34,away!$B$2:$E$405,4,FALSE)</f>
        <v>0.71</v>
      </c>
      <c r="H34">
        <f>VLOOKUP(A34,away!$A$2:$E$405,3,FALSE)</f>
        <v>1.1611111111111101</v>
      </c>
      <c r="I34">
        <f>VLOOKUP(C34,away!$B$2:$E$405,3,FALSE)</f>
        <v>0.83</v>
      </c>
      <c r="J34">
        <f>VLOOKUP(B34,home!$B$2:$E$405,4,FALSE)</f>
        <v>1.1100000000000001</v>
      </c>
      <c r="K34" s="3">
        <f t="shared" si="112"/>
        <v>1.3224933333333324</v>
      </c>
      <c r="L34" s="3">
        <f t="shared" si="113"/>
        <v>1.0697316666666659</v>
      </c>
      <c r="M34" s="5">
        <f t="shared" si="114"/>
        <v>9.1426034474853993E-2</v>
      </c>
      <c r="N34" s="5">
        <f t="shared" si="115"/>
        <v>0.12091032108609781</v>
      </c>
      <c r="O34" s="5">
        <f t="shared" si="116"/>
        <v>9.7801324235509607E-2</v>
      </c>
      <c r="P34" s="5">
        <f t="shared" si="117"/>
        <v>0.12934159929263311</v>
      </c>
      <c r="Q34" s="5">
        <f t="shared" si="118"/>
        <v>7.9951546783778513E-2</v>
      </c>
      <c r="R34" s="5">
        <f t="shared" si="119"/>
        <v>5.2310586788329339E-2</v>
      </c>
      <c r="S34" s="5">
        <f t="shared" si="120"/>
        <v>4.5745310413133261E-2</v>
      </c>
      <c r="T34" s="5">
        <f t="shared" si="121"/>
        <v>8.5526701393589297E-2</v>
      </c>
      <c r="U34" s="5">
        <f t="shared" si="122"/>
        <v>6.9180402290320242E-2</v>
      </c>
      <c r="V34" s="5">
        <f t="shared" si="123"/>
        <v>7.1907205801914169E-3</v>
      </c>
      <c r="W34" s="5">
        <f t="shared" si="124"/>
        <v>3.5245129203745056E-2</v>
      </c>
      <c r="X34" s="5">
        <f t="shared" si="125"/>
        <v>3.7702830805004174E-2</v>
      </c>
      <c r="Y34" s="5">
        <f t="shared" si="126"/>
        <v>2.0165956017544211E-2</v>
      </c>
      <c r="Z34" s="5">
        <f t="shared" si="127"/>
        <v>1.8652763729796937E-2</v>
      </c>
      <c r="AA34" s="5">
        <f t="shared" si="128"/>
        <v>2.4668155680898234E-2</v>
      </c>
      <c r="AB34" s="5">
        <f t="shared" si="129"/>
        <v>1.6311735716808346E-2</v>
      </c>
      <c r="AC34" s="5">
        <f t="shared" si="130"/>
        <v>6.3580036669164943E-4</v>
      </c>
      <c r="AD34" s="5">
        <f t="shared" si="131"/>
        <v>1.1652862101106196E-2</v>
      </c>
      <c r="AE34" s="5">
        <f t="shared" si="132"/>
        <v>1.2465435596853158E-2</v>
      </c>
      <c r="AF34" s="5">
        <f t="shared" si="133"/>
        <v>6.6673355983738565E-3</v>
      </c>
      <c r="AG34" s="5">
        <f t="shared" si="134"/>
        <v>2.3774200072914859E-3</v>
      </c>
      <c r="AH34" s="5">
        <f t="shared" si="135"/>
        <v>4.9883630081538023E-3</v>
      </c>
      <c r="AI34" s="5">
        <f t="shared" si="136"/>
        <v>6.5970768225300114E-3</v>
      </c>
      <c r="AJ34" s="5">
        <f t="shared" si="137"/>
        <v>4.3622950586418921E-3</v>
      </c>
      <c r="AK34" s="5">
        <f t="shared" si="138"/>
        <v>1.9230353776956144E-3</v>
      </c>
      <c r="AL34" s="5">
        <f t="shared" si="139"/>
        <v>3.5979001706065948E-5</v>
      </c>
      <c r="AM34" s="5">
        <f t="shared" si="140"/>
        <v>3.0821664885931133E-3</v>
      </c>
      <c r="AN34" s="5">
        <f t="shared" si="141"/>
        <v>3.2970910947868561E-3</v>
      </c>
      <c r="AO34" s="5">
        <f t="shared" si="142"/>
        <v>1.7635013759890828E-3</v>
      </c>
      <c r="AP34" s="5">
        <f t="shared" si="143"/>
        <v>6.2882442203525337E-4</v>
      </c>
      <c r="AQ34" s="5">
        <f t="shared" si="144"/>
        <v>1.6816834925611861E-4</v>
      </c>
      <c r="AR34" s="5">
        <f t="shared" si="145"/>
        <v>1.0672419749301423E-3</v>
      </c>
      <c r="AS34" s="5">
        <f t="shared" si="146"/>
        <v>1.4114203968986125E-3</v>
      </c>
      <c r="AT34" s="5">
        <f t="shared" si="147"/>
        <v>9.3329703271455061E-4</v>
      </c>
      <c r="AU34" s="5">
        <f t="shared" si="148"/>
        <v>4.1142636792825828E-4</v>
      </c>
      <c r="AV34" s="5">
        <f t="shared" si="149"/>
        <v>1.3602715718566711E-4</v>
      </c>
      <c r="AW34" s="5">
        <f t="shared" si="150"/>
        <v>1.4138878154178772E-6</v>
      </c>
      <c r="AX34" s="5">
        <f t="shared" si="151"/>
        <v>6.7935743889796724E-4</v>
      </c>
      <c r="AY34" s="5">
        <f t="shared" si="152"/>
        <v>7.2673016537472008E-4</v>
      </c>
      <c r="AZ34" s="5">
        <f t="shared" si="153"/>
        <v>3.8870313551162049E-4</v>
      </c>
      <c r="BA34" s="5">
        <f t="shared" si="154"/>
        <v>1.3860268432980158E-4</v>
      </c>
      <c r="BB34" s="5">
        <f t="shared" si="155"/>
        <v>3.7066920128148093E-5</v>
      </c>
      <c r="BC34" s="5">
        <f t="shared" si="156"/>
        <v>7.9303316493768103E-6</v>
      </c>
      <c r="BD34" s="5">
        <f t="shared" si="157"/>
        <v>1.9027708942977414E-4</v>
      </c>
      <c r="BE34" s="5">
        <f t="shared" si="158"/>
        <v>2.5164018225694659E-4</v>
      </c>
      <c r="BF34" s="5">
        <f t="shared" si="159"/>
        <v>1.6639623171679831E-4</v>
      </c>
      <c r="BG34" s="5">
        <f t="shared" si="160"/>
        <v>7.3352635712418089E-5</v>
      </c>
      <c r="BH34" s="5">
        <f t="shared" si="161"/>
        <v>2.4252092928025366E-5</v>
      </c>
      <c r="BI34" s="5">
        <f t="shared" si="162"/>
        <v>6.4146462433387891E-6</v>
      </c>
      <c r="BJ34" s="8">
        <f t="shared" si="163"/>
        <v>0.42358368099993587</v>
      </c>
      <c r="BK34" s="8">
        <f t="shared" si="164"/>
        <v>0.27510217429458417</v>
      </c>
      <c r="BL34" s="8">
        <f t="shared" si="165"/>
        <v>0.28281472078683156</v>
      </c>
      <c r="BM34" s="8">
        <f t="shared" si="166"/>
        <v>0.42768661087238691</v>
      </c>
      <c r="BN34" s="8">
        <f t="shared" si="167"/>
        <v>0.57174141266120238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1.4111111111111101</v>
      </c>
      <c r="F35">
        <f>VLOOKUP(B35,home!$B$2:$E$405,3,FALSE)</f>
        <v>0.96</v>
      </c>
      <c r="G35">
        <f>VLOOKUP(C35,away!$B$2:$E$405,4,FALSE)</f>
        <v>0.96</v>
      </c>
      <c r="H35">
        <f>VLOOKUP(A35,away!$A$2:$E$405,3,FALSE)</f>
        <v>1.1611111111111101</v>
      </c>
      <c r="I35">
        <f>VLOOKUP(C35,away!$B$2:$E$405,3,FALSE)</f>
        <v>0.63</v>
      </c>
      <c r="J35">
        <f>VLOOKUP(B35,home!$B$2:$E$405,4,FALSE)</f>
        <v>0.74</v>
      </c>
      <c r="K35" s="3">
        <f t="shared" si="112"/>
        <v>1.300479999999999</v>
      </c>
      <c r="L35" s="3">
        <f t="shared" si="113"/>
        <v>0.54130999999999951</v>
      </c>
      <c r="M35" s="5">
        <f t="shared" si="114"/>
        <v>0.15853339719590301</v>
      </c>
      <c r="N35" s="5">
        <f t="shared" si="115"/>
        <v>0.20616951238532777</v>
      </c>
      <c r="O35" s="5">
        <f t="shared" si="116"/>
        <v>8.5815713236114158E-2</v>
      </c>
      <c r="P35" s="5">
        <f t="shared" si="117"/>
        <v>0.11160161874930166</v>
      </c>
      <c r="Q35" s="5">
        <f t="shared" si="118"/>
        <v>0.13405966373343545</v>
      </c>
      <c r="R35" s="5">
        <f t="shared" si="119"/>
        <v>2.3226451865920456E-2</v>
      </c>
      <c r="S35" s="5">
        <f t="shared" si="120"/>
        <v>1.9640847808354348E-2</v>
      </c>
      <c r="T35" s="5">
        <f t="shared" si="121"/>
        <v>7.2567836575545872E-2</v>
      </c>
      <c r="U35" s="5">
        <f t="shared" si="122"/>
        <v>3.0205536122592212E-2</v>
      </c>
      <c r="V35" s="5">
        <f t="shared" si="123"/>
        <v>1.5362696425777098E-3</v>
      </c>
      <c r="W35" s="5">
        <f t="shared" si="124"/>
        <v>5.8113970497352667E-2</v>
      </c>
      <c r="X35" s="5">
        <f t="shared" si="125"/>
        <v>3.1457673369921939E-2</v>
      </c>
      <c r="Y35" s="5">
        <f t="shared" si="126"/>
        <v>8.5141765859362145E-3</v>
      </c>
      <c r="Z35" s="5">
        <f t="shared" si="127"/>
        <v>4.1909035531804651E-3</v>
      </c>
      <c r="AA35" s="5">
        <f t="shared" si="128"/>
        <v>5.4501862528401265E-3</v>
      </c>
      <c r="AB35" s="5">
        <f t="shared" si="129"/>
        <v>3.543929109046762E-3</v>
      </c>
      <c r="AC35" s="5">
        <f t="shared" si="130"/>
        <v>6.7592295211785504E-5</v>
      </c>
      <c r="AD35" s="5">
        <f t="shared" si="131"/>
        <v>1.8894014088099292E-2</v>
      </c>
      <c r="AE35" s="5">
        <f t="shared" si="132"/>
        <v>1.0227518766029018E-2</v>
      </c>
      <c r="AF35" s="5">
        <f t="shared" si="133"/>
        <v>2.7681290916195811E-3</v>
      </c>
      <c r="AG35" s="5">
        <f t="shared" si="134"/>
        <v>4.9947198619486484E-4</v>
      </c>
      <c r="AH35" s="5">
        <f t="shared" si="135"/>
        <v>5.6714450059302873E-4</v>
      </c>
      <c r="AI35" s="5">
        <f t="shared" si="136"/>
        <v>7.3756008013122149E-4</v>
      </c>
      <c r="AJ35" s="5">
        <f t="shared" si="137"/>
        <v>4.7959106650452516E-4</v>
      </c>
      <c r="AK35" s="5">
        <f t="shared" si="138"/>
        <v>2.078995300559348E-4</v>
      </c>
      <c r="AL35" s="5">
        <f t="shared" si="139"/>
        <v>1.903298533694925E-6</v>
      </c>
      <c r="AM35" s="5">
        <f t="shared" si="140"/>
        <v>4.9142574882582663E-3</v>
      </c>
      <c r="AN35" s="5">
        <f t="shared" si="141"/>
        <v>2.6601367209690796E-3</v>
      </c>
      <c r="AO35" s="5">
        <f t="shared" si="142"/>
        <v>7.1997930421388546E-4</v>
      </c>
      <c r="AP35" s="5">
        <f t="shared" si="143"/>
        <v>1.2991066572133936E-4</v>
      </c>
      <c r="AQ35" s="5">
        <f t="shared" si="144"/>
        <v>1.7580485615404535E-5</v>
      </c>
      <c r="AR35" s="5">
        <f t="shared" si="145"/>
        <v>6.1400197923202447E-5</v>
      </c>
      <c r="AS35" s="5">
        <f t="shared" si="146"/>
        <v>7.9849729395166269E-5</v>
      </c>
      <c r="AT35" s="5">
        <f t="shared" si="147"/>
        <v>5.1921488041912886E-5</v>
      </c>
      <c r="AU35" s="5">
        <f t="shared" si="148"/>
        <v>2.2507618922915604E-5</v>
      </c>
      <c r="AV35" s="5">
        <f t="shared" si="149"/>
        <v>7.3176770642183194E-6</v>
      </c>
      <c r="AW35" s="5">
        <f t="shared" si="150"/>
        <v>3.7218094995299149E-8</v>
      </c>
      <c r="AX35" s="5">
        <f t="shared" si="151"/>
        <v>1.065148929721685E-3</v>
      </c>
      <c r="AY35" s="5">
        <f t="shared" si="152"/>
        <v>5.7657576714764474E-4</v>
      </c>
      <c r="AZ35" s="5">
        <f t="shared" si="153"/>
        <v>1.5605311425734563E-4</v>
      </c>
      <c r="BA35" s="5">
        <f t="shared" si="154"/>
        <v>2.8157703759547903E-5</v>
      </c>
      <c r="BB35" s="5">
        <f t="shared" si="155"/>
        <v>3.8105116555202148E-6</v>
      </c>
      <c r="BC35" s="5">
        <f t="shared" si="156"/>
        <v>4.1253361284992935E-7</v>
      </c>
      <c r="BD35" s="5">
        <f t="shared" si="157"/>
        <v>5.5394235229681115E-6</v>
      </c>
      <c r="BE35" s="5">
        <f t="shared" si="158"/>
        <v>7.203909503149564E-6</v>
      </c>
      <c r="BF35" s="5">
        <f t="shared" si="159"/>
        <v>4.6842701153279698E-6</v>
      </c>
      <c r="BG35" s="5">
        <f t="shared" si="160"/>
        <v>2.0305998665272376E-6</v>
      </c>
      <c r="BH35" s="5">
        <f t="shared" si="161"/>
        <v>6.6018862860533536E-7</v>
      </c>
      <c r="BI35" s="5">
        <f t="shared" si="162"/>
        <v>1.7171242154573305E-7</v>
      </c>
      <c r="BJ35" s="8">
        <f t="shared" si="163"/>
        <v>0.55354399030439516</v>
      </c>
      <c r="BK35" s="8">
        <f t="shared" si="164"/>
        <v>0.29195820475702983</v>
      </c>
      <c r="BL35" s="8">
        <f t="shared" si="165"/>
        <v>0.150477298579204</v>
      </c>
      <c r="BM35" s="8">
        <f t="shared" si="166"/>
        <v>0.28018750147875449</v>
      </c>
      <c r="BN35" s="8">
        <f t="shared" si="167"/>
        <v>0.71940635716600243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1.4111111111111101</v>
      </c>
      <c r="F36">
        <f>VLOOKUP(B36,home!$B$2:$E$405,3,FALSE)</f>
        <v>1.46</v>
      </c>
      <c r="G36">
        <f>VLOOKUP(C36,away!$B$2:$E$405,4,FALSE)</f>
        <v>0.81</v>
      </c>
      <c r="H36">
        <f>VLOOKUP(A36,away!$A$2:$E$405,3,FALSE)</f>
        <v>1.1611111111111101</v>
      </c>
      <c r="I36">
        <f>VLOOKUP(C36,away!$B$2:$E$405,3,FALSE)</f>
        <v>0.96</v>
      </c>
      <c r="J36">
        <f>VLOOKUP(B36,home!$B$2:$E$405,4,FALSE)</f>
        <v>0.69</v>
      </c>
      <c r="K36" s="3">
        <f t="shared" si="112"/>
        <v>1.6687799999999988</v>
      </c>
      <c r="L36" s="3">
        <f t="shared" si="113"/>
        <v>0.76911999999999925</v>
      </c>
      <c r="M36" s="5">
        <f t="shared" si="114"/>
        <v>8.7344081574332516E-2</v>
      </c>
      <c r="N36" s="5">
        <f t="shared" si="115"/>
        <v>0.14575805644961451</v>
      </c>
      <c r="O36" s="5">
        <f t="shared" si="116"/>
        <v>6.7178080020450573E-2</v>
      </c>
      <c r="P36" s="5">
        <f t="shared" si="117"/>
        <v>0.11210543637652742</v>
      </c>
      <c r="Q36" s="5">
        <f t="shared" si="118"/>
        <v>0.12161906472099381</v>
      </c>
      <c r="R36" s="5">
        <f t="shared" si="119"/>
        <v>2.5834002452664442E-2</v>
      </c>
      <c r="S36" s="5">
        <f t="shared" si="120"/>
        <v>3.5971609749185458E-2</v>
      </c>
      <c r="T36" s="5">
        <f t="shared" si="121"/>
        <v>9.3539655058210672E-2</v>
      </c>
      <c r="U36" s="5">
        <f t="shared" si="122"/>
        <v>4.311126661295734E-2</v>
      </c>
      <c r="V36" s="5">
        <f t="shared" si="123"/>
        <v>5.1299195541902173E-3</v>
      </c>
      <c r="W36" s="5">
        <f t="shared" si="124"/>
        <v>6.7651820941699983E-2</v>
      </c>
      <c r="X36" s="5">
        <f t="shared" si="125"/>
        <v>5.2032368522680249E-2</v>
      </c>
      <c r="Y36" s="5">
        <f t="shared" si="126"/>
        <v>2.0009567639081894E-2</v>
      </c>
      <c r="Z36" s="5">
        <f t="shared" si="127"/>
        <v>6.6231493221310857E-3</v>
      </c>
      <c r="AA36" s="5">
        <f t="shared" si="128"/>
        <v>1.1052579125785904E-2</v>
      </c>
      <c r="AB36" s="5">
        <f t="shared" si="129"/>
        <v>9.2221614967644971E-3</v>
      </c>
      <c r="AC36" s="5">
        <f t="shared" si="130"/>
        <v>4.1151319287554834E-4</v>
      </c>
      <c r="AD36" s="5">
        <f t="shared" si="131"/>
        <v>2.8224001437772494E-2</v>
      </c>
      <c r="AE36" s="5">
        <f t="shared" si="132"/>
        <v>2.170764398581956E-2</v>
      </c>
      <c r="AF36" s="5">
        <f t="shared" si="133"/>
        <v>8.3478915711867625E-3</v>
      </c>
      <c r="AG36" s="5">
        <f t="shared" si="134"/>
        <v>2.1401767884103853E-3</v>
      </c>
      <c r="AH36" s="5">
        <f t="shared" si="135"/>
        <v>1.2734991516593634E-3</v>
      </c>
      <c r="AI36" s="5">
        <f t="shared" si="136"/>
        <v>2.1251899143061108E-3</v>
      </c>
      <c r="AJ36" s="5">
        <f t="shared" si="137"/>
        <v>1.7732372125978753E-3</v>
      </c>
      <c r="AK36" s="5">
        <f t="shared" si="138"/>
        <v>9.8638093187969366E-4</v>
      </c>
      <c r="AL36" s="5">
        <f t="shared" si="139"/>
        <v>2.1126956849503731E-5</v>
      </c>
      <c r="AM36" s="5">
        <f t="shared" si="140"/>
        <v>9.4199298238651832E-3</v>
      </c>
      <c r="AN36" s="5">
        <f t="shared" si="141"/>
        <v>7.2450564261311839E-3</v>
      </c>
      <c r="AO36" s="5">
        <f t="shared" si="142"/>
        <v>2.7861588992330053E-3</v>
      </c>
      <c r="AP36" s="5">
        <f t="shared" si="143"/>
        <v>7.1429684419269557E-4</v>
      </c>
      <c r="AQ36" s="5">
        <f t="shared" si="144"/>
        <v>1.3734499720137133E-4</v>
      </c>
      <c r="AR36" s="5">
        <f t="shared" si="145"/>
        <v>1.9589473350484983E-4</v>
      </c>
      <c r="AS36" s="5">
        <f t="shared" si="146"/>
        <v>3.2690521337822302E-4</v>
      </c>
      <c r="AT36" s="5">
        <f t="shared" si="147"/>
        <v>2.7276644099065542E-4</v>
      </c>
      <c r="AU36" s="5">
        <f t="shared" si="148"/>
        <v>1.5172906046546193E-4</v>
      </c>
      <c r="AV36" s="5">
        <f t="shared" si="149"/>
        <v>6.3300605380888316E-5</v>
      </c>
      <c r="AW36" s="5">
        <f t="shared" si="150"/>
        <v>7.5323004598964554E-7</v>
      </c>
      <c r="AX36" s="5">
        <f t="shared" si="151"/>
        <v>2.6199650819116243E-3</v>
      </c>
      <c r="AY36" s="5">
        <f t="shared" si="152"/>
        <v>2.0150675437998668E-3</v>
      </c>
      <c r="AZ36" s="5">
        <f t="shared" si="153"/>
        <v>7.7491437464367603E-4</v>
      </c>
      <c r="BA36" s="5">
        <f t="shared" si="154"/>
        <v>1.9866738127531449E-4</v>
      </c>
      <c r="BB36" s="5">
        <f t="shared" si="155"/>
        <v>3.8199764071617423E-5</v>
      </c>
      <c r="BC36" s="5">
        <f t="shared" si="156"/>
        <v>5.8760405085524748E-6</v>
      </c>
      <c r="BD36" s="5">
        <f t="shared" si="157"/>
        <v>2.5111092905541649E-5</v>
      </c>
      <c r="BE36" s="5">
        <f t="shared" si="158"/>
        <v>4.1904889618909759E-5</v>
      </c>
      <c r="BF36" s="5">
        <f t="shared" si="159"/>
        <v>3.4965020849122099E-5</v>
      </c>
      <c r="BG36" s="5">
        <f t="shared" si="160"/>
        <v>1.9449642497532651E-5</v>
      </c>
      <c r="BH36" s="5">
        <f t="shared" si="161"/>
        <v>8.1142936017581253E-6</v>
      </c>
      <c r="BI36" s="5">
        <f t="shared" si="162"/>
        <v>2.7081941753483812E-6</v>
      </c>
      <c r="BJ36" s="8">
        <f t="shared" si="163"/>
        <v>0.58698572429230433</v>
      </c>
      <c r="BK36" s="8">
        <f t="shared" si="164"/>
        <v>0.24299875494776052</v>
      </c>
      <c r="BL36" s="8">
        <f t="shared" si="165"/>
        <v>0.1636992461064341</v>
      </c>
      <c r="BM36" s="8">
        <f t="shared" si="166"/>
        <v>0.43845383876029298</v>
      </c>
      <c r="BN36" s="8">
        <f t="shared" si="167"/>
        <v>0.55983872159458326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1.4111111111111101</v>
      </c>
      <c r="F37">
        <f>VLOOKUP(B37,home!$B$2:$E$405,3,FALSE)</f>
        <v>0.35</v>
      </c>
      <c r="G37">
        <f>VLOOKUP(C37,away!$B$2:$E$405,4,FALSE)</f>
        <v>1.28</v>
      </c>
      <c r="H37">
        <f>VLOOKUP(A37,away!$A$2:$E$405,3,FALSE)</f>
        <v>1.1611111111111101</v>
      </c>
      <c r="I37">
        <f>VLOOKUP(C37,away!$B$2:$E$405,3,FALSE)</f>
        <v>0.93</v>
      </c>
      <c r="J37">
        <f>VLOOKUP(B37,home!$B$2:$E$405,4,FALSE)</f>
        <v>1.72</v>
      </c>
      <c r="K37" s="3">
        <f t="shared" si="112"/>
        <v>0.63217777777777728</v>
      </c>
      <c r="L37" s="3">
        <f t="shared" si="113"/>
        <v>1.857313333333332</v>
      </c>
      <c r="M37" s="5">
        <f t="shared" si="114"/>
        <v>8.2952169273272397E-2</v>
      </c>
      <c r="N37" s="5">
        <f t="shared" si="115"/>
        <v>5.2440518033023353E-2</v>
      </c>
      <c r="O37" s="5">
        <f t="shared" si="116"/>
        <v>0.15406817002017234</v>
      </c>
      <c r="P37" s="5">
        <f t="shared" si="117"/>
        <v>9.7398473349641301E-2</v>
      </c>
      <c r="Q37" s="5">
        <f t="shared" si="118"/>
        <v>1.6575865077816079E-2</v>
      </c>
      <c r="R37" s="5">
        <f t="shared" si="119"/>
        <v>0.14307643321036645</v>
      </c>
      <c r="S37" s="5">
        <f t="shared" si="120"/>
        <v>2.8590158322409839E-2</v>
      </c>
      <c r="T37" s="5">
        <f t="shared" si="121"/>
        <v>3.0786575220562155E-2</v>
      </c>
      <c r="U37" s="5">
        <f t="shared" si="122"/>
        <v>9.0449741599300026E-2</v>
      </c>
      <c r="V37" s="5">
        <f t="shared" si="123"/>
        <v>3.7299108601752382E-3</v>
      </c>
      <c r="W37" s="5">
        <f t="shared" si="124"/>
        <v>3.4929645165460116E-3</v>
      </c>
      <c r="X37" s="5">
        <f t="shared" si="125"/>
        <v>6.4875295694411233E-3</v>
      </c>
      <c r="Y37" s="5">
        <f t="shared" si="126"/>
        <v>6.0246875848586267E-3</v>
      </c>
      <c r="Z37" s="5">
        <f t="shared" si="127"/>
        <v>8.8579255695796499E-2</v>
      </c>
      <c r="AA37" s="5">
        <f t="shared" si="128"/>
        <v>5.5997837022978149E-2</v>
      </c>
      <c r="AB37" s="5">
        <f t="shared" si="129"/>
        <v>1.7700294084774235E-2</v>
      </c>
      <c r="AC37" s="5">
        <f t="shared" si="130"/>
        <v>2.7371769380325355E-4</v>
      </c>
      <c r="AD37" s="5">
        <f t="shared" si="131"/>
        <v>5.520436364816713E-4</v>
      </c>
      <c r="AE37" s="5">
        <f t="shared" si="132"/>
        <v>1.025318006619227E-3</v>
      </c>
      <c r="AF37" s="5">
        <f t="shared" si="133"/>
        <v>9.5216840230032238E-4</v>
      </c>
      <c r="AG37" s="5">
        <f t="shared" si="134"/>
        <v>5.8949168972369475E-4</v>
      </c>
      <c r="AH37" s="5">
        <f t="shared" si="135"/>
        <v>4.1129858165136347E-2</v>
      </c>
      <c r="AI37" s="5">
        <f t="shared" si="136"/>
        <v>2.600138233515106E-2</v>
      </c>
      <c r="AJ37" s="5">
        <f t="shared" si="137"/>
        <v>8.2187480518930746E-3</v>
      </c>
      <c r="AK37" s="5">
        <f t="shared" si="138"/>
        <v>1.7319032931870672E-3</v>
      </c>
      <c r="AL37" s="5">
        <f t="shared" si="139"/>
        <v>1.2855449466255904E-5</v>
      </c>
      <c r="AM37" s="5">
        <f t="shared" si="140"/>
        <v>6.9797943869469233E-5</v>
      </c>
      <c r="AN37" s="5">
        <f t="shared" si="141"/>
        <v>1.2963665178801668E-4</v>
      </c>
      <c r="AO37" s="5">
        <f t="shared" si="142"/>
        <v>1.2038794092728692E-4</v>
      </c>
      <c r="AP37" s="5">
        <f t="shared" si="143"/>
        <v>7.4532709285598487E-5</v>
      </c>
      <c r="AQ37" s="5">
        <f t="shared" si="144"/>
        <v>3.460764868139979E-5</v>
      </c>
      <c r="AR37" s="5">
        <f t="shared" si="145"/>
        <v>1.5278206793643306E-2</v>
      </c>
      <c r="AS37" s="5">
        <f t="shared" si="146"/>
        <v>9.6585428192347642E-3</v>
      </c>
      <c r="AT37" s="5">
        <f t="shared" si="147"/>
        <v>3.0529580680176706E-3</v>
      </c>
      <c r="AU37" s="5">
        <f t="shared" si="148"/>
        <v>6.4333741569604921E-4</v>
      </c>
      <c r="AV37" s="5">
        <f t="shared" si="149"/>
        <v>1.0167590445400661E-4</v>
      </c>
      <c r="AW37" s="5">
        <f t="shared" si="150"/>
        <v>4.1928484651864826E-7</v>
      </c>
      <c r="AX37" s="5">
        <f t="shared" si="151"/>
        <v>7.3541181748098479E-6</v>
      </c>
      <c r="AY37" s="5">
        <f t="shared" si="152"/>
        <v>1.3658901740983318E-5</v>
      </c>
      <c r="AZ37" s="5">
        <f t="shared" si="153"/>
        <v>1.2684430161109094E-5</v>
      </c>
      <c r="BA37" s="5">
        <f t="shared" si="154"/>
        <v>7.8529870879877923E-6</v>
      </c>
      <c r="BB37" s="5">
        <f t="shared" si="155"/>
        <v>3.646364406253557E-6</v>
      </c>
      <c r="BC37" s="5">
        <f t="shared" si="156"/>
        <v>1.3544882459853616E-6</v>
      </c>
      <c r="BD37" s="5">
        <f t="shared" si="157"/>
        <v>4.7294028645429335E-3</v>
      </c>
      <c r="BE37" s="5">
        <f t="shared" si="158"/>
        <v>2.9898233931226056E-3</v>
      </c>
      <c r="BF37" s="5">
        <f t="shared" si="159"/>
        <v>9.450499543061314E-4</v>
      </c>
      <c r="BG37" s="5">
        <f t="shared" si="160"/>
        <v>1.9914652666741341E-4</v>
      </c>
      <c r="BH37" s="5">
        <f t="shared" si="161"/>
        <v>3.1474002170192056E-5</v>
      </c>
      <c r="BI37" s="5">
        <f t="shared" si="162"/>
        <v>3.9794329499449918E-6</v>
      </c>
      <c r="BJ37" s="8">
        <f t="shared" si="163"/>
        <v>0.11940267592174117</v>
      </c>
      <c r="BK37" s="8">
        <f t="shared" si="164"/>
        <v>0.21297094385050924</v>
      </c>
      <c r="BL37" s="8">
        <f t="shared" si="165"/>
        <v>0.57600796495776363</v>
      </c>
      <c r="BM37" s="8">
        <f t="shared" si="166"/>
        <v>0.45043597184462436</v>
      </c>
      <c r="BN37" s="8">
        <f t="shared" si="167"/>
        <v>0.54651162896429195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1.4111111111111101</v>
      </c>
      <c r="F38">
        <f>VLOOKUP(B38,home!$B$2:$E$405,3,FALSE)</f>
        <v>1.21</v>
      </c>
      <c r="G38">
        <f>VLOOKUP(C38,away!$B$2:$E$405,4,FALSE)</f>
        <v>0.97</v>
      </c>
      <c r="H38">
        <f>VLOOKUP(A38,away!$A$2:$E$405,3,FALSE)</f>
        <v>1.1611111111111101</v>
      </c>
      <c r="I38">
        <f>VLOOKUP(C38,away!$B$2:$E$405,3,FALSE)</f>
        <v>0.89</v>
      </c>
      <c r="J38">
        <f>VLOOKUP(B38,home!$B$2:$E$405,4,FALSE)</f>
        <v>0.68</v>
      </c>
      <c r="K38" s="3">
        <f t="shared" si="112"/>
        <v>1.6562211111111098</v>
      </c>
      <c r="L38" s="3">
        <f t="shared" si="113"/>
        <v>0.70270444444444391</v>
      </c>
      <c r="M38" s="5">
        <f t="shared" si="114"/>
        <v>9.4521727000893535E-2</v>
      </c>
      <c r="N38" s="5">
        <f t="shared" si="115"/>
        <v>0.15654887971756087</v>
      </c>
      <c r="O38" s="5">
        <f t="shared" si="116"/>
        <v>6.6420837660092283E-2</v>
      </c>
      <c r="P38" s="5">
        <f t="shared" si="117"/>
        <v>0.11000759355032867</v>
      </c>
      <c r="Q38" s="5">
        <f t="shared" si="118"/>
        <v>0.1296397797545091</v>
      </c>
      <c r="R38" s="5">
        <f t="shared" si="119"/>
        <v>2.3337108913734868E-2</v>
      </c>
      <c r="S38" s="5">
        <f t="shared" si="120"/>
        <v>3.2007642641304887E-2</v>
      </c>
      <c r="T38" s="5">
        <f t="shared" si="121"/>
        <v>9.1098449410292381E-2</v>
      </c>
      <c r="U38" s="5">
        <f t="shared" si="122"/>
        <v>3.8651412455226949E-2</v>
      </c>
      <c r="V38" s="5">
        <f t="shared" si="123"/>
        <v>4.1390645232939139E-3</v>
      </c>
      <c r="W38" s="5">
        <f t="shared" si="124"/>
        <v>7.1570713356404206E-2</v>
      </c>
      <c r="X38" s="5">
        <f t="shared" si="125"/>
        <v>5.0293058367604559E-2</v>
      </c>
      <c r="Y38" s="5">
        <f t="shared" si="126"/>
        <v>1.7670577819809775E-2</v>
      </c>
      <c r="Z38" s="5">
        <f t="shared" si="127"/>
        <v>5.4663633847218483E-3</v>
      </c>
      <c r="AA38" s="5">
        <f t="shared" si="128"/>
        <v>9.0535064387811063E-3</v>
      </c>
      <c r="AB38" s="5">
        <f t="shared" si="129"/>
        <v>7.4973042467448162E-3</v>
      </c>
      <c r="AC38" s="5">
        <f t="shared" si="130"/>
        <v>3.0107398465698616E-4</v>
      </c>
      <c r="AD38" s="5">
        <f t="shared" si="131"/>
        <v>2.9634231599539623E-2</v>
      </c>
      <c r="AE38" s="5">
        <f t="shared" si="132"/>
        <v>2.0824106252692473E-2</v>
      </c>
      <c r="AF38" s="5">
        <f t="shared" si="133"/>
        <v>7.3165960076751668E-3</v>
      </c>
      <c r="AG38" s="5">
        <f t="shared" si="134"/>
        <v>1.7138015109326051E-3</v>
      </c>
      <c r="AH38" s="5">
        <f t="shared" si="135"/>
        <v>9.6030946134810394E-4</v>
      </c>
      <c r="AI38" s="5">
        <f t="shared" si="136"/>
        <v>1.5904848030844679E-3</v>
      </c>
      <c r="AJ38" s="5">
        <f t="shared" si="137"/>
        <v>1.3170972538849464E-3</v>
      </c>
      <c r="AK38" s="5">
        <f t="shared" si="138"/>
        <v>7.2713475909023917E-4</v>
      </c>
      <c r="AL38" s="5">
        <f t="shared" si="139"/>
        <v>1.401600482073737E-5</v>
      </c>
      <c r="AM38" s="5">
        <f t="shared" si="140"/>
        <v>9.8161679973426917E-3</v>
      </c>
      <c r="AN38" s="5">
        <f t="shared" si="141"/>
        <v>6.8978648791460252E-3</v>
      </c>
      <c r="AO38" s="5">
        <f t="shared" si="142"/>
        <v>2.4235801538765741E-3</v>
      </c>
      <c r="AP38" s="5">
        <f t="shared" si="143"/>
        <v>5.6768684853213938E-4</v>
      </c>
      <c r="AQ38" s="5">
        <f t="shared" si="144"/>
        <v>9.9729017879048536E-5</v>
      </c>
      <c r="AR38" s="5">
        <f t="shared" si="145"/>
        <v>1.3496274530627256E-4</v>
      </c>
      <c r="AS38" s="5">
        <f t="shared" si="146"/>
        <v>2.2352814798976047E-4</v>
      </c>
      <c r="AT38" s="5">
        <f t="shared" si="147"/>
        <v>1.8510601881410488E-4</v>
      </c>
      <c r="AU38" s="5">
        <f t="shared" si="148"/>
        <v>1.0219216538455027E-4</v>
      </c>
      <c r="AV38" s="5">
        <f t="shared" si="149"/>
        <v>4.2313205425012517E-5</v>
      </c>
      <c r="AW38" s="5">
        <f t="shared" si="150"/>
        <v>4.5311950150435551E-7</v>
      </c>
      <c r="AX38" s="5">
        <f t="shared" si="151"/>
        <v>2.7096241112353724E-3</v>
      </c>
      <c r="AY38" s="5">
        <f t="shared" si="152"/>
        <v>1.9040649057389225E-3</v>
      </c>
      <c r="AZ38" s="5">
        <f t="shared" si="153"/>
        <v>6.6899743588671589E-4</v>
      </c>
      <c r="BA38" s="5">
        <f t="shared" si="154"/>
        <v>1.5670249050651075E-4</v>
      </c>
      <c r="BB38" s="5">
        <f t="shared" si="155"/>
        <v>2.7528884133609591E-5</v>
      </c>
      <c r="BC38" s="5">
        <f t="shared" si="156"/>
        <v>3.868933846256721E-6</v>
      </c>
      <c r="BD38" s="5">
        <f t="shared" si="157"/>
        <v>1.5806486826856863E-5</v>
      </c>
      <c r="BE38" s="5">
        <f t="shared" si="158"/>
        <v>2.6179037175139995E-5</v>
      </c>
      <c r="BF38" s="5">
        <f t="shared" si="159"/>
        <v>2.1679137019014712E-5</v>
      </c>
      <c r="BG38" s="5">
        <f t="shared" si="160"/>
        <v>1.1968481467187512E-5</v>
      </c>
      <c r="BH38" s="5">
        <f t="shared" si="161"/>
        <v>4.9556129184745054E-6</v>
      </c>
      <c r="BI38" s="5">
        <f t="shared" si="162"/>
        <v>1.6415181468144826E-6</v>
      </c>
      <c r="BJ38" s="8">
        <f t="shared" si="163"/>
        <v>0.6015860094551444</v>
      </c>
      <c r="BK38" s="8">
        <f t="shared" si="164"/>
        <v>0.24289518261103762</v>
      </c>
      <c r="BL38" s="8">
        <f t="shared" si="165"/>
        <v>0.15032552854846098</v>
      </c>
      <c r="BM38" s="8">
        <f t="shared" si="166"/>
        <v>0.41789354561600839</v>
      </c>
      <c r="BN38" s="8">
        <f t="shared" si="167"/>
        <v>0.58047592659711933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1.4111111111111101</v>
      </c>
      <c r="F39">
        <f>VLOOKUP(B39,home!$B$2:$E$405,3,FALSE)</f>
        <v>1.04</v>
      </c>
      <c r="G39">
        <f>VLOOKUP(C39,away!$B$2:$E$405,4,FALSE)</f>
        <v>1.67</v>
      </c>
      <c r="H39">
        <f>VLOOKUP(A39,away!$A$2:$E$405,3,FALSE)</f>
        <v>1.1611111111111101</v>
      </c>
      <c r="I39">
        <f>VLOOKUP(C39,away!$B$2:$E$405,3,FALSE)</f>
        <v>0.66</v>
      </c>
      <c r="J39">
        <f>VLOOKUP(B39,home!$B$2:$E$405,4,FALSE)</f>
        <v>0.76</v>
      </c>
      <c r="K39" s="3">
        <f t="shared" si="112"/>
        <v>2.4508177777777762</v>
      </c>
      <c r="L39" s="3">
        <f t="shared" si="113"/>
        <v>0.58241333333333278</v>
      </c>
      <c r="M39" s="5">
        <f t="shared" si="114"/>
        <v>4.8159776868998368E-2</v>
      </c>
      <c r="N39" s="5">
        <f t="shared" si="115"/>
        <v>0.11803083732435213</v>
      </c>
      <c r="O39" s="5">
        <f t="shared" si="116"/>
        <v>2.804889617886288E-2</v>
      </c>
      <c r="P39" s="5">
        <f t="shared" si="117"/>
        <v>6.8742733402200273E-2</v>
      </c>
      <c r="Q39" s="5">
        <f t="shared" si="118"/>
        <v>0.14463603722025947</v>
      </c>
      <c r="R39" s="5">
        <f t="shared" si="119"/>
        <v>8.1680255599260541E-3</v>
      </c>
      <c r="S39" s="5">
        <f t="shared" si="120"/>
        <v>2.4530654535942959E-2</v>
      </c>
      <c r="T39" s="5">
        <f t="shared" si="121"/>
        <v>8.4237956557575322E-2</v>
      </c>
      <c r="U39" s="5">
        <f t="shared" si="122"/>
        <v>2.0018342251610047E-2</v>
      </c>
      <c r="V39" s="5">
        <f t="shared" si="123"/>
        <v>3.8905316948825838E-3</v>
      </c>
      <c r="W39" s="5">
        <f t="shared" si="124"/>
        <v>0.11815885710891334</v>
      </c>
      <c r="X39" s="5">
        <f t="shared" si="125"/>
        <v>6.8817293831659188E-2</v>
      </c>
      <c r="Y39" s="5">
        <f t="shared" si="126"/>
        <v>2.0040054745738011E-2</v>
      </c>
      <c r="Z39" s="5">
        <f t="shared" si="127"/>
        <v>1.585722331036132E-3</v>
      </c>
      <c r="AA39" s="5">
        <f t="shared" si="128"/>
        <v>3.8863164795225678E-3</v>
      </c>
      <c r="AB39" s="5">
        <f t="shared" si="129"/>
        <v>4.7623267590423263E-3</v>
      </c>
      <c r="AC39" s="5">
        <f t="shared" si="130"/>
        <v>3.470813722590734E-4</v>
      </c>
      <c r="AD39" s="5">
        <f t="shared" si="131"/>
        <v>7.2396456901107187E-2</v>
      </c>
      <c r="AE39" s="5">
        <f t="shared" si="132"/>
        <v>4.2164661785296799E-2</v>
      </c>
      <c r="AF39" s="5">
        <f t="shared" si="133"/>
        <v>1.2278630609623651E-2</v>
      </c>
      <c r="AG39" s="5">
        <f t="shared" si="134"/>
        <v>2.3837460607065344E-3</v>
      </c>
      <c r="AH39" s="5">
        <f t="shared" si="135"/>
        <v>2.3088645713996404E-4</v>
      </c>
      <c r="AI39" s="5">
        <f t="shared" si="136"/>
        <v>5.6586063380675042E-4</v>
      </c>
      <c r="AJ39" s="5">
        <f t="shared" si="137"/>
        <v>6.9341065053909209E-4</v>
      </c>
      <c r="AK39" s="5">
        <f t="shared" si="138"/>
        <v>5.6647438321388659E-4</v>
      </c>
      <c r="AL39" s="5">
        <f t="shared" si="139"/>
        <v>1.981680463925419E-5</v>
      </c>
      <c r="AM39" s="5">
        <f t="shared" si="140"/>
        <v>3.5486104724271245E-2</v>
      </c>
      <c r="AN39" s="5">
        <f t="shared" si="141"/>
        <v>2.0667580539478543E-2</v>
      </c>
      <c r="AO39" s="5">
        <f t="shared" si="142"/>
        <v>6.0185372369664092E-3</v>
      </c>
      <c r="AP39" s="5">
        <f t="shared" si="143"/>
        <v>1.1684254446574643E-3</v>
      </c>
      <c r="AQ39" s="5">
        <f t="shared" si="144"/>
        <v>1.7012663949360883E-4</v>
      </c>
      <c r="AR39" s="5">
        <f t="shared" si="145"/>
        <v>2.6894270224882029E-5</v>
      </c>
      <c r="AS39" s="5">
        <f t="shared" si="146"/>
        <v>6.5912955587500379E-5</v>
      </c>
      <c r="AT39" s="5">
        <f t="shared" si="147"/>
        <v>8.0770321669861497E-5</v>
      </c>
      <c r="AU39" s="5">
        <f t="shared" si="148"/>
        <v>6.5984446755108694E-5</v>
      </c>
      <c r="AV39" s="5">
        <f t="shared" si="149"/>
        <v>4.0428963791062868E-5</v>
      </c>
      <c r="AW39" s="5">
        <f t="shared" si="150"/>
        <v>7.8573022203044733E-7</v>
      </c>
      <c r="AX39" s="5">
        <f t="shared" si="151"/>
        <v>1.4494996053721315E-2</v>
      </c>
      <c r="AY39" s="5">
        <f t="shared" si="152"/>
        <v>8.4420789683013354E-3</v>
      </c>
      <c r="AZ39" s="5">
        <f t="shared" si="153"/>
        <v>2.4583896760958018E-3</v>
      </c>
      <c r="BA39" s="5">
        <f t="shared" si="154"/>
        <v>4.7726630862906952E-4</v>
      </c>
      <c r="BB39" s="5">
        <f t="shared" si="155"/>
        <v>6.949156542408787E-5</v>
      </c>
      <c r="BC39" s="5">
        <f t="shared" si="156"/>
        <v>8.0945628514388804E-6</v>
      </c>
      <c r="BD39" s="5">
        <f t="shared" si="157"/>
        <v>2.6105969282068233E-6</v>
      </c>
      <c r="BE39" s="5">
        <f t="shared" si="158"/>
        <v>6.3980973622613352E-6</v>
      </c>
      <c r="BF39" s="5">
        <f t="shared" si="159"/>
        <v>7.8402853796915911E-6</v>
      </c>
      <c r="BG39" s="5">
        <f t="shared" si="160"/>
        <v>6.4050369304664428E-6</v>
      </c>
      <c r="BH39" s="5">
        <f t="shared" si="161"/>
        <v>3.9243945941275883E-6</v>
      </c>
      <c r="BI39" s="5">
        <f t="shared" si="162"/>
        <v>1.9235952076605808E-6</v>
      </c>
      <c r="BJ39" s="8">
        <f t="shared" si="163"/>
        <v>0.77260562386512199</v>
      </c>
      <c r="BK39" s="8">
        <f t="shared" si="164"/>
        <v>0.15413267364722386</v>
      </c>
      <c r="BL39" s="8">
        <f t="shared" si="165"/>
        <v>6.724963231809436E-2</v>
      </c>
      <c r="BM39" s="8">
        <f t="shared" si="166"/>
        <v>0.57134605236879799</v>
      </c>
      <c r="BN39" s="8">
        <f t="shared" si="167"/>
        <v>0.41578630655459919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1.4111111111111101</v>
      </c>
      <c r="F40">
        <f>VLOOKUP(B40,home!$B$2:$E$405,3,FALSE)</f>
        <v>1.37</v>
      </c>
      <c r="G40">
        <f>VLOOKUP(C40,away!$B$2:$E$405,4,FALSE)</f>
        <v>0.75</v>
      </c>
      <c r="H40">
        <f>VLOOKUP(A40,away!$A$2:$E$405,3,FALSE)</f>
        <v>1.1611111111111101</v>
      </c>
      <c r="I40">
        <f>VLOOKUP(C40,away!$B$2:$E$405,3,FALSE)</f>
        <v>0.96</v>
      </c>
      <c r="J40">
        <f>VLOOKUP(B40,home!$B$2:$E$405,4,FALSE)</f>
        <v>1.49</v>
      </c>
      <c r="K40" s="3">
        <f t="shared" si="112"/>
        <v>1.4499166666666659</v>
      </c>
      <c r="L40" s="3">
        <f t="shared" si="113"/>
        <v>1.6608533333333317</v>
      </c>
      <c r="M40" s="5">
        <f t="shared" si="114"/>
        <v>4.4566625823222857E-2</v>
      </c>
      <c r="N40" s="5">
        <f t="shared" si="115"/>
        <v>6.4617893558187825E-2</v>
      </c>
      <c r="O40" s="5">
        <f t="shared" si="116"/>
        <v>7.4018629053919024E-2</v>
      </c>
      <c r="P40" s="5">
        <f t="shared" si="117"/>
        <v>0.10732084390909467</v>
      </c>
      <c r="Q40" s="5">
        <f t="shared" si="118"/>
        <v>4.6845280417454574E-2</v>
      </c>
      <c r="R40" s="5">
        <f t="shared" si="119"/>
        <v>6.1467043396482408E-2</v>
      </c>
      <c r="S40" s="5">
        <f t="shared" si="120"/>
        <v>6.4609802316235559E-2</v>
      </c>
      <c r="T40" s="5">
        <f t="shared" si="121"/>
        <v>7.7803140132264081E-2</v>
      </c>
      <c r="U40" s="5">
        <f t="shared" si="122"/>
        <v>8.9122090671283058E-2</v>
      </c>
      <c r="V40" s="5">
        <f t="shared" si="123"/>
        <v>1.728742175038327E-2</v>
      </c>
      <c r="W40" s="5">
        <f t="shared" si="124"/>
        <v>2.264058427731365E-2</v>
      </c>
      <c r="X40" s="5">
        <f t="shared" si="125"/>
        <v>3.7602689865590601E-2</v>
      </c>
      <c r="Y40" s="5">
        <f t="shared" si="126"/>
        <v>3.1226276402782822E-2</v>
      </c>
      <c r="Z40" s="5">
        <f t="shared" si="127"/>
        <v>3.4029247971730792E-2</v>
      </c>
      <c r="AA40" s="5">
        <f t="shared" si="128"/>
        <v>4.9339573788345303E-2</v>
      </c>
      <c r="AB40" s="5">
        <f t="shared" si="129"/>
        <v>3.5769135180975818E-2</v>
      </c>
      <c r="AC40" s="5">
        <f t="shared" si="130"/>
        <v>2.601863862521773E-3</v>
      </c>
      <c r="AD40" s="5">
        <f t="shared" si="131"/>
        <v>8.2067401216870846E-3</v>
      </c>
      <c r="AE40" s="5">
        <f t="shared" si="132"/>
        <v>1.3630191686904387E-2</v>
      </c>
      <c r="AF40" s="5">
        <f t="shared" si="133"/>
        <v>1.1318874648583711E-2</v>
      </c>
      <c r="AG40" s="5">
        <f t="shared" si="134"/>
        <v>6.2663302298941338E-3</v>
      </c>
      <c r="AH40" s="5">
        <f t="shared" si="135"/>
        <v>1.4129397481168897E-2</v>
      </c>
      <c r="AI40" s="5">
        <f t="shared" si="136"/>
        <v>2.0486448897904786E-2</v>
      </c>
      <c r="AJ40" s="5">
        <f t="shared" si="137"/>
        <v>1.4851821848943554E-2</v>
      </c>
      <c r="AK40" s="5">
        <f t="shared" si="138"/>
        <v>7.1779680097157966E-3</v>
      </c>
      <c r="AL40" s="5">
        <f t="shared" si="139"/>
        <v>2.5062182321813512E-4</v>
      </c>
      <c r="AM40" s="5">
        <f t="shared" si="140"/>
        <v>2.3798178562872258E-3</v>
      </c>
      <c r="AN40" s="5">
        <f t="shared" si="141"/>
        <v>3.9525284193408228E-3</v>
      </c>
      <c r="AO40" s="5">
        <f t="shared" si="142"/>
        <v>3.2822850001784656E-3</v>
      </c>
      <c r="AP40" s="5">
        <f t="shared" si="143"/>
        <v>1.8171313278321334E-3</v>
      </c>
      <c r="AQ40" s="5">
        <f t="shared" si="144"/>
        <v>7.5449715573360529E-4</v>
      </c>
      <c r="AR40" s="5">
        <f t="shared" si="145"/>
        <v>4.6933713809181859E-3</v>
      </c>
      <c r="AS40" s="5">
        <f t="shared" si="146"/>
        <v>6.8049973880496221E-3</v>
      </c>
      <c r="AT40" s="5">
        <f t="shared" si="147"/>
        <v>4.9333395647781393E-3</v>
      </c>
      <c r="AU40" s="5">
        <f t="shared" si="148"/>
        <v>2.3843104190992993E-3</v>
      </c>
      <c r="AV40" s="5">
        <f t="shared" si="149"/>
        <v>8.6426285378976445E-4</v>
      </c>
      <c r="AW40" s="5">
        <f t="shared" si="150"/>
        <v>1.6764504001326961E-5</v>
      </c>
      <c r="AX40" s="5">
        <f t="shared" si="151"/>
        <v>5.7508959557696392E-4</v>
      </c>
      <c r="AY40" s="5">
        <f t="shared" si="152"/>
        <v>9.5513947177931823E-4</v>
      </c>
      <c r="AZ40" s="5">
        <f t="shared" si="153"/>
        <v>7.9317328775145926E-4</v>
      </c>
      <c r="BA40" s="5">
        <f t="shared" si="154"/>
        <v>4.3911483295765641E-4</v>
      </c>
      <c r="BB40" s="5">
        <f t="shared" si="155"/>
        <v>1.8232633350845814E-4</v>
      </c>
      <c r="BC40" s="5">
        <f t="shared" si="156"/>
        <v>6.0563459752393453E-5</v>
      </c>
      <c r="BD40" s="5">
        <f t="shared" si="157"/>
        <v>1.2991669170948721E-3</v>
      </c>
      <c r="BE40" s="5">
        <f t="shared" si="158"/>
        <v>1.8836837658778053E-3</v>
      </c>
      <c r="BF40" s="5">
        <f t="shared" si="159"/>
        <v>1.3655922434378301E-3</v>
      </c>
      <c r="BG40" s="5">
        <f t="shared" si="160"/>
        <v>6.5999831787707749E-4</v>
      </c>
      <c r="BH40" s="5">
        <f t="shared" si="161"/>
        <v>2.3923564026548472E-4</v>
      </c>
      <c r="BI40" s="5">
        <f t="shared" si="162"/>
        <v>6.9374348416319454E-5</v>
      </c>
      <c r="BJ40" s="8">
        <f t="shared" si="163"/>
        <v>0.33534966808136141</v>
      </c>
      <c r="BK40" s="8">
        <f t="shared" si="164"/>
        <v>0.23759231895645563</v>
      </c>
      <c r="BL40" s="8">
        <f t="shared" si="165"/>
        <v>0.39155944116834313</v>
      </c>
      <c r="BM40" s="8">
        <f t="shared" si="166"/>
        <v>0.59875598505175121</v>
      </c>
      <c r="BN40" s="8">
        <f t="shared" si="167"/>
        <v>0.39883631615836135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1.3154574132492101</v>
      </c>
      <c r="F41">
        <f>VLOOKUP(B41,home!$B$2:$E$405,3,FALSE)</f>
        <v>0.71</v>
      </c>
      <c r="G41">
        <f>VLOOKUP(C41,away!$B$2:$E$405,4,FALSE)</f>
        <v>1</v>
      </c>
      <c r="H41">
        <f>VLOOKUP(A41,away!$A$2:$E$405,3,FALSE)</f>
        <v>1.0347003154574099</v>
      </c>
      <c r="I41">
        <f>VLOOKUP(C41,away!$B$2:$E$405,3,FALSE)</f>
        <v>0.62</v>
      </c>
      <c r="J41">
        <f>VLOOKUP(B41,home!$B$2:$E$405,4,FALSE)</f>
        <v>0.85</v>
      </c>
      <c r="K41" s="3">
        <f t="shared" si="112"/>
        <v>0.93397476340693908</v>
      </c>
      <c r="L41" s="3">
        <f t="shared" si="113"/>
        <v>0.54528706624605494</v>
      </c>
      <c r="M41" s="5">
        <f t="shared" si="114"/>
        <v>0.22780578580987335</v>
      </c>
      <c r="N41" s="5">
        <f t="shared" si="115"/>
        <v>0.2127648549045083</v>
      </c>
      <c r="O41" s="5">
        <f t="shared" si="116"/>
        <v>0.12421954861814301</v>
      </c>
      <c r="P41" s="5">
        <f t="shared" si="117"/>
        <v>0.11601792353114689</v>
      </c>
      <c r="Q41" s="5">
        <f t="shared" si="118"/>
        <v>9.9358502510374924E-2</v>
      </c>
      <c r="R41" s="5">
        <f t="shared" si="119"/>
        <v>3.386765661819819E-2</v>
      </c>
      <c r="S41" s="5">
        <f t="shared" si="120"/>
        <v>1.4771528445411049E-2</v>
      </c>
      <c r="T41" s="5">
        <f t="shared" si="121"/>
        <v>5.4178906340483626E-2</v>
      </c>
      <c r="U41" s="5">
        <f t="shared" si="122"/>
        <v>3.163153657712911E-2</v>
      </c>
      <c r="V41" s="5">
        <f t="shared" si="123"/>
        <v>8.3587871012594608E-4</v>
      </c>
      <c r="W41" s="5">
        <f t="shared" si="124"/>
        <v>3.0932777958198394E-2</v>
      </c>
      <c r="X41" s="5">
        <f t="shared" si="125"/>
        <v>1.6867243743666636E-2</v>
      </c>
      <c r="Y41" s="5">
        <f t="shared" si="126"/>
        <v>4.5987449283205516E-3</v>
      </c>
      <c r="Z41" s="5">
        <f t="shared" si="127"/>
        <v>6.1558650393220274E-3</v>
      </c>
      <c r="AA41" s="5">
        <f t="shared" si="128"/>
        <v>5.7494225936658375E-3</v>
      </c>
      <c r="AB41" s="5">
        <f t="shared" si="129"/>
        <v>2.6849078033227801E-3</v>
      </c>
      <c r="AC41" s="5">
        <f t="shared" si="130"/>
        <v>2.6606247051612036E-5</v>
      </c>
      <c r="AD41" s="5">
        <f t="shared" si="131"/>
        <v>7.2226084937569305E-3</v>
      </c>
      <c r="AE41" s="5">
        <f t="shared" si="132"/>
        <v>3.9383949962045551E-3</v>
      </c>
      <c r="AF41" s="5">
        <f t="shared" si="133"/>
        <v>1.0737779265992621E-3</v>
      </c>
      <c r="AG41" s="5">
        <f t="shared" si="134"/>
        <v>1.9517240513169446E-4</v>
      </c>
      <c r="AH41" s="5">
        <f t="shared" si="135"/>
        <v>8.3917839687464078E-4</v>
      </c>
      <c r="AI41" s="5">
        <f t="shared" si="136"/>
        <v>7.8377144467720711E-4</v>
      </c>
      <c r="AJ41" s="5">
        <f t="shared" si="137"/>
        <v>3.6601137480375462E-4</v>
      </c>
      <c r="AK41" s="5">
        <f t="shared" si="138"/>
        <v>1.1394846239552842E-4</v>
      </c>
      <c r="AL41" s="5">
        <f t="shared" si="139"/>
        <v>5.420058186688855E-7</v>
      </c>
      <c r="AM41" s="5">
        <f t="shared" si="140"/>
        <v>1.3491468118275161E-3</v>
      </c>
      <c r="AN41" s="5">
        <f t="shared" si="141"/>
        <v>7.356723069566446E-4</v>
      </c>
      <c r="AO41" s="5">
        <f t="shared" si="142"/>
        <v>2.0057629698942792E-4</v>
      </c>
      <c r="AP41" s="5">
        <f t="shared" si="143"/>
        <v>3.645722018128753E-5</v>
      </c>
      <c r="AQ41" s="5">
        <f t="shared" si="144"/>
        <v>4.9699126590351857E-6</v>
      </c>
      <c r="AR41" s="5">
        <f t="shared" si="145"/>
        <v>9.1518625217768129E-5</v>
      </c>
      <c r="AS41" s="5">
        <f t="shared" si="146"/>
        <v>8.547608633509331E-5</v>
      </c>
      <c r="AT41" s="5">
        <f t="shared" si="147"/>
        <v>3.9916253755884932E-5</v>
      </c>
      <c r="AU41" s="5">
        <f t="shared" si="148"/>
        <v>1.2426924552581325E-5</v>
      </c>
      <c r="AV41" s="5">
        <f t="shared" si="149"/>
        <v>2.9016084797182562E-6</v>
      </c>
      <c r="AW41" s="5">
        <f t="shared" si="150"/>
        <v>7.6676412712465561E-9</v>
      </c>
      <c r="AX41" s="5">
        <f t="shared" si="151"/>
        <v>2.1001151239630498E-4</v>
      </c>
      <c r="AY41" s="5">
        <f t="shared" si="152"/>
        <v>1.1451656147247814E-4</v>
      </c>
      <c r="AZ41" s="5">
        <f t="shared" si="153"/>
        <v>3.1222199920956804E-5</v>
      </c>
      <c r="BA41" s="5">
        <f t="shared" si="154"/>
        <v>5.6750205988821148E-6</v>
      </c>
      <c r="BB41" s="5">
        <f t="shared" si="155"/>
        <v>7.7362883331258944E-7</v>
      </c>
      <c r="BC41" s="5">
        <f t="shared" si="156"/>
        <v>8.4369959376076068E-8</v>
      </c>
      <c r="BD41" s="5">
        <f t="shared" si="157"/>
        <v>8.3173204419781637E-6</v>
      </c>
      <c r="BE41" s="5">
        <f t="shared" si="158"/>
        <v>7.7681673919762542E-6</v>
      </c>
      <c r="BF41" s="5">
        <f t="shared" si="159"/>
        <v>3.62763615101326E-6</v>
      </c>
      <c r="BG41" s="5">
        <f t="shared" si="160"/>
        <v>1.1293735386230229E-6</v>
      </c>
      <c r="BH41" s="5">
        <f t="shared" si="161"/>
        <v>2.6370159588337381E-7</v>
      </c>
      <c r="BI41" s="5">
        <f t="shared" si="162"/>
        <v>4.9258127125041281E-8</v>
      </c>
      <c r="BJ41" s="8">
        <f t="shared" si="163"/>
        <v>0.43382009004904015</v>
      </c>
      <c r="BK41" s="8">
        <f t="shared" si="164"/>
        <v>0.35957278131090004</v>
      </c>
      <c r="BL41" s="8">
        <f t="shared" si="165"/>
        <v>0.20050937684479778</v>
      </c>
      <c r="BM41" s="8">
        <f t="shared" si="166"/>
        <v>0.18590933235798404</v>
      </c>
      <c r="BN41" s="8">
        <f t="shared" si="167"/>
        <v>0.81403427199224476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1.3154574132492101</v>
      </c>
      <c r="F42">
        <f>VLOOKUP(B42,home!$B$2:$E$405,3,FALSE)</f>
        <v>0.56999999999999995</v>
      </c>
      <c r="G42">
        <f>VLOOKUP(C42,away!$B$2:$E$405,4,FALSE)</f>
        <v>0.95</v>
      </c>
      <c r="H42">
        <f>VLOOKUP(A42,away!$A$2:$E$405,3,FALSE)</f>
        <v>1.0347003154574099</v>
      </c>
      <c r="I42">
        <f>VLOOKUP(C42,away!$B$2:$E$405,3,FALSE)</f>
        <v>1.0900000000000001</v>
      </c>
      <c r="J42">
        <f>VLOOKUP(B42,home!$B$2:$E$405,4,FALSE)</f>
        <v>0.48</v>
      </c>
      <c r="K42" s="3">
        <f t="shared" si="112"/>
        <v>0.71232018927444707</v>
      </c>
      <c r="L42" s="3">
        <f t="shared" si="113"/>
        <v>0.54135520504731693</v>
      </c>
      <c r="M42" s="5">
        <f t="shared" si="114"/>
        <v>0.2854537115164214</v>
      </c>
      <c r="N42" s="5">
        <f t="shared" si="115"/>
        <v>0.20333444181647067</v>
      </c>
      <c r="O42" s="5">
        <f t="shared" si="116"/>
        <v>0.15453185252948998</v>
      </c>
      <c r="P42" s="5">
        <f t="shared" si="117"/>
        <v>0.11007615844273724</v>
      </c>
      <c r="Q42" s="5">
        <f t="shared" si="118"/>
        <v>7.2419614040361222E-2</v>
      </c>
      <c r="R42" s="5">
        <f t="shared" si="119"/>
        <v>4.1828311356221892E-2</v>
      </c>
      <c r="S42" s="5">
        <f t="shared" si="120"/>
        <v>1.0611843679613136E-2</v>
      </c>
      <c r="T42" s="5">
        <f t="shared" si="121"/>
        <v>3.9204735008267308E-2</v>
      </c>
      <c r="U42" s="5">
        <f t="shared" si="122"/>
        <v>2.9795150662294483E-2</v>
      </c>
      <c r="V42" s="5">
        <f t="shared" si="123"/>
        <v>4.546800561585805E-4</v>
      </c>
      <c r="W42" s="5">
        <f t="shared" si="124"/>
        <v>1.7195317726804171E-2</v>
      </c>
      <c r="X42" s="5">
        <f t="shared" si="125"/>
        <v>9.3087747538478371E-3</v>
      </c>
      <c r="Y42" s="5">
        <f t="shared" si="126"/>
        <v>2.5196768328042914E-3</v>
      </c>
      <c r="Z42" s="5">
        <f t="shared" si="127"/>
        <v>7.5479913570101736E-3</v>
      </c>
      <c r="AA42" s="5">
        <f t="shared" si="128"/>
        <v>5.3765866320673768E-3</v>
      </c>
      <c r="AB42" s="5">
        <f t="shared" si="129"/>
        <v>1.9149256037023479E-3</v>
      </c>
      <c r="AC42" s="5">
        <f t="shared" si="130"/>
        <v>1.0958307749044921E-5</v>
      </c>
      <c r="AD42" s="5">
        <f t="shared" si="131"/>
        <v>3.0621429944478495E-3</v>
      </c>
      <c r="AE42" s="5">
        <f t="shared" si="132"/>
        <v>1.6577070486435209E-3</v>
      </c>
      <c r="AF42" s="5">
        <f t="shared" si="133"/>
        <v>4.4870416961339789E-4</v>
      </c>
      <c r="AG42" s="5">
        <f t="shared" si="134"/>
        <v>8.0969445915549037E-5</v>
      </c>
      <c r="AH42" s="5">
        <f t="shared" si="135"/>
        <v>1.0215361021924045E-3</v>
      </c>
      <c r="AI42" s="5">
        <f t="shared" si="136"/>
        <v>7.2766078966437435E-4</v>
      </c>
      <c r="AJ42" s="5">
        <f t="shared" si="137"/>
        <v>2.5916373571066039E-4</v>
      </c>
      <c r="AK42" s="5">
        <f t="shared" si="138"/>
        <v>6.1535853758163463E-5</v>
      </c>
      <c r="AL42" s="5">
        <f t="shared" si="139"/>
        <v>1.6902893483362571E-7</v>
      </c>
      <c r="AM42" s="5">
        <f t="shared" si="140"/>
        <v>4.3624525547810306E-4</v>
      </c>
      <c r="AN42" s="5">
        <f t="shared" si="141"/>
        <v>2.3616363973026768E-4</v>
      </c>
      <c r="AO42" s="5">
        <f t="shared" si="142"/>
        <v>6.392420780544987E-5</v>
      </c>
      <c r="AP42" s="5">
        <f t="shared" si="143"/>
        <v>1.1535234208002205E-5</v>
      </c>
      <c r="AQ42" s="5">
        <f t="shared" si="144"/>
        <v>1.5611647699854642E-6</v>
      </c>
      <c r="AR42" s="5">
        <f t="shared" si="145"/>
        <v>1.1060277721312124E-4</v>
      </c>
      <c r="AS42" s="5">
        <f t="shared" si="146"/>
        <v>7.8784591198730009E-5</v>
      </c>
      <c r="AT42" s="5">
        <f t="shared" si="147"/>
        <v>2.8059927457294649E-5</v>
      </c>
      <c r="AU42" s="5">
        <f t="shared" si="148"/>
        <v>6.6625509458024602E-6</v>
      </c>
      <c r="AV42" s="5">
        <f t="shared" si="149"/>
        <v>1.1864673876911634E-6</v>
      </c>
      <c r="AW42" s="5">
        <f t="shared" si="150"/>
        <v>1.8105733532954695E-9</v>
      </c>
      <c r="AX42" s="5">
        <f t="shared" si="151"/>
        <v>5.179105049204031E-5</v>
      </c>
      <c r="AY42" s="5">
        <f t="shared" si="152"/>
        <v>2.8037354758734432E-5</v>
      </c>
      <c r="AZ42" s="5">
        <f t="shared" si="153"/>
        <v>7.5890839671995219E-6</v>
      </c>
      <c r="BA42" s="5">
        <f t="shared" si="154"/>
        <v>1.3694633690615344E-6</v>
      </c>
      <c r="BB42" s="5">
        <f t="shared" si="155"/>
        <v>1.8534153074077405E-7</v>
      </c>
      <c r="BC42" s="5">
        <f t="shared" si="156"/>
        <v>2.0067120475591072E-8</v>
      </c>
      <c r="BD42" s="5">
        <f t="shared" si="157"/>
        <v>9.979231522835326E-6</v>
      </c>
      <c r="BE42" s="5">
        <f t="shared" si="158"/>
        <v>7.1084080871595876E-6</v>
      </c>
      <c r="BF42" s="5">
        <f t="shared" si="159"/>
        <v>2.5317312970427635E-6</v>
      </c>
      <c r="BG42" s="5">
        <f t="shared" si="160"/>
        <v>6.0113443890051433E-7</v>
      </c>
      <c r="BH42" s="5">
        <f t="shared" si="161"/>
        <v>1.0705004932425069E-7</v>
      </c>
      <c r="BI42" s="5">
        <f t="shared" si="162"/>
        <v>1.5250782279297837E-8</v>
      </c>
      <c r="BJ42" s="8">
        <f t="shared" si="163"/>
        <v>0.35007050570040582</v>
      </c>
      <c r="BK42" s="8">
        <f t="shared" si="164"/>
        <v>0.406635558386373</v>
      </c>
      <c r="BL42" s="8">
        <f t="shared" si="165"/>
        <v>0.2357623623854819</v>
      </c>
      <c r="BM42" s="8">
        <f t="shared" si="166"/>
        <v>0.13234429258338312</v>
      </c>
      <c r="BN42" s="8">
        <f t="shared" si="167"/>
        <v>0.86764408970170237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1.3154574132492101</v>
      </c>
      <c r="F43">
        <f>VLOOKUP(B43,home!$B$2:$E$405,3,FALSE)</f>
        <v>0.81</v>
      </c>
      <c r="G43">
        <f>VLOOKUP(C43,away!$B$2:$E$405,4,FALSE)</f>
        <v>0.81</v>
      </c>
      <c r="H43">
        <f>VLOOKUP(A43,away!$A$2:$E$405,3,FALSE)</f>
        <v>1.0347003154574099</v>
      </c>
      <c r="I43">
        <f>VLOOKUP(C43,away!$B$2:$E$405,3,FALSE)</f>
        <v>1</v>
      </c>
      <c r="J43">
        <f>VLOOKUP(B43,home!$B$2:$E$405,4,FALSE)</f>
        <v>1.57</v>
      </c>
      <c r="K43" s="3">
        <f t="shared" si="112"/>
        <v>0.86307160883280687</v>
      </c>
      <c r="L43" s="3">
        <f t="shared" si="113"/>
        <v>1.6244794952681336</v>
      </c>
      <c r="M43" s="5">
        <f t="shared" si="114"/>
        <v>8.3113253264685868E-2</v>
      </c>
      <c r="N43" s="5">
        <f t="shared" si="115"/>
        <v>7.1732689210480968E-2</v>
      </c>
      <c r="O43" s="5">
        <f t="shared" si="116"/>
        <v>0.13501577571350948</v>
      </c>
      <c r="P43" s="5">
        <f t="shared" si="117"/>
        <v>0.11652828276286802</v>
      </c>
      <c r="Q43" s="5">
        <f t="shared" si="118"/>
        <v>3.095522374139676E-2</v>
      </c>
      <c r="R43" s="5">
        <f t="shared" si="119"/>
        <v>0.10966517959215871</v>
      </c>
      <c r="S43" s="5">
        <f t="shared" si="120"/>
        <v>4.0844390486133399E-2</v>
      </c>
      <c r="T43" s="5">
        <f t="shared" si="121"/>
        <v>5.0286126239336364E-2</v>
      </c>
      <c r="U43" s="5">
        <f t="shared" si="122"/>
        <v>9.4648902983543115E-2</v>
      </c>
      <c r="V43" s="5">
        <f t="shared" si="123"/>
        <v>6.3628395885414676E-3</v>
      </c>
      <c r="W43" s="5">
        <f t="shared" si="124"/>
        <v>8.9055249187556026E-3</v>
      </c>
      <c r="X43" s="5">
        <f t="shared" si="125"/>
        <v>1.4466842625117889E-2</v>
      </c>
      <c r="Y43" s="5">
        <f t="shared" si="126"/>
        <v>1.1750544602887516E-2</v>
      </c>
      <c r="Z43" s="5">
        <f t="shared" si="127"/>
        <v>5.9382945197453067E-2</v>
      </c>
      <c r="AA43" s="5">
        <f t="shared" si="128"/>
        <v>5.1251734048796217E-2</v>
      </c>
      <c r="AB43" s="5">
        <f t="shared" si="129"/>
        <v>2.2116958280482844E-2</v>
      </c>
      <c r="AC43" s="5">
        <f t="shared" si="130"/>
        <v>5.5756057369325037E-4</v>
      </c>
      <c r="AD43" s="5">
        <f t="shared" si="131"/>
        <v>1.9215264297827619E-3</v>
      </c>
      <c r="AE43" s="5">
        <f t="shared" si="132"/>
        <v>3.1214802847978804E-3</v>
      </c>
      <c r="AF43" s="5">
        <f t="shared" si="133"/>
        <v>2.5353903587689458E-3</v>
      </c>
      <c r="AG43" s="5">
        <f t="shared" si="134"/>
        <v>1.3728965501068897E-3</v>
      </c>
      <c r="AH43" s="5">
        <f t="shared" si="135"/>
        <v>2.4116594210473446E-2</v>
      </c>
      <c r="AI43" s="5">
        <f t="shared" si="136"/>
        <v>2.0814347764801271E-2</v>
      </c>
      <c r="AJ43" s="5">
        <f t="shared" si="137"/>
        <v>8.9821363060862847E-3</v>
      </c>
      <c r="AK43" s="5">
        <f t="shared" si="138"/>
        <v>2.584075610816485E-3</v>
      </c>
      <c r="AL43" s="5">
        <f t="shared" si="139"/>
        <v>3.1268936607182456E-5</v>
      </c>
      <c r="AM43" s="5">
        <f t="shared" si="140"/>
        <v>3.3168298143347369E-4</v>
      </c>
      <c r="AN43" s="5">
        <f t="shared" si="141"/>
        <v>5.3881220226807919E-4</v>
      </c>
      <c r="AO43" s="5">
        <f t="shared" si="142"/>
        <v>4.3764468719238042E-4</v>
      </c>
      <c r="AP43" s="5">
        <f t="shared" si="143"/>
        <v>2.3698160685235278E-4</v>
      </c>
      <c r="AQ43" s="5">
        <f t="shared" si="144"/>
        <v>9.6242940271835318E-5</v>
      </c>
      <c r="AR43" s="5">
        <f t="shared" si="145"/>
        <v>7.8353825581232647E-3</v>
      </c>
      <c r="AS43" s="5">
        <f t="shared" si="146"/>
        <v>6.7624962302599593E-3</v>
      </c>
      <c r="AT43" s="5">
        <f t="shared" si="147"/>
        <v>2.9182592505881269E-3</v>
      </c>
      <c r="AU43" s="5">
        <f t="shared" si="148"/>
        <v>8.3955556879877205E-4</v>
      </c>
      <c r="AV43" s="5">
        <f t="shared" si="149"/>
        <v>1.8114914386692461E-4</v>
      </c>
      <c r="AW43" s="5">
        <f t="shared" si="150"/>
        <v>1.2177879591771621E-6</v>
      </c>
      <c r="AX43" s="5">
        <f t="shared" si="151"/>
        <v>4.7711027401374997E-5</v>
      </c>
      <c r="AY43" s="5">
        <f t="shared" si="152"/>
        <v>7.7505585711709762E-5</v>
      </c>
      <c r="AZ43" s="5">
        <f t="shared" si="153"/>
        <v>6.2953117378709676E-5</v>
      </c>
      <c r="BA43" s="5">
        <f t="shared" si="154"/>
        <v>3.4088682781640623E-5</v>
      </c>
      <c r="BB43" s="5">
        <f t="shared" si="155"/>
        <v>1.3844091549868767E-5</v>
      </c>
      <c r="BC43" s="5">
        <f t="shared" si="156"/>
        <v>4.4978885706753322E-6</v>
      </c>
      <c r="BD43" s="5">
        <f t="shared" si="157"/>
        <v>2.1214030505421369E-3</v>
      </c>
      <c r="BE43" s="5">
        <f t="shared" si="158"/>
        <v>1.8309227438142264E-3</v>
      </c>
      <c r="BF43" s="5">
        <f t="shared" si="159"/>
        <v>7.9010871907616057E-4</v>
      </c>
      <c r="BG43" s="5">
        <f t="shared" si="160"/>
        <v>2.2730680110863007E-4</v>
      </c>
      <c r="BH43" s="5">
        <f t="shared" si="161"/>
        <v>4.9045511632866047E-5</v>
      </c>
      <c r="BI43" s="5">
        <f t="shared" si="162"/>
        <v>8.4659577262011721E-6</v>
      </c>
      <c r="BJ43" s="8">
        <f t="shared" si="163"/>
        <v>0.1989302097728437</v>
      </c>
      <c r="BK43" s="8">
        <f t="shared" si="164"/>
        <v>0.24751510119824088</v>
      </c>
      <c r="BL43" s="8">
        <f t="shared" si="165"/>
        <v>0.49275980004620518</v>
      </c>
      <c r="BM43" s="8">
        <f t="shared" si="166"/>
        <v>0.45150136413189057</v>
      </c>
      <c r="BN43" s="8">
        <f t="shared" si="167"/>
        <v>0.54701040428509984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1.3154574132492101</v>
      </c>
      <c r="F44">
        <f>VLOOKUP(B44,home!$B$2:$E$405,3,FALSE)</f>
        <v>0.76</v>
      </c>
      <c r="G44">
        <f>VLOOKUP(C44,away!$B$2:$E$405,4,FALSE)</f>
        <v>0.62</v>
      </c>
      <c r="H44">
        <f>VLOOKUP(A44,away!$A$2:$E$405,3,FALSE)</f>
        <v>1.0347003154574099</v>
      </c>
      <c r="I44">
        <f>VLOOKUP(C44,away!$B$2:$E$405,3,FALSE)</f>
        <v>0.95</v>
      </c>
      <c r="J44">
        <f>VLOOKUP(B44,home!$B$2:$E$405,4,FALSE)</f>
        <v>1.39</v>
      </c>
      <c r="K44" s="3">
        <f t="shared" si="112"/>
        <v>0.61984353312302787</v>
      </c>
      <c r="L44" s="3">
        <f t="shared" si="113"/>
        <v>1.3663217665615097</v>
      </c>
      <c r="M44" s="5">
        <f t="shared" si="114"/>
        <v>0.13722061777061337</v>
      </c>
      <c r="N44" s="5">
        <f t="shared" si="115"/>
        <v>8.5055312536261543E-2</v>
      </c>
      <c r="O44" s="5">
        <f t="shared" si="116"/>
        <v>0.18748751688100612</v>
      </c>
      <c r="P44" s="5">
        <f t="shared" si="117"/>
        <v>0.11621292487998618</v>
      </c>
      <c r="Q44" s="5">
        <f t="shared" si="118"/>
        <v>2.6360492716679857E-2</v>
      </c>
      <c r="R44" s="5">
        <f t="shared" si="119"/>
        <v>0.12808413763654361</v>
      </c>
      <c r="S44" s="5">
        <f t="shared" si="120"/>
        <v>2.4605347448110649E-2</v>
      </c>
      <c r="T44" s="5">
        <f t="shared" si="121"/>
        <v>3.6016914976085827E-2</v>
      </c>
      <c r="U44" s="5">
        <f t="shared" si="122"/>
        <v>7.9392124409651391E-2</v>
      </c>
      <c r="V44" s="5">
        <f t="shared" si="123"/>
        <v>2.3153788087874796E-3</v>
      </c>
      <c r="W44" s="5">
        <f t="shared" si="124"/>
        <v>5.446460313456896E-3</v>
      </c>
      <c r="X44" s="5">
        <f t="shared" si="125"/>
        <v>7.4416172769895782E-3</v>
      </c>
      <c r="Y44" s="5">
        <f t="shared" si="126"/>
        <v>5.0838218319855279E-3</v>
      </c>
      <c r="Z44" s="5">
        <f t="shared" si="127"/>
        <v>5.8334715068023291E-2</v>
      </c>
      <c r="AA44" s="5">
        <f t="shared" si="128"/>
        <v>3.6158395891488691E-2</v>
      </c>
      <c r="AB44" s="5">
        <f t="shared" si="129"/>
        <v>1.1206273930720762E-2</v>
      </c>
      <c r="AC44" s="5">
        <f t="shared" si="130"/>
        <v>1.2255672104252274E-4</v>
      </c>
      <c r="AD44" s="5">
        <f t="shared" si="131"/>
        <v>8.4398830092686887E-4</v>
      </c>
      <c r="AE44" s="5">
        <f t="shared" si="132"/>
        <v>1.1531595862796463E-3</v>
      </c>
      <c r="AF44" s="5">
        <f t="shared" si="133"/>
        <v>7.8779352152647333E-4</v>
      </c>
      <c r="AG44" s="5">
        <f t="shared" si="134"/>
        <v>3.5879314533925467E-4</v>
      </c>
      <c r="AH44" s="5">
        <f t="shared" si="135"/>
        <v>1.9925997735900973E-2</v>
      </c>
      <c r="AI44" s="5">
        <f t="shared" si="136"/>
        <v>1.2351000837622316E-2</v>
      </c>
      <c r="AJ44" s="5">
        <f t="shared" si="137"/>
        <v>3.8278439983986455E-3</v>
      </c>
      <c r="AK44" s="5">
        <f t="shared" si="138"/>
        <v>7.908881160703982E-4</v>
      </c>
      <c r="AL44" s="5">
        <f t="shared" si="139"/>
        <v>4.1517594797193138E-6</v>
      </c>
      <c r="AM44" s="5">
        <f t="shared" si="140"/>
        <v>1.0462813807220235E-4</v>
      </c>
      <c r="AN44" s="5">
        <f t="shared" si="141"/>
        <v>1.4295570244285305E-4</v>
      </c>
      <c r="AO44" s="5">
        <f t="shared" si="142"/>
        <v>9.7661743950880282E-5</v>
      </c>
      <c r="AP44" s="5">
        <f t="shared" si="143"/>
        <v>4.4479122173481542E-5</v>
      </c>
      <c r="AQ44" s="5">
        <f t="shared" si="144"/>
        <v>1.5193198195794127E-5</v>
      </c>
      <c r="AR44" s="5">
        <f t="shared" si="145"/>
        <v>5.4450648854033707E-3</v>
      </c>
      <c r="AS44" s="5">
        <f t="shared" si="146"/>
        <v>3.3750882566525608E-3</v>
      </c>
      <c r="AT44" s="5">
        <f t="shared" si="147"/>
        <v>1.0460133148027816E-3</v>
      </c>
      <c r="AU44" s="5">
        <f t="shared" si="148"/>
        <v>2.1612152958036209E-4</v>
      </c>
      <c r="AV44" s="5">
        <f t="shared" si="149"/>
        <v>3.3490383119761149E-5</v>
      </c>
      <c r="AW44" s="5">
        <f t="shared" si="150"/>
        <v>9.7670800410326666E-8</v>
      </c>
      <c r="AX44" s="5">
        <f t="shared" si="151"/>
        <v>1.0808845794459644E-5</v>
      </c>
      <c r="AY44" s="5">
        <f t="shared" si="152"/>
        <v>1.4768361280377044E-5</v>
      </c>
      <c r="AZ44" s="5">
        <f t="shared" si="153"/>
        <v>1.0089166736911683E-5</v>
      </c>
      <c r="BA44" s="5">
        <f t="shared" si="154"/>
        <v>4.5950160397035992E-6</v>
      </c>
      <c r="BB44" s="5">
        <f t="shared" si="155"/>
        <v>1.5695676081865734E-6</v>
      </c>
      <c r="BC44" s="5">
        <f t="shared" si="156"/>
        <v>4.289068774310404E-7</v>
      </c>
      <c r="BD44" s="5">
        <f t="shared" si="157"/>
        <v>1.2399517788777297E-3</v>
      </c>
      <c r="BE44" s="5">
        <f t="shared" si="158"/>
        <v>7.6857609152175543E-4</v>
      </c>
      <c r="BF44" s="5">
        <f t="shared" si="159"/>
        <v>2.381984600213662E-4</v>
      </c>
      <c r="BG44" s="5">
        <f t="shared" si="160"/>
        <v>4.9215258348035987E-5</v>
      </c>
      <c r="BH44" s="5">
        <f t="shared" si="161"/>
        <v>7.6264399045023035E-6</v>
      </c>
      <c r="BI44" s="5">
        <f t="shared" si="162"/>
        <v>9.4543989111143116E-7</v>
      </c>
      <c r="BJ44" s="8">
        <f t="shared" si="163"/>
        <v>0.16899553197470374</v>
      </c>
      <c r="BK44" s="8">
        <f t="shared" si="164"/>
        <v>0.28049574574930025</v>
      </c>
      <c r="BL44" s="8">
        <f t="shared" si="165"/>
        <v>0.4916444712755263</v>
      </c>
      <c r="BM44" s="8">
        <f t="shared" si="166"/>
        <v>0.31903479095598297</v>
      </c>
      <c r="BN44" s="8">
        <f t="shared" si="167"/>
        <v>0.6804210024210906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1.3154574132492101</v>
      </c>
      <c r="F45">
        <f>VLOOKUP(B45,home!$B$2:$E$405,3,FALSE)</f>
        <v>0.52</v>
      </c>
      <c r="G45">
        <f>VLOOKUP(C45,away!$B$2:$E$405,4,FALSE)</f>
        <v>0.76</v>
      </c>
      <c r="H45">
        <f>VLOOKUP(A45,away!$A$2:$E$405,3,FALSE)</f>
        <v>1.0347003154574099</v>
      </c>
      <c r="I45">
        <f>VLOOKUP(C45,away!$B$2:$E$405,3,FALSE)</f>
        <v>0.62</v>
      </c>
      <c r="J45">
        <f>VLOOKUP(B45,home!$B$2:$E$405,4,FALSE)</f>
        <v>0.97</v>
      </c>
      <c r="K45" s="3">
        <f t="shared" si="112"/>
        <v>0.51986876971608786</v>
      </c>
      <c r="L45" s="3">
        <f t="shared" si="113"/>
        <v>0.62226876971608625</v>
      </c>
      <c r="M45" s="5">
        <f t="shared" si="114"/>
        <v>0.31913612616422116</v>
      </c>
      <c r="N45" s="5">
        <f t="shared" si="115"/>
        <v>0.16590890528095184</v>
      </c>
      <c r="O45" s="5">
        <f t="shared" si="116"/>
        <v>0.19858844460016759</v>
      </c>
      <c r="P45" s="5">
        <f t="shared" si="117"/>
        <v>0.10323993037412059</v>
      </c>
      <c r="Q45" s="5">
        <f t="shared" si="118"/>
        <v>4.3125429236675686E-2</v>
      </c>
      <c r="R45" s="5">
        <f t="shared" si="119"/>
        <v>6.1787693550588704E-2</v>
      </c>
      <c r="S45" s="5">
        <f t="shared" si="120"/>
        <v>8.3494803234596959E-3</v>
      </c>
      <c r="T45" s="5">
        <f t="shared" si="121"/>
        <v>2.6835607794584312E-2</v>
      </c>
      <c r="U45" s="5">
        <f t="shared" si="122"/>
        <v>3.2121492229739208E-2</v>
      </c>
      <c r="V45" s="5">
        <f t="shared" si="123"/>
        <v>3.001156687219843E-4</v>
      </c>
      <c r="W45" s="5">
        <f t="shared" si="124"/>
        <v>7.4731879469162651E-3</v>
      </c>
      <c r="X45" s="5">
        <f t="shared" si="125"/>
        <v>4.6503314695846686E-3</v>
      </c>
      <c r="Y45" s="5">
        <f t="shared" si="126"/>
        <v>1.4468780211752254E-3</v>
      </c>
      <c r="Z45" s="5">
        <f t="shared" si="127"/>
        <v>1.2816184016439799E-2</v>
      </c>
      <c r="AA45" s="5">
        <f t="shared" si="128"/>
        <v>6.6627338170815471E-3</v>
      </c>
      <c r="AB45" s="5">
        <f t="shared" si="129"/>
        <v>1.7318736162159785E-3</v>
      </c>
      <c r="AC45" s="5">
        <f t="shared" si="130"/>
        <v>6.0679280334547147E-6</v>
      </c>
      <c r="AD45" s="5">
        <f t="shared" si="131"/>
        <v>9.7126925595511374E-4</v>
      </c>
      <c r="AE45" s="5">
        <f t="shared" si="132"/>
        <v>6.0439052496624713E-4</v>
      </c>
      <c r="AF45" s="5">
        <f t="shared" si="133"/>
        <v>1.8804667419940302E-4</v>
      </c>
      <c r="AG45" s="5">
        <f t="shared" si="134"/>
        <v>3.9005190867754744E-5</v>
      </c>
      <c r="AH45" s="5">
        <f t="shared" si="135"/>
        <v>1.9937777650912399E-3</v>
      </c>
      <c r="AI45" s="5">
        <f t="shared" si="136"/>
        <v>1.0365027938252741E-3</v>
      </c>
      <c r="AJ45" s="5">
        <f t="shared" si="137"/>
        <v>2.6942271611661648E-4</v>
      </c>
      <c r="AK45" s="5">
        <f t="shared" si="138"/>
        <v>4.6688151987037408E-5</v>
      </c>
      <c r="AL45" s="5">
        <f t="shared" si="139"/>
        <v>7.8518527528491644E-8</v>
      </c>
      <c r="AM45" s="5">
        <f t="shared" si="140"/>
        <v>1.0098651063128904E-4</v>
      </c>
      <c r="AN45" s="5">
        <f t="shared" si="141"/>
        <v>6.2840751728452694E-5</v>
      </c>
      <c r="AO45" s="5">
        <f t="shared" si="142"/>
        <v>1.9551918633049139E-5</v>
      </c>
      <c r="AP45" s="5">
        <f t="shared" si="143"/>
        <v>4.0555161177921701E-6</v>
      </c>
      <c r="AQ45" s="5">
        <f t="shared" si="144"/>
        <v>6.3090525629557286E-7</v>
      </c>
      <c r="AR45" s="5">
        <f t="shared" si="145"/>
        <v>2.481331273941228E-4</v>
      </c>
      <c r="AS45" s="5">
        <f t="shared" si="146"/>
        <v>1.2899666366418791E-4</v>
      </c>
      <c r="AT45" s="5">
        <f t="shared" si="147"/>
        <v>3.3530668418290666E-5</v>
      </c>
      <c r="AU45" s="5">
        <f t="shared" si="148"/>
        <v>5.8105157794582841E-6</v>
      </c>
      <c r="AV45" s="5">
        <f t="shared" si="149"/>
        <v>7.5517642242072328E-7</v>
      </c>
      <c r="AW45" s="5">
        <f t="shared" si="150"/>
        <v>7.0557206806239052E-10</v>
      </c>
      <c r="AX45" s="5">
        <f t="shared" si="151"/>
        <v>8.7499555066348032E-6</v>
      </c>
      <c r="AY45" s="5">
        <f t="shared" si="152"/>
        <v>5.444824048184133E-6</v>
      </c>
      <c r="AZ45" s="5">
        <f t="shared" si="153"/>
        <v>1.6940719808920502E-6</v>
      </c>
      <c r="BA45" s="5">
        <f t="shared" si="154"/>
        <v>3.5138936245339645E-7</v>
      </c>
      <c r="BB45" s="5">
        <f t="shared" si="155"/>
        <v>5.4664656566298716E-8</v>
      </c>
      <c r="BC45" s="5">
        <f t="shared" si="156"/>
        <v>6.8032217176926159E-9</v>
      </c>
      <c r="BD45" s="5">
        <f t="shared" si="157"/>
        <v>2.573424931822428E-5</v>
      </c>
      <c r="BE45" s="5">
        <f t="shared" si="158"/>
        <v>1.337843253263233E-5</v>
      </c>
      <c r="BF45" s="5">
        <f t="shared" si="159"/>
        <v>3.4775146307346263E-6</v>
      </c>
      <c r="BG45" s="5">
        <f t="shared" si="160"/>
        <v>6.0261708424990192E-7</v>
      </c>
      <c r="BH45" s="5">
        <f t="shared" si="161"/>
        <v>7.8320450549723146E-8</v>
      </c>
      <c r="BI45" s="5">
        <f t="shared" si="162"/>
        <v>8.143271254178857E-9</v>
      </c>
      <c r="BJ45" s="8">
        <f t="shared" si="163"/>
        <v>0.25144741870701992</v>
      </c>
      <c r="BK45" s="8">
        <f t="shared" si="164"/>
        <v>0.43103724380113267</v>
      </c>
      <c r="BL45" s="8">
        <f t="shared" si="165"/>
        <v>0.30469913466977933</v>
      </c>
      <c r="BM45" s="8">
        <f t="shared" si="166"/>
        <v>0.10820800786916988</v>
      </c>
      <c r="BN45" s="8">
        <f t="shared" si="167"/>
        <v>0.89178652920672552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1.3154574132492101</v>
      </c>
      <c r="F46">
        <f>VLOOKUP(B46,home!$B$2:$E$405,3,FALSE)</f>
        <v>1.0900000000000001</v>
      </c>
      <c r="G46">
        <f>VLOOKUP(C46,away!$B$2:$E$405,4,FALSE)</f>
        <v>1.19</v>
      </c>
      <c r="H46">
        <f>VLOOKUP(A46,away!$A$2:$E$405,3,FALSE)</f>
        <v>1.0347003154574099</v>
      </c>
      <c r="I46">
        <f>VLOOKUP(C46,away!$B$2:$E$405,3,FALSE)</f>
        <v>0.81</v>
      </c>
      <c r="J46">
        <f>VLOOKUP(B46,home!$B$2:$E$405,4,FALSE)</f>
        <v>1.39</v>
      </c>
      <c r="K46" s="3">
        <f t="shared" si="112"/>
        <v>1.7062798107255503</v>
      </c>
      <c r="L46" s="3">
        <f t="shared" si="113"/>
        <v>1.164969085173498</v>
      </c>
      <c r="M46" s="5">
        <f t="shared" si="114"/>
        <v>5.6628159722378106E-2</v>
      </c>
      <c r="N46" s="5">
        <f t="shared" si="115"/>
        <v>9.6623485652835558E-2</v>
      </c>
      <c r="O46" s="5">
        <f t="shared" si="116"/>
        <v>6.5970055426837551E-2</v>
      </c>
      <c r="P46" s="5">
        <f t="shared" si="117"/>
        <v>0.11256337368725844</v>
      </c>
      <c r="Q46" s="5">
        <f t="shared" si="118"/>
        <v>8.2433351405681587E-2</v>
      </c>
      <c r="R46" s="5">
        <f t="shared" si="119"/>
        <v>3.8426537559723951E-2</v>
      </c>
      <c r="S46" s="5">
        <f t="shared" si="120"/>
        <v>5.5937333819318438E-2</v>
      </c>
      <c r="T46" s="5">
        <f t="shared" si="121"/>
        <v>9.603230597486237E-2</v>
      </c>
      <c r="U46" s="5">
        <f t="shared" si="122"/>
        <v>6.5566425234244038E-2</v>
      </c>
      <c r="V46" s="5">
        <f t="shared" si="123"/>
        <v>1.2354463928746728E-2</v>
      </c>
      <c r="W46" s="5">
        <f t="shared" si="124"/>
        <v>4.6884787744653059E-2</v>
      </c>
      <c r="X46" s="5">
        <f t="shared" si="125"/>
        <v>5.46193282874421E-2</v>
      </c>
      <c r="Y46" s="5">
        <f t="shared" si="126"/>
        <v>3.1814914453906197E-2</v>
      </c>
      <c r="Z46" s="5">
        <f t="shared" si="127"/>
        <v>1.4921909435778886E-2</v>
      </c>
      <c r="AA46" s="5">
        <f t="shared" si="128"/>
        <v>2.5460952807744602E-2</v>
      </c>
      <c r="AB46" s="5">
        <f t="shared" si="129"/>
        <v>2.1721754868845315E-2</v>
      </c>
      <c r="AC46" s="5">
        <f t="shared" si="130"/>
        <v>1.5348593203618171E-3</v>
      </c>
      <c r="AD46" s="5">
        <f t="shared" si="131"/>
        <v>1.9999641689713573E-2</v>
      </c>
      <c r="AE46" s="5">
        <f t="shared" si="132"/>
        <v>2.329896428306337E-2</v>
      </c>
      <c r="AF46" s="5">
        <f t="shared" si="133"/>
        <v>1.3571286553165172E-2</v>
      </c>
      <c r="AG46" s="5">
        <f t="shared" si="134"/>
        <v>5.2700430934894066E-3</v>
      </c>
      <c r="AH46" s="5">
        <f t="shared" si="135"/>
        <v>4.3458907961102817E-3</v>
      </c>
      <c r="AI46" s="5">
        <f t="shared" si="136"/>
        <v>7.415305725020963E-3</v>
      </c>
      <c r="AJ46" s="5">
        <f t="shared" si="137"/>
        <v>6.3262932244804292E-3</v>
      </c>
      <c r="AK46" s="5">
        <f t="shared" si="138"/>
        <v>3.5981421352202663E-3</v>
      </c>
      <c r="AL46" s="5">
        <f t="shared" si="139"/>
        <v>1.2203747681878812E-4</v>
      </c>
      <c r="AM46" s="5">
        <f t="shared" si="140"/>
        <v>6.8249969673806589E-3</v>
      </c>
      <c r="AN46" s="5">
        <f t="shared" si="141"/>
        <v>7.9509104734013444E-3</v>
      </c>
      <c r="AO46" s="5">
        <f t="shared" si="142"/>
        <v>4.6312824502473746E-3</v>
      </c>
      <c r="AP46" s="5">
        <f t="shared" si="143"/>
        <v>1.7984336264149194E-3</v>
      </c>
      <c r="AQ46" s="5">
        <f t="shared" si="144"/>
        <v>5.2377989412746156E-4</v>
      </c>
      <c r="AR46" s="5">
        <f t="shared" si="145"/>
        <v>1.012565685001704E-3</v>
      </c>
      <c r="AS46" s="5">
        <f t="shared" si="146"/>
        <v>1.7277203853518948E-3</v>
      </c>
      <c r="AT46" s="5">
        <f t="shared" si="147"/>
        <v>1.473987206052453E-3</v>
      </c>
      <c r="AU46" s="5">
        <f t="shared" si="148"/>
        <v>8.3834487031835404E-4</v>
      </c>
      <c r="AV46" s="5">
        <f t="shared" si="149"/>
        <v>3.5761273166238464E-4</v>
      </c>
      <c r="AW46" s="5">
        <f t="shared" si="150"/>
        <v>6.7383780311329488E-6</v>
      </c>
      <c r="AX46" s="5">
        <f t="shared" si="151"/>
        <v>1.9408924222841207E-3</v>
      </c>
      <c r="AY46" s="5">
        <f t="shared" si="152"/>
        <v>2.2610796696085067E-3</v>
      </c>
      <c r="AZ46" s="5">
        <f t="shared" si="153"/>
        <v>1.3170439571041088E-3</v>
      </c>
      <c r="BA46" s="5">
        <f t="shared" si="154"/>
        <v>5.1143849794695224E-4</v>
      </c>
      <c r="BB46" s="5">
        <f t="shared" si="155"/>
        <v>1.489525097689423E-4</v>
      </c>
      <c r="BC46" s="5">
        <f t="shared" si="156"/>
        <v>3.4705013807964253E-5</v>
      </c>
      <c r="BD46" s="5">
        <f t="shared" si="157"/>
        <v>1.966012866224184E-4</v>
      </c>
      <c r="BE46" s="5">
        <f t="shared" si="158"/>
        <v>3.3545680612649974E-4</v>
      </c>
      <c r="BF46" s="5">
        <f t="shared" si="159"/>
        <v>2.8619158783206084E-4</v>
      </c>
      <c r="BG46" s="5">
        <f t="shared" si="160"/>
        <v>1.6277430943911116E-4</v>
      </c>
      <c r="BH46" s="5">
        <f t="shared" si="161"/>
        <v>6.9434629475187239E-5</v>
      </c>
      <c r="BI46" s="5">
        <f t="shared" si="162"/>
        <v>2.3694981287744242E-5</v>
      </c>
      <c r="BJ46" s="8">
        <f t="shared" si="163"/>
        <v>0.49849162462090474</v>
      </c>
      <c r="BK46" s="8">
        <f t="shared" si="164"/>
        <v>0.24140130762449083</v>
      </c>
      <c r="BL46" s="8">
        <f t="shared" si="165"/>
        <v>0.24531574225739725</v>
      </c>
      <c r="BM46" s="8">
        <f t="shared" si="166"/>
        <v>0.54523127919227909</v>
      </c>
      <c r="BN46" s="8">
        <f t="shared" si="167"/>
        <v>0.45264496345471522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1.3154574132492101</v>
      </c>
      <c r="F47">
        <f>VLOOKUP(B47,home!$B$2:$E$405,3,FALSE)</f>
        <v>0.81</v>
      </c>
      <c r="G47">
        <f>VLOOKUP(C47,away!$B$2:$E$405,4,FALSE)</f>
        <v>0.43</v>
      </c>
      <c r="H47">
        <f>VLOOKUP(A47,away!$A$2:$E$405,3,FALSE)</f>
        <v>1.0347003154574099</v>
      </c>
      <c r="I47">
        <f>VLOOKUP(C47,away!$B$2:$E$405,3,FALSE)</f>
        <v>0.95</v>
      </c>
      <c r="J47">
        <f>VLOOKUP(B47,home!$B$2:$E$405,4,FALSE)</f>
        <v>1.03</v>
      </c>
      <c r="K47" s="3">
        <f t="shared" si="112"/>
        <v>0.45817381703469995</v>
      </c>
      <c r="L47" s="3">
        <f t="shared" si="113"/>
        <v>1.0124542586750755</v>
      </c>
      <c r="M47" s="5">
        <f t="shared" si="114"/>
        <v>0.2297811199153256</v>
      </c>
      <c r="N47" s="5">
        <f t="shared" si="115"/>
        <v>0.10527969279411283</v>
      </c>
      <c r="O47" s="5">
        <f t="shared" si="116"/>
        <v>0.23264287342139967</v>
      </c>
      <c r="P47" s="5">
        <f t="shared" si="117"/>
        <v>0.10659087332140321</v>
      </c>
      <c r="Q47" s="5">
        <f t="shared" si="118"/>
        <v>2.4118199351859628E-2</v>
      </c>
      <c r="R47" s="5">
        <f t="shared" si="119"/>
        <v>0.11777013397295129</v>
      </c>
      <c r="S47" s="5">
        <f t="shared" si="120"/>
        <v>1.2361344439010239E-2</v>
      </c>
      <c r="T47" s="5">
        <f t="shared" si="121"/>
        <v>2.4418573645364729E-2</v>
      </c>
      <c r="U47" s="5">
        <f t="shared" si="122"/>
        <v>5.3959191815075074E-2</v>
      </c>
      <c r="V47" s="5">
        <f t="shared" si="123"/>
        <v>6.371312063634543E-4</v>
      </c>
      <c r="W47" s="5">
        <f t="shared" si="124"/>
        <v>3.6834424856817846E-3</v>
      </c>
      <c r="X47" s="5">
        <f t="shared" si="125"/>
        <v>3.7293170312132293E-3</v>
      </c>
      <c r="Y47" s="5">
        <f t="shared" si="126"/>
        <v>1.8878814551006615E-3</v>
      </c>
      <c r="Z47" s="5">
        <f t="shared" si="127"/>
        <v>3.9745624561882908E-2</v>
      </c>
      <c r="AA47" s="5">
        <f t="shared" si="128"/>
        <v>1.8210404515946015E-2</v>
      </c>
      <c r="AB47" s="5">
        <f t="shared" si="129"/>
        <v>4.17176527340846E-3</v>
      </c>
      <c r="AC47" s="5">
        <f t="shared" si="130"/>
        <v>1.8472027785514285E-5</v>
      </c>
      <c r="AD47" s="5">
        <f t="shared" si="131"/>
        <v>4.2191422587315152E-4</v>
      </c>
      <c r="AE47" s="5">
        <f t="shared" si="132"/>
        <v>4.2716885478087007E-4</v>
      </c>
      <c r="AF47" s="5">
        <f t="shared" si="133"/>
        <v>2.1624446309812336E-4</v>
      </c>
      <c r="AG47" s="5">
        <f t="shared" si="134"/>
        <v>7.2979209192866731E-5</v>
      </c>
      <c r="AH47" s="5">
        <f t="shared" si="135"/>
        <v>1.0060156712844758E-2</v>
      </c>
      <c r="AI47" s="5">
        <f t="shared" si="136"/>
        <v>4.6093004010913418E-3</v>
      </c>
      <c r="AJ47" s="5">
        <f t="shared" si="137"/>
        <v>1.0559303793137966E-3</v>
      </c>
      <c r="AK47" s="5">
        <f t="shared" si="138"/>
        <v>1.6126655080436693E-4</v>
      </c>
      <c r="AL47" s="5">
        <f t="shared" si="139"/>
        <v>3.4275219380961387E-7</v>
      </c>
      <c r="AM47" s="5">
        <f t="shared" si="140"/>
        <v>3.8662010265908495E-5</v>
      </c>
      <c r="AN47" s="5">
        <f t="shared" si="141"/>
        <v>3.9143516942658555E-5</v>
      </c>
      <c r="AO47" s="5">
        <f t="shared" si="142"/>
        <v>1.9815510214057309E-5</v>
      </c>
      <c r="AP47" s="5">
        <f t="shared" si="143"/>
        <v>6.6874325680139262E-6</v>
      </c>
      <c r="AQ47" s="5">
        <f t="shared" si="144"/>
        <v>1.6926798957720241E-6</v>
      </c>
      <c r="AR47" s="5">
        <f t="shared" si="145"/>
        <v>2.0370897013716653E-3</v>
      </c>
      <c r="AS47" s="5">
        <f t="shared" si="146"/>
        <v>9.3334116411953293E-4</v>
      </c>
      <c r="AT47" s="5">
        <f t="shared" si="147"/>
        <v>2.1381624188012829E-4</v>
      </c>
      <c r="AU47" s="5">
        <f t="shared" si="148"/>
        <v>3.2655001228744352E-5</v>
      </c>
      <c r="AV47" s="5">
        <f t="shared" si="149"/>
        <v>3.7404166395616541E-6</v>
      </c>
      <c r="AW47" s="5">
        <f t="shared" si="150"/>
        <v>4.41655274236345E-9</v>
      </c>
      <c r="AX47" s="5">
        <f t="shared" si="151"/>
        <v>2.9523201362943387E-6</v>
      </c>
      <c r="AY47" s="5">
        <f t="shared" si="152"/>
        <v>2.989089094963383E-6</v>
      </c>
      <c r="AZ47" s="5">
        <f t="shared" si="153"/>
        <v>1.5131579918774517E-6</v>
      </c>
      <c r="BA47" s="5">
        <f t="shared" si="154"/>
        <v>5.1066775097485048E-7</v>
      </c>
      <c r="BB47" s="5">
        <f t="shared" si="155"/>
        <v>1.2925693481062758E-7</v>
      </c>
      <c r="BC47" s="5">
        <f t="shared" si="156"/>
        <v>2.6173346822461309E-8</v>
      </c>
      <c r="BD47" s="5">
        <f t="shared" si="157"/>
        <v>3.4374335724281333E-4</v>
      </c>
      <c r="BE47" s="5">
        <f t="shared" si="158"/>
        <v>1.5749420606826222E-4</v>
      </c>
      <c r="BF47" s="5">
        <f t="shared" si="159"/>
        <v>3.6079860777572645E-5</v>
      </c>
      <c r="BG47" s="5">
        <f t="shared" si="160"/>
        <v>5.5102825101803391E-6</v>
      </c>
      <c r="BH47" s="5">
        <f t="shared" si="161"/>
        <v>6.3116679265721839E-7</v>
      </c>
      <c r="BI47" s="5">
        <f t="shared" si="162"/>
        <v>5.7836819715461383E-8</v>
      </c>
      <c r="BJ47" s="8">
        <f t="shared" si="163"/>
        <v>0.16436953533142001</v>
      </c>
      <c r="BK47" s="8">
        <f t="shared" si="164"/>
        <v>0.34939227275117674</v>
      </c>
      <c r="BL47" s="8">
        <f t="shared" si="165"/>
        <v>0.44640518227828557</v>
      </c>
      <c r="BM47" s="8">
        <f t="shared" si="166"/>
        <v>0.18372673747317089</v>
      </c>
      <c r="BN47" s="8">
        <f t="shared" si="167"/>
        <v>0.81618289277705236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1.3154574132492101</v>
      </c>
      <c r="F48">
        <f>VLOOKUP(B48,home!$B$2:$E$405,3,FALSE)</f>
        <v>1.19</v>
      </c>
      <c r="G48">
        <f>VLOOKUP(C48,away!$B$2:$E$405,4,FALSE)</f>
        <v>1.1399999999999999</v>
      </c>
      <c r="H48">
        <f>VLOOKUP(A48,away!$A$2:$E$405,3,FALSE)</f>
        <v>1.0347003154574099</v>
      </c>
      <c r="I48">
        <f>VLOOKUP(C48,away!$B$2:$E$405,3,FALSE)</f>
        <v>0.48</v>
      </c>
      <c r="J48">
        <f>VLOOKUP(B48,home!$B$2:$E$405,4,FALSE)</f>
        <v>0.97</v>
      </c>
      <c r="K48" s="3">
        <f t="shared" si="112"/>
        <v>1.784549526813878</v>
      </c>
      <c r="L48" s="3">
        <f t="shared" si="113"/>
        <v>0.48175646687697005</v>
      </c>
      <c r="M48" s="5">
        <f t="shared" si="114"/>
        <v>0.10369452167949819</v>
      </c>
      <c r="N48" s="5">
        <f t="shared" si="115"/>
        <v>0.18504800959633988</v>
      </c>
      <c r="O48" s="5">
        <f t="shared" si="116"/>
        <v>4.9955506398812417E-2</v>
      </c>
      <c r="P48" s="5">
        <f t="shared" si="117"/>
        <v>8.914807530574835E-2</v>
      </c>
      <c r="Q48" s="5">
        <f t="shared" si="118"/>
        <v>0.16511366898149921</v>
      </c>
      <c r="R48" s="5">
        <f t="shared" si="119"/>
        <v>1.2033194131870869E-2</v>
      </c>
      <c r="S48" s="5">
        <f t="shared" si="120"/>
        <v>1.9160557380464502E-2</v>
      </c>
      <c r="T48" s="5">
        <f t="shared" si="121"/>
        <v>7.9544577801620608E-2</v>
      </c>
      <c r="U48" s="5">
        <f t="shared" si="122"/>
        <v>2.147383089408969E-2</v>
      </c>
      <c r="V48" s="5">
        <f t="shared" si="123"/>
        <v>1.8302979265848738E-3</v>
      </c>
      <c r="W48" s="5">
        <f t="shared" si="124"/>
        <v>9.8217839950479238E-2</v>
      </c>
      <c r="X48" s="5">
        <f t="shared" si="125"/>
        <v>4.7317079558830591E-2</v>
      </c>
      <c r="Y48" s="5">
        <f t="shared" si="126"/>
        <v>1.1397654535599362E-2</v>
      </c>
      <c r="Z48" s="5">
        <f t="shared" si="127"/>
        <v>1.9323563634049328E-3</v>
      </c>
      <c r="AA48" s="5">
        <f t="shared" si="128"/>
        <v>3.4483856339500587E-3</v>
      </c>
      <c r="AB48" s="5">
        <f t="shared" si="129"/>
        <v>3.0769074756686766E-3</v>
      </c>
      <c r="AC48" s="5">
        <f t="shared" si="130"/>
        <v>9.8346286011778195E-5</v>
      </c>
      <c r="AD48" s="5">
        <f t="shared" si="131"/>
        <v>4.3818649952077238E-2</v>
      </c>
      <c r="AE48" s="5">
        <f t="shared" si="132"/>
        <v>2.1109917984231442E-2</v>
      </c>
      <c r="AF48" s="5">
        <f t="shared" si="133"/>
        <v>5.0849197520729736E-3</v>
      </c>
      <c r="AG48" s="5">
        <f t="shared" si="134"/>
        <v>8.165643247038648E-4</v>
      </c>
      <c r="AH48" s="5">
        <f t="shared" si="135"/>
        <v>2.3273129359529767E-4</v>
      </c>
      <c r="AI48" s="5">
        <f t="shared" si="136"/>
        <v>4.1532051986027018E-4</v>
      </c>
      <c r="AJ48" s="5">
        <f t="shared" si="137"/>
        <v>3.7058001859636958E-4</v>
      </c>
      <c r="AK48" s="5">
        <f t="shared" si="138"/>
        <v>2.2043946561094317E-4</v>
      </c>
      <c r="AL48" s="5">
        <f t="shared" si="139"/>
        <v>3.382003974527077E-6</v>
      </c>
      <c r="AM48" s="5">
        <f t="shared" si="140"/>
        <v>1.563931020752048E-2</v>
      </c>
      <c r="AN48" s="5">
        <f t="shared" si="141"/>
        <v>7.5343388299679995E-3</v>
      </c>
      <c r="AO48" s="5">
        <f t="shared" si="142"/>
        <v>1.8148582274896737E-3</v>
      </c>
      <c r="AP48" s="5">
        <f t="shared" si="143"/>
        <v>2.9143989585267519E-4</v>
      </c>
      <c r="AQ48" s="5">
        <f t="shared" si="144"/>
        <v>3.5100763633244223E-5</v>
      </c>
      <c r="AR48" s="5">
        <f t="shared" si="145"/>
        <v>2.2423961146835497E-5</v>
      </c>
      <c r="AS48" s="5">
        <f t="shared" si="146"/>
        <v>4.0016669253878063E-5</v>
      </c>
      <c r="AT48" s="5">
        <f t="shared" si="147"/>
        <v>3.5705864090837793E-5</v>
      </c>
      <c r="AU48" s="5">
        <f t="shared" si="148"/>
        <v>2.1239627622595074E-5</v>
      </c>
      <c r="AV48" s="5">
        <f t="shared" si="149"/>
        <v>9.4757918559012538E-6</v>
      </c>
      <c r="AW48" s="5">
        <f t="shared" si="150"/>
        <v>8.0765850639996385E-8</v>
      </c>
      <c r="AX48" s="5">
        <f t="shared" si="151"/>
        <v>4.6515206050876884E-3</v>
      </c>
      <c r="AY48" s="5">
        <f t="shared" si="152"/>
        <v>2.2409001323124705E-3</v>
      </c>
      <c r="AZ48" s="5">
        <f t="shared" si="153"/>
        <v>5.3978406518349518E-4</v>
      </c>
      <c r="BA48" s="5">
        <f t="shared" si="154"/>
        <v>8.6681488039762919E-5</v>
      </c>
      <c r="BB48" s="5">
        <f t="shared" si="155"/>
        <v>1.0439841855418629E-5</v>
      </c>
      <c r="BC48" s="5">
        <f t="shared" si="156"/>
        <v>1.0058922654041586E-6</v>
      </c>
      <c r="BD48" s="5">
        <f t="shared" si="157"/>
        <v>1.8004813825809843E-6</v>
      </c>
      <c r="BE48" s="5">
        <f t="shared" si="158"/>
        <v>3.2130481993220919E-6</v>
      </c>
      <c r="BF48" s="5">
        <f t="shared" si="159"/>
        <v>2.8669218218652118E-6</v>
      </c>
      <c r="BG48" s="5">
        <f t="shared" si="160"/>
        <v>1.7053879935406484E-6</v>
      </c>
      <c r="BH48" s="5">
        <f t="shared" si="161"/>
        <v>7.6083733422675834E-7</v>
      </c>
      <c r="BI48" s="5">
        <f t="shared" si="162"/>
        <v>2.7155038095533884E-7</v>
      </c>
      <c r="BJ48" s="8">
        <f t="shared" si="163"/>
        <v>0.69031426238666294</v>
      </c>
      <c r="BK48" s="8">
        <f t="shared" si="164"/>
        <v>0.21617608071459471</v>
      </c>
      <c r="BL48" s="8">
        <f t="shared" si="165"/>
        <v>9.136637597313714E-2</v>
      </c>
      <c r="BM48" s="8">
        <f t="shared" si="166"/>
        <v>0.39255527997756873</v>
      </c>
      <c r="BN48" s="8">
        <f t="shared" si="167"/>
        <v>0.6049929760937689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1.3154574132492101</v>
      </c>
      <c r="F49">
        <f>VLOOKUP(B49,home!$B$2:$E$405,3,FALSE)</f>
        <v>0.9</v>
      </c>
      <c r="G49">
        <f>VLOOKUP(C49,away!$B$2:$E$405,4,FALSE)</f>
        <v>1.05</v>
      </c>
      <c r="H49">
        <f>VLOOKUP(A49,away!$A$2:$E$405,3,FALSE)</f>
        <v>1.0347003154574099</v>
      </c>
      <c r="I49">
        <f>VLOOKUP(C49,away!$B$2:$E$405,3,FALSE)</f>
        <v>0.48</v>
      </c>
      <c r="J49">
        <f>VLOOKUP(B49,home!$B$2:$E$405,4,FALSE)</f>
        <v>0.97</v>
      </c>
      <c r="K49" s="3">
        <f t="shared" si="112"/>
        <v>1.2431072555205036</v>
      </c>
      <c r="L49" s="3">
        <f t="shared" si="113"/>
        <v>0.48175646687697005</v>
      </c>
      <c r="M49" s="5">
        <f t="shared" si="114"/>
        <v>0.17819733442378199</v>
      </c>
      <c r="N49" s="5">
        <f t="shared" si="115"/>
        <v>0.22151839933661702</v>
      </c>
      <c r="O49" s="5">
        <f t="shared" si="116"/>
        <v>8.5847718238895074E-2</v>
      </c>
      <c r="P49" s="5">
        <f t="shared" si="117"/>
        <v>0.10671792141265035</v>
      </c>
      <c r="Q49" s="5">
        <f t="shared" si="118"/>
        <v>0.13768556472331847</v>
      </c>
      <c r="R49" s="5">
        <f t="shared" si="119"/>
        <v>2.0678846714109855E-2</v>
      </c>
      <c r="S49" s="5">
        <f t="shared" si="120"/>
        <v>1.5977672712477863E-2</v>
      </c>
      <c r="T49" s="5">
        <f t="shared" si="121"/>
        <v>6.6330911201066281E-2</v>
      </c>
      <c r="U49" s="5">
        <f t="shared" si="122"/>
        <v>2.5706024386106287E-2</v>
      </c>
      <c r="V49" s="5">
        <f t="shared" si="123"/>
        <v>1.0631808996101472E-3</v>
      </c>
      <c r="W49" s="5">
        <f t="shared" si="124"/>
        <v>5.7052641495998375E-2</v>
      </c>
      <c r="X49" s="5">
        <f t="shared" si="125"/>
        <v>2.7485478993110588E-2</v>
      </c>
      <c r="Y49" s="5">
        <f t="shared" si="126"/>
        <v>6.6206536250710676E-3</v>
      </c>
      <c r="Z49" s="5">
        <f t="shared" si="127"/>
        <v>3.3207227106933348E-3</v>
      </c>
      <c r="AA49" s="5">
        <f t="shared" si="128"/>
        <v>4.1280144952345992E-3</v>
      </c>
      <c r="AB49" s="5">
        <f t="shared" si="129"/>
        <v>2.5657823849599701E-3</v>
      </c>
      <c r="AC49" s="5">
        <f t="shared" si="130"/>
        <v>3.9794526128474248E-5</v>
      </c>
      <c r="AD49" s="5">
        <f t="shared" si="131"/>
        <v>1.7730638147571424E-2</v>
      </c>
      <c r="AE49" s="5">
        <f t="shared" si="132"/>
        <v>8.5418495894480344E-3</v>
      </c>
      <c r="AF49" s="5">
        <f t="shared" si="133"/>
        <v>2.0575456394034907E-3</v>
      </c>
      <c r="AG49" s="5">
        <f t="shared" si="134"/>
        <v>3.3041197255904731E-4</v>
      </c>
      <c r="AH49" s="5">
        <f t="shared" si="135"/>
        <v>3.999449101454339E-4</v>
      </c>
      <c r="AI49" s="5">
        <f t="shared" si="136"/>
        <v>4.9717441961028485E-4</v>
      </c>
      <c r="AJ49" s="5">
        <f t="shared" si="137"/>
        <v>3.0902056413837026E-4</v>
      </c>
      <c r="AK49" s="5">
        <f t="shared" si="138"/>
        <v>1.2804856846181575E-4</v>
      </c>
      <c r="AL49" s="5">
        <f t="shared" si="139"/>
        <v>9.5327780873144324E-7</v>
      </c>
      <c r="AM49" s="5">
        <f t="shared" si="140"/>
        <v>4.4082169852509307E-3</v>
      </c>
      <c r="AN49" s="5">
        <f t="shared" si="141"/>
        <v>2.1236870400415365E-3</v>
      </c>
      <c r="AO49" s="5">
        <f t="shared" si="142"/>
        <v>5.1154998258141047E-4</v>
      </c>
      <c r="AP49" s="5">
        <f t="shared" si="143"/>
        <v>8.2147504079798625E-5</v>
      </c>
      <c r="AQ49" s="5">
        <f t="shared" si="144"/>
        <v>9.8937728320613165E-6</v>
      </c>
      <c r="AR49" s="5">
        <f t="shared" si="145"/>
        <v>3.8535209371418324E-5</v>
      </c>
      <c r="AS49" s="5">
        <f t="shared" si="146"/>
        <v>4.7903398362611824E-5</v>
      </c>
      <c r="AT49" s="5">
        <f t="shared" si="147"/>
        <v>2.9774531034325887E-5</v>
      </c>
      <c r="AU49" s="5">
        <f t="shared" si="148"/>
        <v>1.233764518616364E-5</v>
      </c>
      <c r="AV49" s="5">
        <f t="shared" si="149"/>
        <v>3.8342540617394072E-6</v>
      </c>
      <c r="AW49" s="5">
        <f t="shared" si="150"/>
        <v>1.5858172471419754E-8</v>
      </c>
      <c r="AX49" s="5">
        <f t="shared" si="151"/>
        <v>9.1331441971235876E-4</v>
      </c>
      <c r="AY49" s="5">
        <f t="shared" si="152"/>
        <v>4.3999512798841603E-4</v>
      </c>
      <c r="AZ49" s="5">
        <f t="shared" si="153"/>
        <v>1.0598524915138977E-4</v>
      </c>
      <c r="BA49" s="5">
        <f t="shared" si="154"/>
        <v>1.7019693057416308E-5</v>
      </c>
      <c r="BB49" s="5">
        <f t="shared" si="155"/>
        <v>2.0498367986678437E-6</v>
      </c>
      <c r="BC49" s="5">
        <f t="shared" si="156"/>
        <v>1.9750442676012398E-7</v>
      </c>
      <c r="BD49" s="5">
        <f t="shared" si="157"/>
        <v>3.0940977195231293E-6</v>
      </c>
      <c r="BE49" s="5">
        <f t="shared" si="158"/>
        <v>3.8462953244286464E-6</v>
      </c>
      <c r="BF49" s="5">
        <f t="shared" si="159"/>
        <v>2.3906788123359202E-6</v>
      </c>
      <c r="BG49" s="5">
        <f t="shared" si="160"/>
        <v>9.906233924113078E-7</v>
      </c>
      <c r="BH49" s="5">
        <f t="shared" si="161"/>
        <v>3.0786278164870773E-7</v>
      </c>
      <c r="BI49" s="5">
        <f t="shared" si="162"/>
        <v>7.6541291514446606E-8</v>
      </c>
      <c r="BJ49" s="8">
        <f t="shared" si="163"/>
        <v>0.55396815184008452</v>
      </c>
      <c r="BK49" s="8">
        <f t="shared" si="164"/>
        <v>0.30243685238044599</v>
      </c>
      <c r="BL49" s="8">
        <f t="shared" si="165"/>
        <v>0.14040366581899985</v>
      </c>
      <c r="BM49" s="8">
        <f t="shared" si="166"/>
        <v>0.24904362863103499</v>
      </c>
      <c r="BN49" s="8">
        <f t="shared" si="167"/>
        <v>0.75064578484937283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1.3154574132492101</v>
      </c>
      <c r="F50">
        <f>VLOOKUP(B50,home!$B$2:$E$405,3,FALSE)</f>
        <v>0.95</v>
      </c>
      <c r="G50">
        <f>VLOOKUP(C50,away!$B$2:$E$405,4,FALSE)</f>
        <v>0.86</v>
      </c>
      <c r="H50">
        <f>VLOOKUP(A50,away!$A$2:$E$405,3,FALSE)</f>
        <v>1.0347003154574099</v>
      </c>
      <c r="I50">
        <f>VLOOKUP(C50,away!$B$2:$E$405,3,FALSE)</f>
        <v>1.05</v>
      </c>
      <c r="J50">
        <f>VLOOKUP(B50,home!$B$2:$E$405,4,FALSE)</f>
        <v>0.97</v>
      </c>
      <c r="K50" s="3">
        <f t="shared" si="112"/>
        <v>1.0747287066246045</v>
      </c>
      <c r="L50" s="3">
        <f t="shared" si="113"/>
        <v>1.0538422712933722</v>
      </c>
      <c r="M50" s="5">
        <f t="shared" si="114"/>
        <v>0.11900723636637517</v>
      </c>
      <c r="N50" s="5">
        <f t="shared" si="115"/>
        <v>0.12790049321900299</v>
      </c>
      <c r="O50" s="5">
        <f t="shared" si="116"/>
        <v>0.125414856272688</v>
      </c>
      <c r="P50" s="5">
        <f t="shared" si="117"/>
        <v>0.13478694627345664</v>
      </c>
      <c r="Q50" s="5">
        <f t="shared" si="118"/>
        <v>6.8729165826954028E-2</v>
      </c>
      <c r="R50" s="5">
        <f t="shared" si="119"/>
        <v>6.6083738494170666E-2</v>
      </c>
      <c r="S50" s="5">
        <f t="shared" si="120"/>
        <v>3.8164739894037271E-2</v>
      </c>
      <c r="T50" s="5">
        <f t="shared" si="121"/>
        <v>7.2429700219176052E-2</v>
      </c>
      <c r="U50" s="5">
        <f t="shared" si="122"/>
        <v>7.1022090800758622E-2</v>
      </c>
      <c r="V50" s="5">
        <f t="shared" si="123"/>
        <v>4.8027973412020251E-3</v>
      </c>
      <c r="W50" s="5">
        <f t="shared" si="124"/>
        <v>2.4621735832196755E-2</v>
      </c>
      <c r="X50" s="5">
        <f t="shared" si="125"/>
        <v>2.5947426012587635E-2</v>
      </c>
      <c r="Y50" s="5">
        <f t="shared" si="126"/>
        <v>1.3672247181661039E-2</v>
      </c>
      <c r="Z50" s="5">
        <f t="shared" si="127"/>
        <v>2.321394569008469E-2</v>
      </c>
      <c r="AA50" s="5">
        <f t="shared" si="128"/>
        <v>2.494869382715853E-2</v>
      </c>
      <c r="AB50" s="5">
        <f t="shared" si="129"/>
        <v>1.3406538724417671E-2</v>
      </c>
      <c r="AC50" s="5">
        <f t="shared" si="130"/>
        <v>3.399763781999963E-4</v>
      </c>
      <c r="AD50" s="5">
        <f t="shared" si="131"/>
        <v>6.6154215764473749E-3</v>
      </c>
      <c r="AE50" s="5">
        <f t="shared" si="132"/>
        <v>6.971610899686482E-3</v>
      </c>
      <c r="AF50" s="5">
        <f t="shared" si="133"/>
        <v>3.6734891325496156E-3</v>
      </c>
      <c r="AG50" s="5">
        <f t="shared" si="134"/>
        <v>1.2904260436725355E-3</v>
      </c>
      <c r="AH50" s="5">
        <f t="shared" si="135"/>
        <v>6.1159593129299595E-3</v>
      </c>
      <c r="AI50" s="5">
        <f t="shared" si="136"/>
        <v>6.5729970421539207E-3</v>
      </c>
      <c r="AJ50" s="5">
        <f t="shared" si="137"/>
        <v>3.532094304880717E-3</v>
      </c>
      <c r="AK50" s="5">
        <f t="shared" si="138"/>
        <v>1.265347714653528E-3</v>
      </c>
      <c r="AL50" s="5">
        <f t="shared" si="139"/>
        <v>1.5402215603633572E-5</v>
      </c>
      <c r="AM50" s="5">
        <f t="shared" si="140"/>
        <v>1.4219566949263585E-3</v>
      </c>
      <c r="AN50" s="5">
        <f t="shared" si="141"/>
        <v>1.4985180730620103E-3</v>
      </c>
      <c r="AO50" s="5">
        <f t="shared" si="142"/>
        <v>7.8960084484491809E-4</v>
      </c>
      <c r="AP50" s="5">
        <f t="shared" si="143"/>
        <v>2.7737158258217803E-4</v>
      </c>
      <c r="AQ50" s="5">
        <f t="shared" si="144"/>
        <v>7.3076474645159917E-5</v>
      </c>
      <c r="AR50" s="5">
        <f t="shared" si="145"/>
        <v>1.2890512906951924E-3</v>
      </c>
      <c r="AS50" s="5">
        <f t="shared" si="146"/>
        <v>1.3853804264216212E-3</v>
      </c>
      <c r="AT50" s="5">
        <f t="shared" si="147"/>
        <v>7.4445405693557591E-4</v>
      </c>
      <c r="AU50" s="5">
        <f t="shared" si="148"/>
        <v>2.6669538191727039E-4</v>
      </c>
      <c r="AV50" s="5">
        <f t="shared" si="149"/>
        <v>7.1656295717675736E-5</v>
      </c>
      <c r="AW50" s="5">
        <f t="shared" si="150"/>
        <v>4.8456848097967121E-7</v>
      </c>
      <c r="AX50" s="5">
        <f t="shared" si="151"/>
        <v>2.5470294660240029E-4</v>
      </c>
      <c r="AY50" s="5">
        <f t="shared" si="152"/>
        <v>2.6841673175258799E-4</v>
      </c>
      <c r="AZ50" s="5">
        <f t="shared" si="153"/>
        <v>1.4143444912164557E-4</v>
      </c>
      <c r="BA50" s="5">
        <f t="shared" si="154"/>
        <v>4.9683200367160619E-5</v>
      </c>
      <c r="BB50" s="5">
        <f t="shared" si="155"/>
        <v>1.3089564180013062E-5</v>
      </c>
      <c r="BC50" s="5">
        <f t="shared" si="156"/>
        <v>2.7588672091410669E-6</v>
      </c>
      <c r="BD50" s="5">
        <f t="shared" si="157"/>
        <v>2.2640945666664564E-4</v>
      </c>
      <c r="BE50" s="5">
        <f t="shared" si="158"/>
        <v>2.4332874253092351E-4</v>
      </c>
      <c r="BF50" s="5">
        <f t="shared" si="159"/>
        <v>1.3075619237242541E-4</v>
      </c>
      <c r="BG50" s="5">
        <f t="shared" si="160"/>
        <v>4.6842477837191571E-5</v>
      </c>
      <c r="BH50" s="5">
        <f t="shared" si="161"/>
        <v>1.2585738905264149E-5</v>
      </c>
      <c r="BI50" s="5">
        <f t="shared" si="162"/>
        <v>2.7052509791139021E-6</v>
      </c>
      <c r="BJ50" s="8">
        <f t="shared" si="163"/>
        <v>0.35664232537322804</v>
      </c>
      <c r="BK50" s="8">
        <f t="shared" si="164"/>
        <v>0.29738551520062734</v>
      </c>
      <c r="BL50" s="8">
        <f t="shared" si="165"/>
        <v>0.3227821818047904</v>
      </c>
      <c r="BM50" s="8">
        <f t="shared" si="166"/>
        <v>0.3578335994528114</v>
      </c>
      <c r="BN50" s="8">
        <f t="shared" si="167"/>
        <v>0.64192243645264746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1.5819397993311</v>
      </c>
      <c r="F51">
        <f>VLOOKUP(B51,home!$B$2:$E$405,3,FALSE)</f>
        <v>1.04</v>
      </c>
      <c r="G51">
        <f>VLOOKUP(C51,away!$B$2:$E$405,4,FALSE)</f>
        <v>1.1399999999999999</v>
      </c>
      <c r="H51">
        <f>VLOOKUP(A51,away!$A$2:$E$405,3,FALSE)</f>
        <v>1.41471571906355</v>
      </c>
      <c r="I51">
        <f>VLOOKUP(C51,away!$B$2:$E$405,3,FALSE)</f>
        <v>0.93</v>
      </c>
      <c r="J51">
        <f>VLOOKUP(B51,home!$B$2:$E$405,4,FALSE)</f>
        <v>0.86</v>
      </c>
      <c r="K51" s="3">
        <f t="shared" si="112"/>
        <v>1.875547826086952</v>
      </c>
      <c r="L51" s="3">
        <f t="shared" si="113"/>
        <v>1.1314896321070274</v>
      </c>
      <c r="M51" s="5">
        <f t="shared" si="114"/>
        <v>4.9437923941248046E-2</v>
      </c>
      <c r="N51" s="5">
        <f t="shared" si="115"/>
        <v>9.2723190774259834E-2</v>
      </c>
      <c r="O51" s="5">
        <f t="shared" si="116"/>
        <v>5.593849837241794E-2</v>
      </c>
      <c r="P51" s="5">
        <f t="shared" si="117"/>
        <v>0.10491532901695697</v>
      </c>
      <c r="Q51" s="5">
        <f t="shared" si="118"/>
        <v>8.6953389442254406E-2</v>
      </c>
      <c r="R51" s="5">
        <f t="shared" si="119"/>
        <v>3.1646915472013371E-2</v>
      </c>
      <c r="S51" s="5">
        <f t="shared" si="120"/>
        <v>5.5661855237981436E-2</v>
      </c>
      <c r="T51" s="5">
        <f t="shared" si="121"/>
        <v>9.8386858630475499E-2</v>
      </c>
      <c r="U51" s="5">
        <f t="shared" si="122"/>
        <v>5.9355303515892202E-2</v>
      </c>
      <c r="V51" s="5">
        <f t="shared" si="123"/>
        <v>1.3124836136653677E-2</v>
      </c>
      <c r="W51" s="5">
        <f t="shared" si="124"/>
        <v>5.4361746846437471E-2</v>
      </c>
      <c r="X51" s="5">
        <f t="shared" si="125"/>
        <v>6.150975293997088E-2</v>
      </c>
      <c r="Y51" s="5">
        <f t="shared" si="126"/>
        <v>3.4798823862520908E-2</v>
      </c>
      <c r="Z51" s="5">
        <f t="shared" si="127"/>
        <v>1.1936052248250202E-2</v>
      </c>
      <c r="AA51" s="5">
        <f t="shared" si="128"/>
        <v>2.2386636846265941E-2</v>
      </c>
      <c r="AB51" s="5">
        <f t="shared" si="129"/>
        <v>2.0993604035206077E-2</v>
      </c>
      <c r="AC51" s="5">
        <f t="shared" si="130"/>
        <v>1.7408150360529492E-3</v>
      </c>
      <c r="AD51" s="5">
        <f t="shared" si="131"/>
        <v>2.548951403003126E-2</v>
      </c>
      <c r="AE51" s="5">
        <f t="shared" si="132"/>
        <v>2.8841120852426978E-2</v>
      </c>
      <c r="AF51" s="5">
        <f t="shared" si="133"/>
        <v>1.6316714611433462E-2</v>
      </c>
      <c r="AG51" s="5">
        <f t="shared" si="134"/>
        <v>6.1540644709620696E-3</v>
      </c>
      <c r="AH51" s="5">
        <f t="shared" si="135"/>
        <v>3.3763798417957183E-3</v>
      </c>
      <c r="AI51" s="5">
        <f t="shared" si="136"/>
        <v>6.3325618723237649E-3</v>
      </c>
      <c r="AJ51" s="5">
        <f t="shared" si="137"/>
        <v>5.9385113265989801E-3</v>
      </c>
      <c r="AK51" s="5">
        <f t="shared" si="138"/>
        <v>3.7126540029318203E-3</v>
      </c>
      <c r="AL51" s="5">
        <f t="shared" si="139"/>
        <v>1.4777172478537567E-4</v>
      </c>
      <c r="AM51" s="5">
        <f t="shared" si="140"/>
        <v>9.5613605254076008E-3</v>
      </c>
      <c r="AN51" s="5">
        <f t="shared" si="141"/>
        <v>1.0818580303336099E-2</v>
      </c>
      <c r="AO51" s="5">
        <f t="shared" si="142"/>
        <v>6.120555723671049E-3</v>
      </c>
      <c r="AP51" s="5">
        <f t="shared" si="143"/>
        <v>2.3084484480223721E-3</v>
      </c>
      <c r="AQ51" s="5">
        <f t="shared" si="144"/>
        <v>6.5299637129771781E-4</v>
      </c>
      <c r="AR51" s="5">
        <f t="shared" si="145"/>
        <v>7.6406775700940384E-4</v>
      </c>
      <c r="AS51" s="5">
        <f t="shared" si="146"/>
        <v>1.4330456206421208E-3</v>
      </c>
      <c r="AT51" s="5">
        <f t="shared" si="147"/>
        <v>1.3438727992393785E-3</v>
      </c>
      <c r="AU51" s="5">
        <f t="shared" si="148"/>
        <v>8.4016590238360136E-4</v>
      </c>
      <c r="AV51" s="5">
        <f t="shared" si="149"/>
        <v>3.9394283294198653E-4</v>
      </c>
      <c r="AW51" s="5">
        <f t="shared" si="150"/>
        <v>8.7109909701469985E-6</v>
      </c>
      <c r="AX51" s="5">
        <f t="shared" si="151"/>
        <v>2.98879815797697E-3</v>
      </c>
      <c r="AY51" s="5">
        <f t="shared" si="152"/>
        <v>3.3817941282115226E-3</v>
      </c>
      <c r="AZ51" s="5">
        <f t="shared" si="153"/>
        <v>1.913232496995881E-3</v>
      </c>
      <c r="BA51" s="5">
        <f t="shared" si="154"/>
        <v>7.2160091138702637E-4</v>
      </c>
      <c r="BB51" s="5">
        <f t="shared" si="155"/>
        <v>2.0412098743835042E-4</v>
      </c>
      <c r="BC51" s="5">
        <f t="shared" si="156"/>
        <v>4.6192156196388445E-5</v>
      </c>
      <c r="BD51" s="5">
        <f t="shared" si="157"/>
        <v>1.4408912421390223E-4</v>
      </c>
      <c r="BE51" s="5">
        <f t="shared" si="158"/>
        <v>2.7024604368215709E-4</v>
      </c>
      <c r="BF51" s="5">
        <f t="shared" si="159"/>
        <v>2.5342968986833466E-4</v>
      </c>
      <c r="BG51" s="5">
        <f t="shared" si="160"/>
        <v>1.5843983463281522E-4</v>
      </c>
      <c r="BH51" s="5">
        <f t="shared" si="161"/>
        <v>7.4290371852788194E-5</v>
      </c>
      <c r="BI51" s="5">
        <f t="shared" si="162"/>
        <v>2.7867029085537648E-5</v>
      </c>
      <c r="BJ51" s="8">
        <f t="shared" si="163"/>
        <v>0.54425285667071366</v>
      </c>
      <c r="BK51" s="8">
        <f t="shared" si="164"/>
        <v>0.22841032522189</v>
      </c>
      <c r="BL51" s="8">
        <f t="shared" si="165"/>
        <v>0.21538452229099778</v>
      </c>
      <c r="BM51" s="8">
        <f t="shared" si="166"/>
        <v>0.57499542627545996</v>
      </c>
      <c r="BN51" s="8">
        <f t="shared" si="167"/>
        <v>0.42161524701915054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1.5819397993311</v>
      </c>
      <c r="F52">
        <f>VLOOKUP(B52,home!$B$2:$E$405,3,FALSE)</f>
        <v>1.34</v>
      </c>
      <c r="G52">
        <f>VLOOKUP(C52,away!$B$2:$E$405,4,FALSE)</f>
        <v>1.26</v>
      </c>
      <c r="H52">
        <f>VLOOKUP(A52,away!$A$2:$E$405,3,FALSE)</f>
        <v>1.41471571906355</v>
      </c>
      <c r="I52">
        <f>VLOOKUP(C52,away!$B$2:$E$405,3,FALSE)</f>
        <v>0.84</v>
      </c>
      <c r="J52">
        <f>VLOOKUP(B52,home!$B$2:$E$405,4,FALSE)</f>
        <v>0.53</v>
      </c>
      <c r="K52" s="3">
        <f t="shared" si="112"/>
        <v>2.6709471571906294</v>
      </c>
      <c r="L52" s="3">
        <f t="shared" si="113"/>
        <v>0.62983143812709252</v>
      </c>
      <c r="M52" s="5">
        <f t="shared" si="114"/>
        <v>3.6854461516382567E-2</v>
      </c>
      <c r="N52" s="5">
        <f t="shared" si="115"/>
        <v>9.8436319216973461E-2</v>
      </c>
      <c r="O52" s="5">
        <f t="shared" si="116"/>
        <v>2.321209849826282E-2</v>
      </c>
      <c r="P52" s="5">
        <f t="shared" si="117"/>
        <v>6.1998288496363949E-2</v>
      </c>
      <c r="Q52" s="5">
        <f t="shared" si="118"/>
        <v>0.13145910348844236</v>
      </c>
      <c r="R52" s="5">
        <f t="shared" si="119"/>
        <v>7.3098546895542975E-3</v>
      </c>
      <c r="S52" s="5">
        <f t="shared" si="120"/>
        <v>2.6074100789464344E-2</v>
      </c>
      <c r="T52" s="5">
        <f t="shared" si="121"/>
        <v>8.2797076205023939E-2</v>
      </c>
      <c r="U52" s="5">
        <f t="shared" si="122"/>
        <v>1.9524235602541639E-2</v>
      </c>
      <c r="V52" s="5">
        <f t="shared" si="123"/>
        <v>4.8736738346074893E-3</v>
      </c>
      <c r="W52" s="5">
        <f t="shared" si="124"/>
        <v>0.11704010624976126</v>
      </c>
      <c r="X52" s="5">
        <f t="shared" si="125"/>
        <v>7.3715538437834835E-2</v>
      </c>
      <c r="Y52" s="5">
        <f t="shared" si="126"/>
        <v>2.321418179330724E-2</v>
      </c>
      <c r="Z52" s="5">
        <f t="shared" si="127"/>
        <v>1.5346587638740185E-3</v>
      </c>
      <c r="AA52" s="5">
        <f t="shared" si="128"/>
        <v>4.0989924626269941E-3</v>
      </c>
      <c r="AB52" s="5">
        <f t="shared" si="129"/>
        <v>5.4740961326996962E-3</v>
      </c>
      <c r="AC52" s="5">
        <f t="shared" si="130"/>
        <v>5.1242004360323417E-4</v>
      </c>
      <c r="AD52" s="5">
        <f t="shared" si="131"/>
        <v>7.8151984766272262E-2</v>
      </c>
      <c r="AE52" s="5">
        <f t="shared" si="132"/>
        <v>4.922257695782789E-2</v>
      </c>
      <c r="AF52" s="5">
        <f t="shared" si="133"/>
        <v>1.5500963216835112E-2</v>
      </c>
      <c r="AG52" s="5">
        <f t="shared" si="134"/>
        <v>3.2543313184048074E-3</v>
      </c>
      <c r="AH52" s="5">
        <f t="shared" si="135"/>
        <v>2.4164408407127978E-4</v>
      </c>
      <c r="AI52" s="5">
        <f t="shared" si="136"/>
        <v>6.4541857940211801E-4</v>
      </c>
      <c r="AJ52" s="5">
        <f t="shared" si="137"/>
        <v>8.6193945992605128E-4</v>
      </c>
      <c r="AK52" s="5">
        <f t="shared" si="138"/>
        <v>7.6739825005330421E-4</v>
      </c>
      <c r="AL52" s="5">
        <f t="shared" si="139"/>
        <v>3.4480672773374454E-5</v>
      </c>
      <c r="AM52" s="5">
        <f t="shared" si="140"/>
        <v>4.1747964308056065E-2</v>
      </c>
      <c r="AN52" s="5">
        <f t="shared" si="141"/>
        <v>2.6294180399021479E-2</v>
      </c>
      <c r="AO52" s="5">
        <f t="shared" si="142"/>
        <v>8.2804507275444517E-3</v>
      </c>
      <c r="AP52" s="5">
        <f t="shared" si="143"/>
        <v>1.7384293966899507E-3</v>
      </c>
      <c r="AQ52" s="5">
        <f t="shared" si="144"/>
        <v>2.7372937174991135E-4</v>
      </c>
      <c r="AR52" s="5">
        <f t="shared" si="145"/>
        <v>3.0439008197103652E-5</v>
      </c>
      <c r="AS52" s="5">
        <f t="shared" si="146"/>
        <v>8.1300982411756245E-5</v>
      </c>
      <c r="AT52" s="5">
        <f t="shared" si="147"/>
        <v>1.0857531392474291E-4</v>
      </c>
      <c r="AU52" s="5">
        <f t="shared" si="148"/>
        <v>9.666630868945739E-5</v>
      </c>
      <c r="AV52" s="5">
        <f t="shared" si="149"/>
        <v>6.4547650597554512E-5</v>
      </c>
      <c r="AW52" s="5">
        <f t="shared" si="150"/>
        <v>1.6112497421498818E-6</v>
      </c>
      <c r="AX52" s="5">
        <f t="shared" si="151"/>
        <v>1.8584434431183024E-2</v>
      </c>
      <c r="AY52" s="5">
        <f t="shared" si="152"/>
        <v>1.1705061064570659E-2</v>
      </c>
      <c r="AZ52" s="5">
        <f t="shared" si="153"/>
        <v>3.6861077218319871E-3</v>
      </c>
      <c r="BA52" s="5">
        <f t="shared" si="154"/>
        <v>7.7387550917760713E-4</v>
      </c>
      <c r="BB52" s="5">
        <f t="shared" si="155"/>
        <v>1.2185278121916706E-4</v>
      </c>
      <c r="BC52" s="5">
        <f t="shared" si="156"/>
        <v>1.5349342487010799E-5</v>
      </c>
      <c r="BD52" s="5">
        <f t="shared" si="157"/>
        <v>3.1952407179906903E-6</v>
      </c>
      <c r="BE52" s="5">
        <f t="shared" si="158"/>
        <v>8.5343191122569793E-6</v>
      </c>
      <c r="BF52" s="5">
        <f t="shared" si="159"/>
        <v>1.1397357685720221E-5</v>
      </c>
      <c r="BG52" s="5">
        <f t="shared" si="160"/>
        <v>1.0147246703386396E-5</v>
      </c>
      <c r="BH52" s="5">
        <f t="shared" si="161"/>
        <v>6.7756899339304708E-6</v>
      </c>
      <c r="BI52" s="5">
        <f t="shared" si="162"/>
        <v>3.6195019534073513E-6</v>
      </c>
      <c r="BJ52" s="8">
        <f t="shared" si="163"/>
        <v>0.78601361670421455</v>
      </c>
      <c r="BK52" s="8">
        <f t="shared" si="164"/>
        <v>0.14205248641776563</v>
      </c>
      <c r="BL52" s="8">
        <f t="shared" si="165"/>
        <v>6.2560876379065503E-2</v>
      </c>
      <c r="BM52" s="8">
        <f t="shared" si="166"/>
        <v>0.62118806254411196</v>
      </c>
      <c r="BN52" s="8">
        <f t="shared" si="167"/>
        <v>0.35927012590597951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1.24770642201835</v>
      </c>
      <c r="F53">
        <f>VLOOKUP(B53,home!$B$2:$E$405,3,FALSE)</f>
        <v>0.56999999999999995</v>
      </c>
      <c r="G53">
        <f>VLOOKUP(C53,away!$B$2:$E$405,4,FALSE)</f>
        <v>0.75</v>
      </c>
      <c r="H53">
        <f>VLOOKUP(A53,away!$A$2:$E$405,3,FALSE)</f>
        <v>1.07339449541284</v>
      </c>
      <c r="I53">
        <f>VLOOKUP(C53,away!$B$2:$E$405,3,FALSE)</f>
        <v>0.85</v>
      </c>
      <c r="J53">
        <f>VLOOKUP(B53,home!$B$2:$E$405,4,FALSE)</f>
        <v>1.04</v>
      </c>
      <c r="K53" s="3">
        <f t="shared" si="112"/>
        <v>0.53339449541284467</v>
      </c>
      <c r="L53" s="3">
        <f t="shared" si="113"/>
        <v>0.94888073394495054</v>
      </c>
      <c r="M53" s="5">
        <f t="shared" si="114"/>
        <v>0.2271203491880987</v>
      </c>
      <c r="N53" s="5">
        <f t="shared" si="115"/>
        <v>0.12114474405317498</v>
      </c>
      <c r="O53" s="5">
        <f t="shared" si="116"/>
        <v>0.21551012363143657</v>
      </c>
      <c r="P53" s="5">
        <f t="shared" si="117"/>
        <v>0.11495191365074986</v>
      </c>
      <c r="Q53" s="5">
        <f t="shared" si="118"/>
        <v>3.2308969813080742E-2</v>
      </c>
      <c r="R53" s="5">
        <f t="shared" si="119"/>
        <v>0.10224670214198227</v>
      </c>
      <c r="S53" s="5">
        <f t="shared" si="120"/>
        <v>1.4545088649262558E-2</v>
      </c>
      <c r="T53" s="5">
        <f t="shared" si="121"/>
        <v>3.065735898924131E-2</v>
      </c>
      <c r="U53" s="5">
        <f t="shared" si="122"/>
        <v>5.4537828096650046E-2</v>
      </c>
      <c r="V53" s="5">
        <f t="shared" si="123"/>
        <v>8.1796368236266897E-4</v>
      </c>
      <c r="W53" s="5">
        <f t="shared" si="124"/>
        <v>5.7444755502523452E-3</v>
      </c>
      <c r="X53" s="5">
        <f t="shared" si="125"/>
        <v>5.450822176252269E-3</v>
      </c>
      <c r="Y53" s="5">
        <f t="shared" si="126"/>
        <v>2.5860900736028323E-3</v>
      </c>
      <c r="Z53" s="5">
        <f t="shared" si="127"/>
        <v>3.233997525731163E-2</v>
      </c>
      <c r="AA53" s="5">
        <f t="shared" si="128"/>
        <v>1.7249964784037616E-2</v>
      </c>
      <c r="AB53" s="5">
        <f t="shared" si="129"/>
        <v>4.6005181309355424E-3</v>
      </c>
      <c r="AC53" s="5">
        <f t="shared" si="130"/>
        <v>2.5874632909524967E-5</v>
      </c>
      <c r="AD53" s="5">
        <f t="shared" si="131"/>
        <v>7.660179093845681E-4</v>
      </c>
      <c r="AE53" s="5">
        <f t="shared" si="132"/>
        <v>7.2685963607180563E-4</v>
      </c>
      <c r="AF53" s="5">
        <f t="shared" si="133"/>
        <v>3.4485155247538724E-4</v>
      </c>
      <c r="AG53" s="5">
        <f t="shared" si="134"/>
        <v>1.0907433140496703E-4</v>
      </c>
      <c r="AH53" s="5">
        <f t="shared" si="135"/>
        <v>7.6716948644798486E-3</v>
      </c>
      <c r="AI53" s="5">
        <f t="shared" si="136"/>
        <v>4.0920398112005395E-3</v>
      </c>
      <c r="AJ53" s="5">
        <f t="shared" si="137"/>
        <v>1.0913357551522922E-3</v>
      </c>
      <c r="AK53" s="5">
        <f t="shared" si="138"/>
        <v>1.9403749481515089E-4</v>
      </c>
      <c r="AL53" s="5">
        <f t="shared" si="139"/>
        <v>5.2383480011247284E-7</v>
      </c>
      <c r="AM53" s="5">
        <f t="shared" si="140"/>
        <v>8.1717947250676813E-5</v>
      </c>
      <c r="AN53" s="5">
        <f t="shared" si="141"/>
        <v>7.754058576369698E-5</v>
      </c>
      <c r="AO53" s="5">
        <f t="shared" si="142"/>
        <v>3.6788383964989077E-5</v>
      </c>
      <c r="AP53" s="5">
        <f t="shared" si="143"/>
        <v>1.1635929592449164E-5</v>
      </c>
      <c r="AQ53" s="5">
        <f t="shared" si="144"/>
        <v>2.7602773529537325E-6</v>
      </c>
      <c r="AR53" s="5">
        <f t="shared" si="145"/>
        <v>1.4559046907218699E-3</v>
      </c>
      <c r="AS53" s="5">
        <f t="shared" si="146"/>
        <v>7.7657154787678538E-4</v>
      </c>
      <c r="AT53" s="5">
        <f t="shared" si="147"/>
        <v>2.0710949446585487E-4</v>
      </c>
      <c r="AU53" s="5">
        <f t="shared" si="148"/>
        <v>3.6823688098607996E-5</v>
      </c>
      <c r="AV53" s="5">
        <f t="shared" si="149"/>
        <v>4.910388133149246E-6</v>
      </c>
      <c r="AW53" s="5">
        <f t="shared" si="150"/>
        <v>7.3646481706289601E-9</v>
      </c>
      <c r="AX53" s="5">
        <f t="shared" si="151"/>
        <v>7.2646505399913635E-6</v>
      </c>
      <c r="AY53" s="5">
        <f t="shared" si="152"/>
        <v>6.8932869362405868E-6</v>
      </c>
      <c r="AZ53" s="5">
        <f t="shared" si="153"/>
        <v>3.2704535836765533E-6</v>
      </c>
      <c r="BA53" s="5">
        <f t="shared" si="154"/>
        <v>1.0344234656039672E-6</v>
      </c>
      <c r="BB53" s="5">
        <f t="shared" si="155"/>
        <v>2.4538612431304291E-7</v>
      </c>
      <c r="BC53" s="5">
        <f t="shared" si="156"/>
        <v>4.6568433147613424E-8</v>
      </c>
      <c r="BD53" s="5">
        <f t="shared" si="157"/>
        <v>2.3024665191434388E-4</v>
      </c>
      <c r="BE53" s="5">
        <f t="shared" si="158"/>
        <v>1.2281229671834833E-4</v>
      </c>
      <c r="BF53" s="5">
        <f t="shared" si="159"/>
        <v>3.2753701519287982E-5</v>
      </c>
      <c r="BG53" s="5">
        <f t="shared" si="160"/>
        <v>5.8235480315945134E-6</v>
      </c>
      <c r="BH53" s="5">
        <f t="shared" si="161"/>
        <v>7.7656211595620492E-7</v>
      </c>
      <c r="BI53" s="5">
        <f t="shared" si="162"/>
        <v>8.2842791599438221E-8</v>
      </c>
      <c r="BJ53" s="8">
        <f t="shared" si="163"/>
        <v>0.20006846197794892</v>
      </c>
      <c r="BK53" s="8">
        <f t="shared" si="164"/>
        <v>0.35746860692511967</v>
      </c>
      <c r="BL53" s="8">
        <f t="shared" si="165"/>
        <v>0.41006806012307728</v>
      </c>
      <c r="BM53" s="8">
        <f t="shared" si="166"/>
        <v>0.18665541588264631</v>
      </c>
      <c r="BN53" s="8">
        <f t="shared" si="167"/>
        <v>0.81328280247852314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1.24770642201835</v>
      </c>
      <c r="F54">
        <f>VLOOKUP(B54,home!$B$2:$E$405,3,FALSE)</f>
        <v>0.66</v>
      </c>
      <c r="G54">
        <f>VLOOKUP(C54,away!$B$2:$E$405,4,FALSE)</f>
        <v>1.55</v>
      </c>
      <c r="H54">
        <f>VLOOKUP(A54,away!$A$2:$E$405,3,FALSE)</f>
        <v>1.07339449541284</v>
      </c>
      <c r="I54">
        <f>VLOOKUP(C54,away!$B$2:$E$405,3,FALSE)</f>
        <v>1.1000000000000001</v>
      </c>
      <c r="J54">
        <f>VLOOKUP(B54,home!$B$2:$E$405,4,FALSE)</f>
        <v>1.04</v>
      </c>
      <c r="K54" s="3">
        <f t="shared" si="112"/>
        <v>1.276403669724772</v>
      </c>
      <c r="L54" s="3">
        <f t="shared" si="113"/>
        <v>1.2279633027522892</v>
      </c>
      <c r="M54" s="5">
        <f t="shared" si="114"/>
        <v>8.1727317254904092E-2</v>
      </c>
      <c r="N54" s="5">
        <f t="shared" si="115"/>
        <v>0.10431704766092027</v>
      </c>
      <c r="O54" s="5">
        <f t="shared" si="116"/>
        <v>0.10035814642141618</v>
      </c>
      <c r="P54" s="5">
        <f t="shared" si="117"/>
        <v>0.12809750637907164</v>
      </c>
      <c r="Q54" s="5">
        <f t="shared" si="118"/>
        <v>6.6575331224626319E-2</v>
      </c>
      <c r="R54" s="5">
        <f t="shared" si="119"/>
        <v>6.1618060468870028E-2</v>
      </c>
      <c r="S54" s="5">
        <f t="shared" si="120"/>
        <v>5.0194267020161096E-2</v>
      </c>
      <c r="T54" s="5">
        <f t="shared" si="121"/>
        <v>8.175206361241974E-2</v>
      </c>
      <c r="U54" s="5">
        <f t="shared" si="122"/>
        <v>7.8649518503788624E-2</v>
      </c>
      <c r="V54" s="5">
        <f t="shared" si="123"/>
        <v>8.7414814365811624E-3</v>
      </c>
      <c r="W54" s="5">
        <f t="shared" si="124"/>
        <v>2.8325665696085075E-2</v>
      </c>
      <c r="X54" s="5">
        <f t="shared" si="125"/>
        <v>3.4782878000821853E-2</v>
      </c>
      <c r="Y54" s="5">
        <f t="shared" si="126"/>
        <v>2.1356048874559573E-2</v>
      </c>
      <c r="Z54" s="5">
        <f t="shared" si="127"/>
        <v>2.522157234751464E-2</v>
      </c>
      <c r="AA54" s="5">
        <f t="shared" si="128"/>
        <v>3.2192907500596522E-2</v>
      </c>
      <c r="AB54" s="5">
        <f t="shared" si="129"/>
        <v>2.0545572636435777E-2</v>
      </c>
      <c r="AC54" s="5">
        <f t="shared" si="130"/>
        <v>8.5632473609810694E-4</v>
      </c>
      <c r="AD54" s="5">
        <f t="shared" si="131"/>
        <v>9.0387459104700231E-3</v>
      </c>
      <c r="AE54" s="5">
        <f t="shared" si="132"/>
        <v>1.1099248280959517E-2</v>
      </c>
      <c r="AF54" s="5">
        <f t="shared" si="133"/>
        <v>6.814734788577359E-3</v>
      </c>
      <c r="AG54" s="5">
        <f t="shared" si="134"/>
        <v>2.7894147461207928E-3</v>
      </c>
      <c r="AH54" s="5">
        <f t="shared" si="135"/>
        <v>7.7427913201149742E-3</v>
      </c>
      <c r="AI54" s="5">
        <f t="shared" si="136"/>
        <v>9.8829272549078653E-3</v>
      </c>
      <c r="AJ54" s="5">
        <f t="shared" si="137"/>
        <v>6.3073023078936861E-3</v>
      </c>
      <c r="AK54" s="5">
        <f t="shared" si="138"/>
        <v>2.6835546039530082E-3</v>
      </c>
      <c r="AL54" s="5">
        <f t="shared" si="139"/>
        <v>5.3687343243021634E-5</v>
      </c>
      <c r="AM54" s="5">
        <f t="shared" si="140"/>
        <v>2.3074176899667426E-3</v>
      </c>
      <c r="AN54" s="5">
        <f t="shared" si="141"/>
        <v>2.8334242474006188E-3</v>
      </c>
      <c r="AO54" s="5">
        <f t="shared" si="142"/>
        <v>1.739670498468242E-3</v>
      </c>
      <c r="AP54" s="5">
        <f t="shared" si="143"/>
        <v>7.1208384366659456E-4</v>
      </c>
      <c r="AQ54" s="5">
        <f t="shared" si="144"/>
        <v>2.1860320712634415E-4</v>
      </c>
      <c r="AR54" s="5">
        <f t="shared" si="145"/>
        <v>1.901572720394027E-3</v>
      </c>
      <c r="AS54" s="5">
        <f t="shared" si="146"/>
        <v>2.4271743985594544E-3</v>
      </c>
      <c r="AT54" s="5">
        <f t="shared" si="147"/>
        <v>1.5490271546916524E-3</v>
      </c>
      <c r="AU54" s="5">
        <f t="shared" si="148"/>
        <v>6.5906131491724914E-4</v>
      </c>
      <c r="AV54" s="5">
        <f t="shared" si="149"/>
        <v>2.1030707023350265E-4</v>
      </c>
      <c r="AW54" s="5">
        <f t="shared" si="150"/>
        <v>2.3374527719955144E-6</v>
      </c>
      <c r="AX54" s="5">
        <f t="shared" si="151"/>
        <v>4.9086606784356764E-4</v>
      </c>
      <c r="AY54" s="5">
        <f t="shared" si="152"/>
        <v>6.0276551787821666E-4</v>
      </c>
      <c r="AZ54" s="5">
        <f t="shared" si="153"/>
        <v>3.7008696805946451E-4</v>
      </c>
      <c r="BA54" s="5">
        <f t="shared" si="154"/>
        <v>1.5148440520129368E-4</v>
      </c>
      <c r="BB54" s="5">
        <f t="shared" si="155"/>
        <v>4.6504322631611674E-5</v>
      </c>
      <c r="BC54" s="5">
        <f t="shared" si="156"/>
        <v>1.1421120322194375E-5</v>
      </c>
      <c r="BD54" s="5">
        <f t="shared" si="157"/>
        <v>3.8917691969311727E-4</v>
      </c>
      <c r="BE54" s="5">
        <f t="shared" si="158"/>
        <v>4.9674684846847783E-4</v>
      </c>
      <c r="BF54" s="5">
        <f t="shared" si="159"/>
        <v>3.1702475015469032E-4</v>
      </c>
      <c r="BG54" s="5">
        <f t="shared" si="160"/>
        <v>1.3488385149700857E-4</v>
      </c>
      <c r="BH54" s="5">
        <f t="shared" si="161"/>
        <v>4.3041560759348241E-5</v>
      </c>
      <c r="BI54" s="5">
        <f t="shared" si="162"/>
        <v>1.0987681220782768E-5</v>
      </c>
      <c r="BJ54" s="8">
        <f t="shared" si="163"/>
        <v>0.37633550668412541</v>
      </c>
      <c r="BK54" s="8">
        <f t="shared" si="164"/>
        <v>0.27027334968793726</v>
      </c>
      <c r="BL54" s="8">
        <f t="shared" si="165"/>
        <v>0.32811978528856589</v>
      </c>
      <c r="BM54" s="8">
        <f t="shared" si="166"/>
        <v>0.45665637653322844</v>
      </c>
      <c r="BN54" s="8">
        <f t="shared" si="167"/>
        <v>0.54269340940980859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1.24770642201835</v>
      </c>
      <c r="F55">
        <f>VLOOKUP(B55,home!$B$2:$E$405,3,FALSE)</f>
        <v>1.37</v>
      </c>
      <c r="G55">
        <f>VLOOKUP(C55,away!$B$2:$E$405,4,FALSE)</f>
        <v>0.9</v>
      </c>
      <c r="H55">
        <f>VLOOKUP(A55,away!$A$2:$E$405,3,FALSE)</f>
        <v>1.07339449541284</v>
      </c>
      <c r="I55">
        <f>VLOOKUP(C55,away!$B$2:$E$405,3,FALSE)</f>
        <v>0.7</v>
      </c>
      <c r="J55">
        <f>VLOOKUP(B55,home!$B$2:$E$405,4,FALSE)</f>
        <v>1.26</v>
      </c>
      <c r="K55" s="3">
        <f t="shared" si="112"/>
        <v>1.5384220183486259</v>
      </c>
      <c r="L55" s="3">
        <f t="shared" si="113"/>
        <v>0.94673394495412488</v>
      </c>
      <c r="M55" s="5">
        <f t="shared" si="114"/>
        <v>8.3312559796773433E-2</v>
      </c>
      <c r="N55" s="5">
        <f t="shared" si="115"/>
        <v>0.12816987639634278</v>
      </c>
      <c r="O55" s="5">
        <f t="shared" si="116"/>
        <v>7.8874828400625735E-2</v>
      </c>
      <c r="P55" s="5">
        <f t="shared" si="117"/>
        <v>0.12134277270499218</v>
      </c>
      <c r="Q55" s="5">
        <f t="shared" si="118"/>
        <v>9.8589679968577787E-2</v>
      </c>
      <c r="R55" s="5">
        <f t="shared" si="119"/>
        <v>3.733673872465202E-2</v>
      </c>
      <c r="S55" s="5">
        <f t="shared" si="120"/>
        <v>4.4183219563929517E-2</v>
      </c>
      <c r="T55" s="5">
        <f t="shared" si="121"/>
        <v>9.3338196648416319E-2</v>
      </c>
      <c r="U55" s="5">
        <f t="shared" si="122"/>
        <v>5.7439660947334464E-2</v>
      </c>
      <c r="V55" s="5">
        <f t="shared" si="123"/>
        <v>7.1502015782476417E-3</v>
      </c>
      <c r="W55" s="5">
        <f t="shared" si="124"/>
        <v>5.0557511481868177E-2</v>
      </c>
      <c r="X55" s="5">
        <f t="shared" si="125"/>
        <v>4.7864512292292521E-2</v>
      </c>
      <c r="Y55" s="5">
        <f t="shared" si="126"/>
        <v>2.2657479272893646E-2</v>
      </c>
      <c r="Z55" s="5">
        <f t="shared" si="127"/>
        <v>1.1782652648170419E-2</v>
      </c>
      <c r="AA55" s="5">
        <f t="shared" si="128"/>
        <v>1.8126692268499119E-2</v>
      </c>
      <c r="AB55" s="5">
        <f t="shared" si="129"/>
        <v>1.3943251252844424E-2</v>
      </c>
      <c r="AC55" s="5">
        <f t="shared" si="130"/>
        <v>6.5088121693520869E-4</v>
      </c>
      <c r="AD55" s="5">
        <f t="shared" si="131"/>
        <v>1.9444697214154871E-2</v>
      </c>
      <c r="AE55" s="5">
        <f t="shared" si="132"/>
        <v>1.8408954901995324E-2</v>
      </c>
      <c r="AF55" s="5">
        <f t="shared" si="133"/>
        <v>8.7141912484243016E-3</v>
      </c>
      <c r="AG55" s="5">
        <f t="shared" si="134"/>
        <v>2.7500068859018173E-3</v>
      </c>
      <c r="AH55" s="5">
        <f t="shared" si="135"/>
        <v>2.788759305906636E-3</v>
      </c>
      <c r="AI55" s="5">
        <f t="shared" si="136"/>
        <v>4.2902887200814005E-3</v>
      </c>
      <c r="AJ55" s="5">
        <f t="shared" si="137"/>
        <v>3.3001373160229859E-3</v>
      </c>
      <c r="AK55" s="5">
        <f t="shared" si="138"/>
        <v>1.6923346368478995E-3</v>
      </c>
      <c r="AL55" s="5">
        <f t="shared" si="139"/>
        <v>3.7919723872210946E-5</v>
      </c>
      <c r="AM55" s="5">
        <f t="shared" si="140"/>
        <v>5.9828300668756107E-3</v>
      </c>
      <c r="AN55" s="5">
        <f t="shared" si="141"/>
        <v>5.6641483112032974E-3</v>
      </c>
      <c r="AO55" s="5">
        <f t="shared" si="142"/>
        <v>2.6812207377353708E-3</v>
      </c>
      <c r="AP55" s="5">
        <f t="shared" si="143"/>
        <v>8.4613422877633903E-4</v>
      </c>
      <c r="AQ55" s="5">
        <f t="shared" si="144"/>
        <v>2.0026599909253481E-4</v>
      </c>
      <c r="AR55" s="5">
        <f t="shared" si="145"/>
        <v>5.2804261984170351E-4</v>
      </c>
      <c r="AS55" s="5">
        <f t="shared" si="146"/>
        <v>8.1235239299096975E-4</v>
      </c>
      <c r="AT55" s="5">
        <f t="shared" si="147"/>
        <v>6.248704040177519E-4</v>
      </c>
      <c r="AU55" s="5">
        <f t="shared" si="148"/>
        <v>3.2043812938510374E-4</v>
      </c>
      <c r="AV55" s="5">
        <f t="shared" si="149"/>
        <v>1.2324226844112238E-4</v>
      </c>
      <c r="AW55" s="5">
        <f t="shared" si="150"/>
        <v>1.5341439134233361E-6</v>
      </c>
      <c r="AX55" s="5">
        <f t="shared" si="151"/>
        <v>1.5340195844866038E-3</v>
      </c>
      <c r="AY55" s="5">
        <f t="shared" si="152"/>
        <v>1.4523084128578898E-3</v>
      </c>
      <c r="AZ55" s="5">
        <f t="shared" si="153"/>
        <v>6.8747483649750677E-4</v>
      </c>
      <c r="BA55" s="5">
        <f t="shared" si="154"/>
        <v>2.1695192133799226E-4</v>
      </c>
      <c r="BB55" s="5">
        <f t="shared" si="155"/>
        <v>5.1348937088423586E-5</v>
      </c>
      <c r="BC55" s="5">
        <f t="shared" si="156"/>
        <v>9.7227563557848892E-6</v>
      </c>
      <c r="BD55" s="5">
        <f t="shared" si="157"/>
        <v>8.3319312097774497E-5</v>
      </c>
      <c r="BE55" s="5">
        <f t="shared" si="158"/>
        <v>1.2818026428487733E-4</v>
      </c>
      <c r="BF55" s="5">
        <f t="shared" si="159"/>
        <v>9.8597670446800648E-5</v>
      </c>
      <c r="BG55" s="5">
        <f t="shared" si="160"/>
        <v>5.0561609057746571E-5</v>
      </c>
      <c r="BH55" s="5">
        <f t="shared" si="161"/>
        <v>1.9446273164393164E-5</v>
      </c>
      <c r="BI55" s="5">
        <f t="shared" si="162"/>
        <v>5.9833149621848935E-6</v>
      </c>
      <c r="BJ55" s="8">
        <f t="shared" si="163"/>
        <v>0.50982153210317493</v>
      </c>
      <c r="BK55" s="8">
        <f t="shared" si="164"/>
        <v>0.25812986299760804</v>
      </c>
      <c r="BL55" s="8">
        <f t="shared" si="165"/>
        <v>0.22058772583150507</v>
      </c>
      <c r="BM55" s="8">
        <f t="shared" si="166"/>
        <v>0.45124454331955016</v>
      </c>
      <c r="BN55" s="8">
        <f t="shared" si="167"/>
        <v>0.54762645599196391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1.24770642201835</v>
      </c>
      <c r="F56">
        <f>VLOOKUP(B56,home!$B$2:$E$405,3,FALSE)</f>
        <v>1.18</v>
      </c>
      <c r="G56">
        <f>VLOOKUP(C56,away!$B$2:$E$405,4,FALSE)</f>
        <v>0.9</v>
      </c>
      <c r="H56">
        <f>VLOOKUP(A56,away!$A$2:$E$405,3,FALSE)</f>
        <v>1.07339449541284</v>
      </c>
      <c r="I56">
        <f>VLOOKUP(C56,away!$B$2:$E$405,3,FALSE)</f>
        <v>0.61</v>
      </c>
      <c r="J56">
        <f>VLOOKUP(B56,home!$B$2:$E$405,4,FALSE)</f>
        <v>0.71</v>
      </c>
      <c r="K56" s="3">
        <f t="shared" si="112"/>
        <v>1.3250642201834877</v>
      </c>
      <c r="L56" s="3">
        <f t="shared" si="113"/>
        <v>0.46488715596330105</v>
      </c>
      <c r="M56" s="5">
        <f t="shared" si="114"/>
        <v>0.16696828811119613</v>
      </c>
      <c r="N56" s="5">
        <f t="shared" si="115"/>
        <v>0.22124370448143402</v>
      </c>
      <c r="O56" s="5">
        <f t="shared" si="116"/>
        <v>7.7621412596075037E-2</v>
      </c>
      <c r="P56" s="5">
        <f t="shared" si="117"/>
        <v>0.10285335655115893</v>
      </c>
      <c r="Q56" s="5">
        <f t="shared" si="118"/>
        <v>0.1465810583745987</v>
      </c>
      <c r="R56" s="5">
        <f t="shared" si="119"/>
        <v>1.8042598871821636E-2</v>
      </c>
      <c r="S56" s="5">
        <f t="shared" si="120"/>
        <v>1.5839554135565304E-2</v>
      </c>
      <c r="T56" s="5">
        <f t="shared" si="121"/>
        <v>6.8143651345857814E-2</v>
      </c>
      <c r="U56" s="5">
        <f t="shared" si="122"/>
        <v>2.3907602204173813E-2</v>
      </c>
      <c r="V56" s="5">
        <f t="shared" si="123"/>
        <v>1.0841388755421851E-3</v>
      </c>
      <c r="W56" s="5">
        <f t="shared" si="124"/>
        <v>6.4743105269602627E-2</v>
      </c>
      <c r="X56" s="5">
        <f t="shared" si="125"/>
        <v>3.0098238077018179E-2</v>
      </c>
      <c r="Y56" s="5">
        <f t="shared" si="126"/>
        <v>6.9961421495656571E-3</v>
      </c>
      <c r="Z56" s="5">
        <f t="shared" si="127"/>
        <v>2.7959241585692757E-3</v>
      </c>
      <c r="AA56" s="5">
        <f t="shared" si="128"/>
        <v>3.7047790648667717E-3</v>
      </c>
      <c r="AB56" s="5">
        <f t="shared" si="129"/>
        <v>2.4545350912698999E-3</v>
      </c>
      <c r="AC56" s="5">
        <f t="shared" si="130"/>
        <v>4.1739708322207035E-5</v>
      </c>
      <c r="AD56" s="5">
        <f t="shared" si="131"/>
        <v>2.144719307408088E-2</v>
      </c>
      <c r="AE56" s="5">
        <f t="shared" si="132"/>
        <v>9.9705245916052697E-3</v>
      </c>
      <c r="AF56" s="5">
        <f t="shared" si="133"/>
        <v>2.3175844104267635E-3</v>
      </c>
      <c r="AG56" s="5">
        <f t="shared" si="134"/>
        <v>3.5913840842272744E-4</v>
      </c>
      <c r="AH56" s="5">
        <f t="shared" si="135"/>
        <v>3.2494730759158888E-4</v>
      </c>
      <c r="AI56" s="5">
        <f t="shared" si="136"/>
        <v>4.3057605073457269E-4</v>
      </c>
      <c r="AJ56" s="5">
        <f t="shared" si="137"/>
        <v>2.8527045944814626E-4</v>
      </c>
      <c r="AK56" s="5">
        <f t="shared" si="138"/>
        <v>1.2600055963001434E-4</v>
      </c>
      <c r="AL56" s="5">
        <f t="shared" si="139"/>
        <v>1.0284753233012167E-6</v>
      </c>
      <c r="AM56" s="5">
        <f t="shared" si="140"/>
        <v>5.6837816331663273E-3</v>
      </c>
      <c r="AN56" s="5">
        <f t="shared" si="141"/>
        <v>2.6423170785591409E-3</v>
      </c>
      <c r="AO56" s="5">
        <f t="shared" si="142"/>
        <v>6.1418963590230858E-4</v>
      </c>
      <c r="AP56" s="5">
        <f t="shared" si="143"/>
        <v>9.5176291018919912E-5</v>
      </c>
      <c r="AQ56" s="5">
        <f t="shared" si="144"/>
        <v>1.1061558811730282E-5</v>
      </c>
      <c r="AR56" s="5">
        <f t="shared" si="145"/>
        <v>3.0212765932837152E-5</v>
      </c>
      <c r="AS56" s="5">
        <f t="shared" si="146"/>
        <v>4.0033855130381112E-5</v>
      </c>
      <c r="AT56" s="5">
        <f t="shared" si="147"/>
        <v>2.6523714514638587E-5</v>
      </c>
      <c r="AU56" s="5">
        <f t="shared" si="148"/>
        <v>1.1715208363236342E-5</v>
      </c>
      <c r="AV56" s="5">
        <f t="shared" si="149"/>
        <v>3.8808508585297122E-6</v>
      </c>
      <c r="AW56" s="5">
        <f t="shared" si="150"/>
        <v>1.7598507997505464E-8</v>
      </c>
      <c r="AX56" s="5">
        <f t="shared" si="151"/>
        <v>1.2552292795741289E-3</v>
      </c>
      <c r="AY56" s="5">
        <f t="shared" si="152"/>
        <v>5.8353996986308014E-4</v>
      </c>
      <c r="AZ56" s="5">
        <f t="shared" si="153"/>
        <v>1.3564011849027886E-4</v>
      </c>
      <c r="BA56" s="5">
        <f t="shared" si="154"/>
        <v>2.1019116306490307E-5</v>
      </c>
      <c r="BB56" s="5">
        <f t="shared" si="155"/>
        <v>2.4428793001465297E-6</v>
      </c>
      <c r="BC56" s="5">
        <f t="shared" si="156"/>
        <v>2.2713264204134796E-7</v>
      </c>
      <c r="BD56" s="5">
        <f t="shared" si="157"/>
        <v>2.3409211380502631E-6</v>
      </c>
      <c r="BE56" s="5">
        <f t="shared" si="158"/>
        <v>3.1018708423016151E-6</v>
      </c>
      <c r="BF56" s="5">
        <f t="shared" si="159"/>
        <v>2.0550890343821443E-6</v>
      </c>
      <c r="BG56" s="5">
        <f t="shared" si="160"/>
        <v>9.077083162504039E-7</v>
      </c>
      <c r="BH56" s="5">
        <f t="shared" si="161"/>
        <v>3.0069295305660228E-7</v>
      </c>
      <c r="BI56" s="5">
        <f t="shared" si="162"/>
        <v>7.9687494671323238E-8</v>
      </c>
      <c r="BJ56" s="8">
        <f t="shared" si="163"/>
        <v>0.58294496487624714</v>
      </c>
      <c r="BK56" s="8">
        <f t="shared" si="164"/>
        <v>0.28737164582697117</v>
      </c>
      <c r="BL56" s="8">
        <f t="shared" si="165"/>
        <v>0.12701887457018984</v>
      </c>
      <c r="BM56" s="8">
        <f t="shared" si="166"/>
        <v>0.26623746807433785</v>
      </c>
      <c r="BN56" s="8">
        <f t="shared" si="167"/>
        <v>0.73331041898628446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1.24770642201835</v>
      </c>
      <c r="F57">
        <f>VLOOKUP(B57,home!$B$2:$E$405,3,FALSE)</f>
        <v>1.1000000000000001</v>
      </c>
      <c r="G57">
        <f>VLOOKUP(C57,away!$B$2:$E$405,4,FALSE)</f>
        <v>1.18</v>
      </c>
      <c r="H57">
        <f>VLOOKUP(A57,away!$A$2:$E$405,3,FALSE)</f>
        <v>1.07339449541284</v>
      </c>
      <c r="I57">
        <f>VLOOKUP(C57,away!$B$2:$E$405,3,FALSE)</f>
        <v>0.52</v>
      </c>
      <c r="J57">
        <f>VLOOKUP(B57,home!$B$2:$E$405,4,FALSE)</f>
        <v>0.76</v>
      </c>
      <c r="K57" s="3">
        <f t="shared" si="112"/>
        <v>1.6195229357798184</v>
      </c>
      <c r="L57" s="3">
        <f t="shared" si="113"/>
        <v>0.42420550458715434</v>
      </c>
      <c r="M57" s="5">
        <f t="shared" si="114"/>
        <v>0.12954480924368605</v>
      </c>
      <c r="N57" s="5">
        <f t="shared" si="115"/>
        <v>0.20980078978137098</v>
      </c>
      <c r="O57" s="5">
        <f t="shared" si="116"/>
        <v>5.4953621171864482E-2</v>
      </c>
      <c r="P57" s="5">
        <f t="shared" si="117"/>
        <v>8.8998649891989953E-2</v>
      </c>
      <c r="Q57" s="5">
        <f t="shared" si="118"/>
        <v>0.16988859549782528</v>
      </c>
      <c r="R57" s="5">
        <f t="shared" si="119"/>
        <v>1.165581429905105E-2</v>
      </c>
      <c r="S57" s="5">
        <f t="shared" si="120"/>
        <v>1.5285752723015919E-2</v>
      </c>
      <c r="T57" s="5">
        <f t="shared" si="121"/>
        <v>7.2067677376757913E-2</v>
      </c>
      <c r="U57" s="5">
        <f t="shared" si="122"/>
        <v>1.8876858592503543E-2</v>
      </c>
      <c r="V57" s="5">
        <f t="shared" si="123"/>
        <v>1.1668303662421581E-3</v>
      </c>
      <c r="W57" s="5">
        <f t="shared" si="124"/>
        <v>9.1712825645382676E-2</v>
      </c>
      <c r="X57" s="5">
        <f t="shared" si="125"/>
        <v>3.8905085480013257E-2</v>
      </c>
      <c r="Y57" s="5">
        <f t="shared" si="126"/>
        <v>8.2518757085276971E-3</v>
      </c>
      <c r="Z57" s="5">
        <f t="shared" si="127"/>
        <v>1.6481535287010401E-3</v>
      </c>
      <c r="AA57" s="5">
        <f t="shared" si="128"/>
        <v>2.6692224414177753E-3</v>
      </c>
      <c r="AB57" s="5">
        <f t="shared" si="129"/>
        <v>2.1614334822871459E-3</v>
      </c>
      <c r="AC57" s="5">
        <f t="shared" si="130"/>
        <v>5.0101547803617254E-5</v>
      </c>
      <c r="AD57" s="5">
        <f t="shared" si="131"/>
        <v>3.7132756159468192E-2</v>
      </c>
      <c r="AE57" s="5">
        <f t="shared" si="132"/>
        <v>1.5751919563338962E-2</v>
      </c>
      <c r="AF57" s="5">
        <f t="shared" si="133"/>
        <v>3.3410254932912361E-3</v>
      </c>
      <c r="AG57" s="5">
        <f t="shared" si="134"/>
        <v>4.7242713507338508E-4</v>
      </c>
      <c r="AH57" s="5">
        <f t="shared" si="135"/>
        <v>1.7478894981993087E-4</v>
      </c>
      <c r="AI57" s="5">
        <f t="shared" si="136"/>
        <v>2.830747131542458E-4</v>
      </c>
      <c r="AJ57" s="5">
        <f t="shared" si="137"/>
        <v>2.2922299524629717E-4</v>
      </c>
      <c r="AK57" s="5">
        <f t="shared" si="138"/>
        <v>1.2374396606984215E-4</v>
      </c>
      <c r="AL57" s="5">
        <f t="shared" si="139"/>
        <v>1.3768116647987604E-6</v>
      </c>
      <c r="AM57" s="5">
        <f t="shared" si="140"/>
        <v>1.2027470053795611E-2</v>
      </c>
      <c r="AN57" s="5">
        <f t="shared" si="141"/>
        <v>5.1021190030772542E-3</v>
      </c>
      <c r="AO57" s="5">
        <f t="shared" si="142"/>
        <v>1.0821734830820477E-3</v>
      </c>
      <c r="AP57" s="5">
        <f t="shared" si="143"/>
        <v>1.5302131614721947E-4</v>
      </c>
      <c r="AQ57" s="5">
        <f t="shared" si="144"/>
        <v>1.6228121157205424E-5</v>
      </c>
      <c r="AR57" s="5">
        <f t="shared" si="145"/>
        <v>1.4829286930924516E-5</v>
      </c>
      <c r="AS57" s="5">
        <f t="shared" si="146"/>
        <v>2.4016370305892163E-5</v>
      </c>
      <c r="AT57" s="5">
        <f t="shared" si="147"/>
        <v>1.9447531272286874E-5</v>
      </c>
      <c r="AU57" s="5">
        <f t="shared" si="148"/>
        <v>1.0498574313254621E-5</v>
      </c>
      <c r="AV57" s="5">
        <f t="shared" si="149"/>
        <v>4.2506704733261777E-6</v>
      </c>
      <c r="AW57" s="5">
        <f t="shared" si="150"/>
        <v>2.6274559195646979E-8</v>
      </c>
      <c r="AX57" s="5">
        <f t="shared" si="151"/>
        <v>3.2464606019211579E-3</v>
      </c>
      <c r="AY57" s="5">
        <f t="shared" si="152"/>
        <v>1.3771664577602813E-3</v>
      </c>
      <c r="AZ57" s="5">
        <f t="shared" si="153"/>
        <v>2.9210079605735203E-4</v>
      </c>
      <c r="BA57" s="5">
        <f t="shared" si="154"/>
        <v>4.1303588527272835E-5</v>
      </c>
      <c r="BB57" s="5">
        <f t="shared" si="155"/>
        <v>4.3803024031179923E-6</v>
      </c>
      <c r="BC57" s="5">
        <f t="shared" si="156"/>
        <v>3.716296782317985E-7</v>
      </c>
      <c r="BD57" s="5">
        <f t="shared" si="157"/>
        <v>1.0484441908667546E-6</v>
      </c>
      <c r="BE57" s="5">
        <f t="shared" si="158"/>
        <v>1.6979794139938225E-6</v>
      </c>
      <c r="BF57" s="5">
        <f t="shared" si="159"/>
        <v>1.374958302722486E-6</v>
      </c>
      <c r="BG57" s="5">
        <f t="shared" si="160"/>
        <v>7.4225883566665224E-7</v>
      </c>
      <c r="BH57" s="5">
        <f t="shared" si="161"/>
        <v>3.0052630216184156E-7</v>
      </c>
      <c r="BI57" s="5">
        <f t="shared" si="162"/>
        <v>9.7341847831239687E-8</v>
      </c>
      <c r="BJ57" s="8">
        <f t="shared" si="163"/>
        <v>0.6706677731946562</v>
      </c>
      <c r="BK57" s="8">
        <f t="shared" si="164"/>
        <v>0.23642468704216277</v>
      </c>
      <c r="BL57" s="8">
        <f t="shared" si="165"/>
        <v>9.1206084553603281E-2</v>
      </c>
      <c r="BM57" s="8">
        <f t="shared" si="166"/>
        <v>0.33372727825013454</v>
      </c>
      <c r="BN57" s="8">
        <f t="shared" si="167"/>
        <v>0.66484227988578781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1.24770642201835</v>
      </c>
      <c r="F58">
        <f>VLOOKUP(B58,home!$B$2:$E$405,3,FALSE)</f>
        <v>1.56</v>
      </c>
      <c r="G58">
        <f>VLOOKUP(C58,away!$B$2:$E$405,4,FALSE)</f>
        <v>1.2</v>
      </c>
      <c r="H58">
        <f>VLOOKUP(A58,away!$A$2:$E$405,3,FALSE)</f>
        <v>1.07339449541284</v>
      </c>
      <c r="I58">
        <f>VLOOKUP(C58,away!$B$2:$E$405,3,FALSE)</f>
        <v>0.5</v>
      </c>
      <c r="J58">
        <f>VLOOKUP(B58,home!$B$2:$E$405,4,FALSE)</f>
        <v>1.26</v>
      </c>
      <c r="K58" s="3">
        <f t="shared" si="112"/>
        <v>2.335706422018351</v>
      </c>
      <c r="L58" s="3">
        <f t="shared" si="113"/>
        <v>0.67623853211008922</v>
      </c>
      <c r="M58" s="5">
        <f t="shared" si="114"/>
        <v>4.9195901877373771E-2</v>
      </c>
      <c r="N58" s="5">
        <f t="shared" si="115"/>
        <v>0.11490718395196656</v>
      </c>
      <c r="O58" s="5">
        <f t="shared" si="116"/>
        <v>3.3268164471387224E-2</v>
      </c>
      <c r="P58" s="5">
        <f t="shared" si="117"/>
        <v>7.7704665404581874E-2</v>
      </c>
      <c r="Q58" s="5">
        <f t="shared" si="118"/>
        <v>0.13419472374632618</v>
      </c>
      <c r="R58" s="5">
        <f t="shared" si="119"/>
        <v>1.1248607354063956E-2</v>
      </c>
      <c r="S58" s="5">
        <f t="shared" si="120"/>
        <v>3.0683526448445051E-2</v>
      </c>
      <c r="T58" s="5">
        <f t="shared" si="121"/>
        <v>9.0747643003134551E-2</v>
      </c>
      <c r="U58" s="5">
        <f t="shared" si="122"/>
        <v>2.6273444435650033E-2</v>
      </c>
      <c r="V58" s="5">
        <f t="shared" si="123"/>
        <v>5.3849407620534372E-3</v>
      </c>
      <c r="W58" s="5">
        <f t="shared" si="124"/>
        <v>0.10447982601842418</v>
      </c>
      <c r="X58" s="5">
        <f t="shared" si="125"/>
        <v>7.065328418181667E-2</v>
      </c>
      <c r="Y58" s="5">
        <f t="shared" si="126"/>
        <v>2.3889236591934343E-2</v>
      </c>
      <c r="Z58" s="5">
        <f t="shared" si="127"/>
        <v>2.5355805751316554E-3</v>
      </c>
      <c r="AA58" s="5">
        <f t="shared" si="128"/>
        <v>5.9223718328799907E-3</v>
      </c>
      <c r="AB58" s="5">
        <f t="shared" si="129"/>
        <v>6.9164609618191947E-3</v>
      </c>
      <c r="AC58" s="5">
        <f t="shared" si="130"/>
        <v>5.3159283112373364E-4</v>
      </c>
      <c r="AD58" s="5">
        <f t="shared" si="131"/>
        <v>6.1008550150648343E-2</v>
      </c>
      <c r="AE58" s="5">
        <f t="shared" si="132"/>
        <v>4.1256332400039196E-2</v>
      </c>
      <c r="AF58" s="5">
        <f t="shared" si="133"/>
        <v>1.3949560831224207E-2</v>
      </c>
      <c r="AG58" s="5">
        <f t="shared" si="134"/>
        <v>3.144410180029152E-3</v>
      </c>
      <c r="AH58" s="5">
        <f t="shared" si="135"/>
        <v>4.2866432154347152E-4</v>
      </c>
      <c r="AI58" s="5">
        <f t="shared" si="136"/>
        <v>1.0012340087192258E-3</v>
      </c>
      <c r="AJ58" s="5">
        <f t="shared" si="137"/>
        <v>1.1692943520543368E-3</v>
      </c>
      <c r="AK58" s="5">
        <f t="shared" si="138"/>
        <v>9.1037610910770026E-4</v>
      </c>
      <c r="AL58" s="5">
        <f t="shared" si="139"/>
        <v>3.358592199562231E-5</v>
      </c>
      <c r="AM58" s="5">
        <f t="shared" si="140"/>
        <v>2.8499612476979571E-2</v>
      </c>
      <c r="AN58" s="5">
        <f t="shared" si="141"/>
        <v>1.9272536107139051E-2</v>
      </c>
      <c r="AO58" s="5">
        <f t="shared" si="142"/>
        <v>6.5164157635652009E-3</v>
      </c>
      <c r="AP58" s="5">
        <f t="shared" si="143"/>
        <v>1.4688838101907927E-3</v>
      </c>
      <c r="AQ58" s="5">
        <f t="shared" si="144"/>
        <v>2.4832895791092411E-4</v>
      </c>
      <c r="AR58" s="5">
        <f t="shared" si="145"/>
        <v>5.7975866313704922E-5</v>
      </c>
      <c r="AS58" s="5">
        <f t="shared" si="146"/>
        <v>1.3541460327099798E-4</v>
      </c>
      <c r="AT58" s="5">
        <f t="shared" si="147"/>
        <v>1.5814437924756861E-4</v>
      </c>
      <c r="AU58" s="5">
        <f t="shared" si="148"/>
        <v>1.2312628073821719E-4</v>
      </c>
      <c r="AV58" s="5">
        <f t="shared" si="149"/>
        <v>7.1896711159872084E-5</v>
      </c>
      <c r="AW58" s="5">
        <f t="shared" si="150"/>
        <v>1.4735773664188701E-6</v>
      </c>
      <c r="AX58" s="5">
        <f t="shared" si="151"/>
        <v>1.1094454647919255E-2</v>
      </c>
      <c r="AY58" s="5">
        <f t="shared" si="152"/>
        <v>7.5024977256708744E-3</v>
      </c>
      <c r="AZ58" s="5">
        <f t="shared" si="153"/>
        <v>2.5367390245834768E-3</v>
      </c>
      <c r="BA58" s="5">
        <f t="shared" si="154"/>
        <v>5.7181355811023675E-4</v>
      </c>
      <c r="BB58" s="5">
        <f t="shared" si="155"/>
        <v>9.6670590294278418E-5</v>
      </c>
      <c r="BC58" s="5">
        <f t="shared" si="156"/>
        <v>1.3074475615763742E-5</v>
      </c>
      <c r="BD58" s="5">
        <f t="shared" si="157"/>
        <v>6.5342524556317598E-6</v>
      </c>
      <c r="BE58" s="5">
        <f t="shared" si="158"/>
        <v>1.5262095423708283E-5</v>
      </c>
      <c r="BF58" s="5">
        <f t="shared" si="159"/>
        <v>1.7823887147306163E-5</v>
      </c>
      <c r="BG58" s="5">
        <f t="shared" si="160"/>
        <v>1.3877122558431116E-5</v>
      </c>
      <c r="BH58" s="5">
        <f t="shared" si="161"/>
        <v>8.1032210697158223E-6</v>
      </c>
      <c r="BI58" s="5">
        <f t="shared" si="162"/>
        <v>3.7853490983139286E-6</v>
      </c>
      <c r="BJ58" s="8">
        <f t="shared" si="163"/>
        <v>0.73605177819352297</v>
      </c>
      <c r="BK58" s="8">
        <f t="shared" si="164"/>
        <v>0.17103671097124434</v>
      </c>
      <c r="BL58" s="8">
        <f t="shared" si="165"/>
        <v>8.7750561615708572E-2</v>
      </c>
      <c r="BM58" s="8">
        <f t="shared" si="166"/>
        <v>0.56935436040160348</v>
      </c>
      <c r="BN58" s="8">
        <f t="shared" si="167"/>
        <v>0.42051924680569958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1.24770642201835</v>
      </c>
      <c r="F59">
        <f>VLOOKUP(B59,home!$B$2:$E$405,3,FALSE)</f>
        <v>0.8</v>
      </c>
      <c r="G59">
        <f>VLOOKUP(C59,away!$B$2:$E$405,4,FALSE)</f>
        <v>0.7</v>
      </c>
      <c r="H59">
        <f>VLOOKUP(A59,away!$A$2:$E$405,3,FALSE)</f>
        <v>1.07339449541284</v>
      </c>
      <c r="I59">
        <f>VLOOKUP(C59,away!$B$2:$E$405,3,FALSE)</f>
        <v>1.4</v>
      </c>
      <c r="J59">
        <f>VLOOKUP(B59,home!$B$2:$E$405,4,FALSE)</f>
        <v>0.87</v>
      </c>
      <c r="K59" s="3">
        <f t="shared" si="112"/>
        <v>0.69871559633027602</v>
      </c>
      <c r="L59" s="3">
        <f t="shared" si="113"/>
        <v>1.3073944954128391</v>
      </c>
      <c r="M59" s="5">
        <f t="shared" si="114"/>
        <v>0.13451089335362432</v>
      </c>
      <c r="N59" s="5">
        <f t="shared" si="115"/>
        <v>9.3984859062495762E-2</v>
      </c>
      <c r="O59" s="5">
        <f t="shared" si="116"/>
        <v>0.17585880154359187</v>
      </c>
      <c r="P59" s="5">
        <f t="shared" si="117"/>
        <v>0.12287528739045846</v>
      </c>
      <c r="Q59" s="5">
        <f t="shared" si="118"/>
        <v>3.2834343422934335E-2</v>
      </c>
      <c r="R59" s="5">
        <f t="shared" si="119"/>
        <v>0.11495841455399548</v>
      </c>
      <c r="S59" s="5">
        <f t="shared" si="120"/>
        <v>2.8061549282099366E-2</v>
      </c>
      <c r="T59" s="5">
        <f t="shared" si="121"/>
        <v>4.2927439851639111E-2</v>
      </c>
      <c r="U59" s="5">
        <f t="shared" si="122"/>
        <v>8.0323237178278037E-2</v>
      </c>
      <c r="V59" s="5">
        <f t="shared" si="123"/>
        <v>2.8482376628821671E-3</v>
      </c>
      <c r="W59" s="5">
        <f t="shared" si="124"/>
        <v>7.6472892816228828E-3</v>
      </c>
      <c r="X59" s="5">
        <f t="shared" si="125"/>
        <v>9.9980239116233618E-3</v>
      </c>
      <c r="Y59" s="5">
        <f t="shared" si="126"/>
        <v>6.5356807135311642E-3</v>
      </c>
      <c r="Z59" s="5">
        <f t="shared" si="127"/>
        <v>5.0098666129760307E-2</v>
      </c>
      <c r="AA59" s="5">
        <f t="shared" si="128"/>
        <v>3.500471938020687E-2</v>
      </c>
      <c r="AB59" s="5">
        <f t="shared" si="129"/>
        <v>1.2229171688057608E-2</v>
      </c>
      <c r="AC59" s="5">
        <f t="shared" si="130"/>
        <v>1.6261602158072723E-4</v>
      </c>
      <c r="AD59" s="5">
        <f t="shared" si="131"/>
        <v>1.3358200726798144E-3</v>
      </c>
      <c r="AE59" s="5">
        <f t="shared" si="132"/>
        <v>1.7464438098835681E-3</v>
      </c>
      <c r="AF59" s="5">
        <f t="shared" si="133"/>
        <v>1.1416455117948022E-3</v>
      </c>
      <c r="AG59" s="5">
        <f t="shared" si="134"/>
        <v>4.9752701927776601E-4</v>
      </c>
      <c r="AH59" s="5">
        <f t="shared" si="135"/>
        <v>1.6374680081393568E-2</v>
      </c>
      <c r="AI59" s="5">
        <f t="shared" si="136"/>
        <v>1.1441244357788401E-2</v>
      </c>
      <c r="AJ59" s="5">
        <f t="shared" si="137"/>
        <v>3.997087937106264E-3</v>
      </c>
      <c r="AK59" s="5">
        <f t="shared" si="138"/>
        <v>9.3094256051991892E-4</v>
      </c>
      <c r="AL59" s="5">
        <f t="shared" si="139"/>
        <v>5.9419694235452687E-6</v>
      </c>
      <c r="AM59" s="5">
        <f t="shared" si="140"/>
        <v>1.8667166373448593E-4</v>
      </c>
      <c r="AN59" s="5">
        <f t="shared" si="141"/>
        <v>2.440535056160234E-4</v>
      </c>
      <c r="AO59" s="5">
        <f t="shared" si="142"/>
        <v>1.5953710491429775E-4</v>
      </c>
      <c r="AP59" s="5">
        <f t="shared" si="143"/>
        <v>6.9525977593017831E-5</v>
      </c>
      <c r="AQ59" s="5">
        <f t="shared" si="144"/>
        <v>2.272447009832698E-5</v>
      </c>
      <c r="AR59" s="5">
        <f t="shared" si="145"/>
        <v>4.2816333205120414E-3</v>
      </c>
      <c r="AS59" s="5">
        <f t="shared" si="146"/>
        <v>2.9916439788091505E-3</v>
      </c>
      <c r="AT59" s="5">
        <f t="shared" si="147"/>
        <v>1.0451541533307576E-3</v>
      </c>
      <c r="AU59" s="5">
        <f t="shared" si="148"/>
        <v>2.4342183583385508E-4</v>
      </c>
      <c r="AV59" s="5">
        <f t="shared" si="149"/>
        <v>4.252065829611563E-5</v>
      </c>
      <c r="AW59" s="5">
        <f t="shared" si="150"/>
        <v>1.5077696649692719E-7</v>
      </c>
      <c r="AX59" s="5">
        <f t="shared" si="151"/>
        <v>2.1738400474034347E-5</v>
      </c>
      <c r="AY59" s="5">
        <f t="shared" si="152"/>
        <v>2.8420665118832358E-5</v>
      </c>
      <c r="AZ59" s="5">
        <f t="shared" si="153"/>
        <v>1.8578510566166559E-5</v>
      </c>
      <c r="BA59" s="5">
        <f t="shared" si="154"/>
        <v>8.0964808157251439E-6</v>
      </c>
      <c r="BB59" s="5">
        <f t="shared" si="155"/>
        <v>2.6463236126736767E-6</v>
      </c>
      <c r="BC59" s="5">
        <f t="shared" si="156"/>
        <v>6.9195778485811634E-7</v>
      </c>
      <c r="BD59" s="5">
        <f t="shared" si="157"/>
        <v>9.3296397243560652E-4</v>
      </c>
      <c r="BE59" s="5">
        <f t="shared" si="158"/>
        <v>6.5187647835500807E-4</v>
      </c>
      <c r="BF59" s="5">
        <f t="shared" si="159"/>
        <v>2.2773813115374984E-4</v>
      </c>
      <c r="BG59" s="5">
        <f t="shared" si="160"/>
        <v>5.3041394705411661E-5</v>
      </c>
      <c r="BH59" s="5">
        <f t="shared" si="161"/>
        <v>9.2652124329453091E-6</v>
      </c>
      <c r="BI59" s="5">
        <f t="shared" si="162"/>
        <v>1.2947496860424142E-6</v>
      </c>
      <c r="BJ59" s="8">
        <f t="shared" si="163"/>
        <v>0.199411757717811</v>
      </c>
      <c r="BK59" s="8">
        <f t="shared" si="164"/>
        <v>0.28849294634518741</v>
      </c>
      <c r="BL59" s="8">
        <f t="shared" si="165"/>
        <v>0.4615988531664888</v>
      </c>
      <c r="BM59" s="8">
        <f t="shared" si="166"/>
        <v>0.32455135414399494</v>
      </c>
      <c r="BN59" s="8">
        <f t="shared" si="167"/>
        <v>0.67502259932710029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1.24770642201835</v>
      </c>
      <c r="F60">
        <f>VLOOKUP(B60,home!$B$2:$E$405,3,FALSE)</f>
        <v>1.05</v>
      </c>
      <c r="G60">
        <f>VLOOKUP(C60,away!$B$2:$E$405,4,FALSE)</f>
        <v>0.9</v>
      </c>
      <c r="H60">
        <f>VLOOKUP(A60,away!$A$2:$E$405,3,FALSE)</f>
        <v>1.07339449541284</v>
      </c>
      <c r="I60">
        <f>VLOOKUP(C60,away!$B$2:$E$405,3,FALSE)</f>
        <v>0.75</v>
      </c>
      <c r="J60">
        <f>VLOOKUP(B60,home!$B$2:$E$405,4,FALSE)</f>
        <v>0.52</v>
      </c>
      <c r="K60" s="3">
        <f t="shared" si="112"/>
        <v>1.1790825688073407</v>
      </c>
      <c r="L60" s="3">
        <f t="shared" si="113"/>
        <v>0.41862385321100765</v>
      </c>
      <c r="M60" s="5">
        <f t="shared" si="114"/>
        <v>0.20236011484743779</v>
      </c>
      <c r="N60" s="5">
        <f t="shared" si="115"/>
        <v>0.23859928403846548</v>
      </c>
      <c r="O60" s="5">
        <f t="shared" si="116"/>
        <v>8.4712771013656457E-2</v>
      </c>
      <c r="P60" s="5">
        <f t="shared" si="117"/>
        <v>9.9883351657570091E-2</v>
      </c>
      <c r="Q60" s="5">
        <f t="shared" si="118"/>
        <v>0.14066412836983314</v>
      </c>
      <c r="R60" s="5">
        <f t="shared" si="119"/>
        <v>1.7731393308959308E-2</v>
      </c>
      <c r="S60" s="5">
        <f t="shared" si="120"/>
        <v>1.2325408030470055E-2</v>
      </c>
      <c r="T60" s="5">
        <f t="shared" si="121"/>
        <v>5.8885359426747372E-2</v>
      </c>
      <c r="U60" s="5">
        <f t="shared" si="122"/>
        <v>2.0906776771261036E-2</v>
      </c>
      <c r="V60" s="5">
        <f t="shared" si="123"/>
        <v>6.7596932086401462E-4</v>
      </c>
      <c r="W60" s="5">
        <f t="shared" si="124"/>
        <v>5.5284873939116123E-2</v>
      </c>
      <c r="X60" s="5">
        <f t="shared" si="125"/>
        <v>2.3143566952677611E-2</v>
      </c>
      <c r="Y60" s="5">
        <f t="shared" si="126"/>
        <v>4.8442245873884186E-3</v>
      </c>
      <c r="Z60" s="5">
        <f t="shared" si="127"/>
        <v>2.4742613965988082E-3</v>
      </c>
      <c r="AA60" s="5">
        <f t="shared" si="128"/>
        <v>2.9173584834025616E-3</v>
      </c>
      <c r="AB60" s="5">
        <f t="shared" si="129"/>
        <v>1.7199032673710906E-3</v>
      </c>
      <c r="AC60" s="5">
        <f t="shared" si="130"/>
        <v>2.0853319290615907E-5</v>
      </c>
      <c r="AD60" s="5">
        <f t="shared" si="131"/>
        <v>1.6296357795080766E-2</v>
      </c>
      <c r="AE60" s="5">
        <f t="shared" si="132"/>
        <v>6.8220440934819507E-3</v>
      </c>
      <c r="AF60" s="5">
        <f t="shared" si="133"/>
        <v>1.4279351925944046E-3</v>
      </c>
      <c r="AG60" s="5">
        <f t="shared" si="134"/>
        <v>1.9925591081982401E-4</v>
      </c>
      <c r="AH60" s="5">
        <f t="shared" si="135"/>
        <v>2.5894620992386055E-4</v>
      </c>
      <c r="AI60" s="5">
        <f t="shared" si="136"/>
        <v>3.0531896237995042E-4</v>
      </c>
      <c r="AJ60" s="5">
        <f t="shared" si="137"/>
        <v>1.7999813323427193E-4</v>
      </c>
      <c r="AK60" s="5">
        <f t="shared" si="138"/>
        <v>7.0744220438130435E-5</v>
      </c>
      <c r="AL60" s="5">
        <f t="shared" si="139"/>
        <v>4.1172133658898273E-7</v>
      </c>
      <c r="AM60" s="5">
        <f t="shared" si="140"/>
        <v>3.8429502822454713E-3</v>
      </c>
      <c r="AN60" s="5">
        <f t="shared" si="141"/>
        <v>1.6087506548519287E-3</v>
      </c>
      <c r="AO60" s="5">
        <f t="shared" si="142"/>
        <v>3.3673069899492302E-4</v>
      </c>
      <c r="AP60" s="5">
        <f t="shared" si="143"/>
        <v>4.6987834235896891E-5</v>
      </c>
      <c r="AQ60" s="5">
        <f t="shared" si="144"/>
        <v>4.9175570554678145E-6</v>
      </c>
      <c r="AR60" s="5">
        <f t="shared" si="145"/>
        <v>2.1680212034542596E-5</v>
      </c>
      <c r="AS60" s="5">
        <f t="shared" si="146"/>
        <v>2.556276009797631E-5</v>
      </c>
      <c r="AT60" s="5">
        <f t="shared" si="147"/>
        <v>1.5070302421063853E-5</v>
      </c>
      <c r="AU60" s="5">
        <f t="shared" si="148"/>
        <v>5.9230436304438173E-6</v>
      </c>
      <c r="AV60" s="5">
        <f t="shared" si="149"/>
        <v>1.7459393747354137E-6</v>
      </c>
      <c r="AW60" s="5">
        <f t="shared" si="150"/>
        <v>5.6450665079658344E-9</v>
      </c>
      <c r="AX60" s="5">
        <f t="shared" si="151"/>
        <v>7.551926150981467E-4</v>
      </c>
      <c r="AY60" s="5">
        <f t="shared" si="152"/>
        <v>3.1614164244888362E-4</v>
      </c>
      <c r="AZ60" s="5">
        <f t="shared" si="153"/>
        <v>6.6172216261204138E-5</v>
      </c>
      <c r="BA60" s="5">
        <f t="shared" si="154"/>
        <v>9.2337560489257928E-6</v>
      </c>
      <c r="BB60" s="5">
        <f t="shared" si="155"/>
        <v>9.6636763420294114E-7</v>
      </c>
      <c r="BC60" s="5">
        <f t="shared" si="156"/>
        <v>8.090890852968816E-8</v>
      </c>
      <c r="BD60" s="5">
        <f t="shared" si="157"/>
        <v>1.5126423167219794E-6</v>
      </c>
      <c r="BE60" s="5">
        <f t="shared" si="158"/>
        <v>1.783530188487239E-6</v>
      </c>
      <c r="BF60" s="5">
        <f t="shared" si="159"/>
        <v>1.0514646780934874E-6</v>
      </c>
      <c r="BG60" s="5">
        <f t="shared" si="160"/>
        <v>4.1325455788555086E-7</v>
      </c>
      <c r="BH60" s="5">
        <f t="shared" si="161"/>
        <v>1.2181531142075933E-7</v>
      </c>
      <c r="BI60" s="5">
        <f t="shared" si="162"/>
        <v>2.8726062062011016E-8</v>
      </c>
      <c r="BJ60" s="8">
        <f t="shared" si="163"/>
        <v>0.55315515483998856</v>
      </c>
      <c r="BK60" s="8">
        <f t="shared" si="164"/>
        <v>0.31558225053941802</v>
      </c>
      <c r="BL60" s="8">
        <f t="shared" si="165"/>
        <v>0.1288781040613001</v>
      </c>
      <c r="BM60" s="8">
        <f t="shared" si="166"/>
        <v>0.21582259160400091</v>
      </c>
      <c r="BN60" s="8">
        <f t="shared" si="167"/>
        <v>0.78395104323592235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1.24770642201835</v>
      </c>
      <c r="F61">
        <f>VLOOKUP(B61,home!$B$2:$E$405,3,FALSE)</f>
        <v>0.95</v>
      </c>
      <c r="G61">
        <f>VLOOKUP(C61,away!$B$2:$E$405,4,FALSE)</f>
        <v>0.9</v>
      </c>
      <c r="H61">
        <f>VLOOKUP(A61,away!$A$2:$E$405,3,FALSE)</f>
        <v>1.07339449541284</v>
      </c>
      <c r="I61">
        <f>VLOOKUP(C61,away!$B$2:$E$405,3,FALSE)</f>
        <v>0.85</v>
      </c>
      <c r="J61">
        <f>VLOOKUP(B61,home!$B$2:$E$405,4,FALSE)</f>
        <v>1.05</v>
      </c>
      <c r="K61" s="3">
        <f t="shared" si="112"/>
        <v>1.0667889908256893</v>
      </c>
      <c r="L61" s="3">
        <f t="shared" si="113"/>
        <v>0.95800458715595971</v>
      </c>
      <c r="M61" s="5">
        <f t="shared" si="114"/>
        <v>0.13202109243567653</v>
      </c>
      <c r="N61" s="5">
        <f t="shared" si="115"/>
        <v>0.14083864796716042</v>
      </c>
      <c r="O61" s="5">
        <f t="shared" si="116"/>
        <v>0.12647681215471909</v>
      </c>
      <c r="P61" s="5">
        <f t="shared" si="117"/>
        <v>0.13492407080138305</v>
      </c>
      <c r="Q61" s="5">
        <f t="shared" si="118"/>
        <v>7.5122559567070799E-2</v>
      </c>
      <c r="R61" s="5">
        <f t="shared" si="119"/>
        <v>6.0582683106541767E-2</v>
      </c>
      <c r="S61" s="5">
        <f t="shared" si="120"/>
        <v>3.4472720505790103E-2</v>
      </c>
      <c r="T61" s="5">
        <f t="shared" si="121"/>
        <v>7.1967756664150645E-2</v>
      </c>
      <c r="U61" s="5">
        <f t="shared" si="122"/>
        <v>6.4628939372740224E-2</v>
      </c>
      <c r="V61" s="5">
        <f t="shared" si="123"/>
        <v>3.914525825153177E-3</v>
      </c>
      <c r="W61" s="5">
        <f t="shared" si="124"/>
        <v>2.6713306502932733E-2</v>
      </c>
      <c r="X61" s="5">
        <f t="shared" si="125"/>
        <v>2.5591470167912685E-2</v>
      </c>
      <c r="Y61" s="5">
        <f t="shared" si="126"/>
        <v>1.2258372906462625E-2</v>
      </c>
      <c r="Z61" s="5">
        <f t="shared" si="127"/>
        <v>1.9346162772760963E-2</v>
      </c>
      <c r="AA61" s="5">
        <f t="shared" si="128"/>
        <v>2.0638273460703186E-2</v>
      </c>
      <c r="AB61" s="5">
        <f t="shared" si="129"/>
        <v>1.1008341458764078E-2</v>
      </c>
      <c r="AC61" s="5">
        <f t="shared" si="130"/>
        <v>2.500375838827336E-4</v>
      </c>
      <c r="AD61" s="5">
        <f t="shared" si="131"/>
        <v>7.1243653214702321E-3</v>
      </c>
      <c r="AE61" s="5">
        <f t="shared" si="132"/>
        <v>6.8251746585433256E-3</v>
      </c>
      <c r="AF61" s="5">
        <f t="shared" si="133"/>
        <v>3.2692743155125588E-3</v>
      </c>
      <c r="AG61" s="5">
        <f t="shared" si="134"/>
        <v>1.0439932636440638E-3</v>
      </c>
      <c r="AH61" s="5">
        <f t="shared" si="135"/>
        <v>4.6334281700427154E-3</v>
      </c>
      <c r="AI61" s="5">
        <f t="shared" si="136"/>
        <v>4.9428901615831888E-3</v>
      </c>
      <c r="AJ61" s="5">
        <f t="shared" si="137"/>
        <v>2.6365104036187789E-3</v>
      </c>
      <c r="AK61" s="5">
        <f t="shared" si="138"/>
        <v>9.3753342425930287E-4</v>
      </c>
      <c r="AL61" s="5">
        <f t="shared" si="139"/>
        <v>1.0221423879593376E-5</v>
      </c>
      <c r="AM61" s="5">
        <f t="shared" si="140"/>
        <v>1.5200388983129538E-3</v>
      </c>
      <c r="AN61" s="5">
        <f t="shared" si="141"/>
        <v>1.4562042372393009E-3</v>
      </c>
      <c r="AO61" s="5">
        <f t="shared" si="142"/>
        <v>6.9752516955559792E-4</v>
      </c>
      <c r="AP61" s="5">
        <f t="shared" si="143"/>
        <v>2.2274410403033381E-4</v>
      </c>
      <c r="AQ61" s="5">
        <f t="shared" si="144"/>
        <v>5.3347468355751015E-5</v>
      </c>
      <c r="AR61" s="5">
        <f t="shared" si="145"/>
        <v>8.8776908823171312E-4</v>
      </c>
      <c r="AS61" s="5">
        <f t="shared" si="146"/>
        <v>9.4706228972095158E-4</v>
      </c>
      <c r="AT61" s="5">
        <f t="shared" si="147"/>
        <v>5.0515781215024029E-4</v>
      </c>
      <c r="AU61" s="5">
        <f t="shared" si="148"/>
        <v>1.7963226421048936E-4</v>
      </c>
      <c r="AV61" s="5">
        <f t="shared" si="149"/>
        <v>4.7907430464210373E-5</v>
      </c>
      <c r="AW61" s="5">
        <f t="shared" si="150"/>
        <v>2.901716716830131E-7</v>
      </c>
      <c r="AX61" s="5">
        <f t="shared" si="151"/>
        <v>2.7026012705784464E-4</v>
      </c>
      <c r="AY61" s="5">
        <f t="shared" si="152"/>
        <v>2.5891044144676765E-4</v>
      </c>
      <c r="AZ61" s="5">
        <f t="shared" si="153"/>
        <v>1.2401869528428896E-4</v>
      </c>
      <c r="BA61" s="5">
        <f t="shared" si="154"/>
        <v>3.960349299181534E-5</v>
      </c>
      <c r="BB61" s="5">
        <f t="shared" si="155"/>
        <v>9.4850819883895E-6</v>
      </c>
      <c r="BC61" s="5">
        <f t="shared" si="156"/>
        <v>1.8173504108855025E-6</v>
      </c>
      <c r="BD61" s="5">
        <f t="shared" si="157"/>
        <v>1.4174780981020745E-4</v>
      </c>
      <c r="BE61" s="5">
        <f t="shared" si="158"/>
        <v>1.5121500297918294E-4</v>
      </c>
      <c r="BF61" s="5">
        <f t="shared" si="159"/>
        <v>8.0657250212933093E-5</v>
      </c>
      <c r="BG61" s="5">
        <f t="shared" si="160"/>
        <v>2.8681422185810009E-5</v>
      </c>
      <c r="BH61" s="5">
        <f t="shared" si="161"/>
        <v>7.6492563572614475E-6</v>
      </c>
      <c r="BI61" s="5">
        <f t="shared" si="162"/>
        <v>1.6320284939859859E-6</v>
      </c>
      <c r="BJ61" s="8">
        <f t="shared" si="163"/>
        <v>0.37540887640153403</v>
      </c>
      <c r="BK61" s="8">
        <f t="shared" si="164"/>
        <v>0.30585157901721194</v>
      </c>
      <c r="BL61" s="8">
        <f t="shared" si="165"/>
        <v>0.29946452336778928</v>
      </c>
      <c r="BM61" s="8">
        <f t="shared" si="166"/>
        <v>0.32984665525696943</v>
      </c>
      <c r="BN61" s="8">
        <f t="shared" si="167"/>
        <v>0.6699658660325517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1.58474576271186</v>
      </c>
      <c r="F62">
        <f>VLOOKUP(B62,home!$B$2:$E$405,3,FALSE)</f>
        <v>1.21</v>
      </c>
      <c r="G62">
        <f>VLOOKUP(C62,away!$B$2:$E$405,4,FALSE)</f>
        <v>0.73</v>
      </c>
      <c r="H62">
        <f>VLOOKUP(A62,away!$A$2:$E$405,3,FALSE)</f>
        <v>1.29661016949153</v>
      </c>
      <c r="I62">
        <f>VLOOKUP(C62,away!$B$2:$E$405,3,FALSE)</f>
        <v>0.97</v>
      </c>
      <c r="J62">
        <f>VLOOKUP(B62,home!$B$2:$E$405,4,FALSE)</f>
        <v>1.03</v>
      </c>
      <c r="K62" s="3">
        <f t="shared" si="112"/>
        <v>1.3998059322033858</v>
      </c>
      <c r="L62" s="3">
        <f t="shared" si="113"/>
        <v>1.2954432203389874</v>
      </c>
      <c r="M62" s="5">
        <f t="shared" si="114"/>
        <v>6.7525555514327276E-2</v>
      </c>
      <c r="N62" s="5">
        <f t="shared" si="115"/>
        <v>9.4522673184284381E-2</v>
      </c>
      <c r="O62" s="5">
        <f t="shared" si="116"/>
        <v>8.7475523090659188E-2</v>
      </c>
      <c r="P62" s="5">
        <f t="shared" si="117"/>
        <v>0.12244875614489899</v>
      </c>
      <c r="Q62" s="5">
        <f t="shared" si="118"/>
        <v>6.6156699325541593E-2</v>
      </c>
      <c r="R62" s="5">
        <f t="shared" si="119"/>
        <v>5.6659786666700511E-2</v>
      </c>
      <c r="S62" s="5">
        <f t="shared" si="120"/>
        <v>5.5511197824398673E-2</v>
      </c>
      <c r="T62" s="5">
        <f t="shared" si="121"/>
        <v>8.5702247621277705E-2</v>
      </c>
      <c r="U62" s="5">
        <f t="shared" si="122"/>
        <v>7.9312705493425686E-2</v>
      </c>
      <c r="V62" s="5">
        <f t="shared" si="123"/>
        <v>1.1184699010845569E-2</v>
      </c>
      <c r="W62" s="5">
        <f t="shared" si="124"/>
        <v>3.0868846723629634E-2</v>
      </c>
      <c r="X62" s="5">
        <f t="shared" si="125"/>
        <v>3.9988838207809373E-2</v>
      </c>
      <c r="Y62" s="5">
        <f t="shared" si="126"/>
        <v>2.5901634672769663E-2</v>
      </c>
      <c r="Z62" s="5">
        <f t="shared" si="127"/>
        <v>2.4466512167743509E-2</v>
      </c>
      <c r="AA62" s="5">
        <f t="shared" si="128"/>
        <v>3.4248368872733692E-2</v>
      </c>
      <c r="AB62" s="5">
        <f t="shared" si="129"/>
        <v>2.3970534958171204E-2</v>
      </c>
      <c r="AC62" s="5">
        <f t="shared" si="130"/>
        <v>1.2676242269515057E-3</v>
      </c>
      <c r="AD62" s="5">
        <f t="shared" si="131"/>
        <v>1.0802598691003447E-2</v>
      </c>
      <c r="AE62" s="5">
        <f t="shared" si="132"/>
        <v>1.3994153236303236E-2</v>
      </c>
      <c r="AF62" s="5">
        <f t="shared" si="133"/>
        <v>9.0643154671769654E-3</v>
      </c>
      <c r="AG62" s="5">
        <f t="shared" si="134"/>
        <v>3.9141020063227401E-3</v>
      </c>
      <c r="AH62" s="5">
        <f t="shared" si="135"/>
        <v>7.9237443282611682E-3</v>
      </c>
      <c r="AI62" s="5">
        <f t="shared" si="136"/>
        <v>1.1091704315962918E-2</v>
      </c>
      <c r="AJ62" s="5">
        <f t="shared" si="137"/>
        <v>7.7631167498653951E-3</v>
      </c>
      <c r="AK62" s="5">
        <f t="shared" si="138"/>
        <v>3.6222856262830179E-3</v>
      </c>
      <c r="AL62" s="5">
        <f t="shared" si="139"/>
        <v>9.1946824379055773E-5</v>
      </c>
      <c r="AM62" s="5">
        <f t="shared" si="140"/>
        <v>3.0243083461758313E-3</v>
      </c>
      <c r="AN62" s="5">
        <f t="shared" si="141"/>
        <v>3.9178197432680958E-3</v>
      </c>
      <c r="AO62" s="5">
        <f t="shared" si="142"/>
        <v>2.5376565124634438E-3</v>
      </c>
      <c r="AP62" s="5">
        <f t="shared" si="143"/>
        <v>1.0957966415399492E-3</v>
      </c>
      <c r="AQ62" s="5">
        <f t="shared" si="144"/>
        <v>3.5488558253828973E-4</v>
      </c>
      <c r="AR62" s="5">
        <f t="shared" si="145"/>
        <v>2.0529521739490837E-3</v>
      </c>
      <c r="AS62" s="5">
        <f t="shared" si="146"/>
        <v>2.8737346316237648E-3</v>
      </c>
      <c r="AT62" s="5">
        <f t="shared" si="147"/>
        <v>2.0113353924626292E-3</v>
      </c>
      <c r="AU62" s="5">
        <f t="shared" si="148"/>
        <v>9.3849307133993828E-4</v>
      </c>
      <c r="AV62" s="5">
        <f t="shared" si="149"/>
        <v>3.2842704214835507E-4</v>
      </c>
      <c r="AW62" s="5">
        <f t="shared" si="150"/>
        <v>4.6314869611352899E-6</v>
      </c>
      <c r="AX62" s="5">
        <f t="shared" si="151"/>
        <v>7.0557412729819005E-4</v>
      </c>
      <c r="AY62" s="5">
        <f t="shared" si="152"/>
        <v>9.1403121965503791E-4</v>
      </c>
      <c r="AZ62" s="5">
        <f t="shared" si="153"/>
        <v>5.9203777334014746E-4</v>
      </c>
      <c r="BA62" s="5">
        <f t="shared" si="154"/>
        <v>2.5565043988602805E-4</v>
      </c>
      <c r="BB62" s="5">
        <f t="shared" si="155"/>
        <v>8.2795157281758726E-5</v>
      </c>
      <c r="BC62" s="5">
        <f t="shared" si="156"/>
        <v>2.1451285035510865E-5</v>
      </c>
      <c r="BD62" s="5">
        <f t="shared" si="157"/>
        <v>4.4324716257042123E-4</v>
      </c>
      <c r="BE62" s="5">
        <f t="shared" si="158"/>
        <v>6.2046000759839422E-4</v>
      </c>
      <c r="BF62" s="5">
        <f t="shared" si="159"/>
        <v>4.342617996655951E-4</v>
      </c>
      <c r="BG62" s="5">
        <f t="shared" si="160"/>
        <v>2.0262741443373953E-4</v>
      </c>
      <c r="BH62" s="5">
        <f t="shared" si="161"/>
        <v>7.0909764187845607E-5</v>
      </c>
      <c r="BI62" s="5">
        <f t="shared" si="162"/>
        <v>1.9851981712257897E-5</v>
      </c>
      <c r="BJ62" s="8">
        <f t="shared" si="163"/>
        <v>0.39441811596460108</v>
      </c>
      <c r="BK62" s="8">
        <f t="shared" si="164"/>
        <v>0.25894381076545614</v>
      </c>
      <c r="BL62" s="8">
        <f t="shared" si="165"/>
        <v>0.3220640705437548</v>
      </c>
      <c r="BM62" s="8">
        <f t="shared" si="166"/>
        <v>0.50419411578244966</v>
      </c>
      <c r="BN62" s="8">
        <f t="shared" si="167"/>
        <v>0.4947889939264119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1.47352941176471</v>
      </c>
      <c r="F63">
        <f>VLOOKUP(B63,home!$B$2:$E$405,3,FALSE)</f>
        <v>1.23</v>
      </c>
      <c r="G63">
        <f>VLOOKUP(C63,away!$B$2:$E$405,4,FALSE)</f>
        <v>1.23</v>
      </c>
      <c r="H63">
        <f>VLOOKUP(A63,away!$A$2:$E$405,3,FALSE)</f>
        <v>1.1558823529411799</v>
      </c>
      <c r="I63">
        <f>VLOOKUP(C63,away!$B$2:$E$405,3,FALSE)</f>
        <v>0.51</v>
      </c>
      <c r="J63">
        <f>VLOOKUP(B63,home!$B$2:$E$405,4,FALSE)</f>
        <v>0.7</v>
      </c>
      <c r="K63" s="3">
        <f t="shared" si="112"/>
        <v>2.2293026470588297</v>
      </c>
      <c r="L63" s="3">
        <f t="shared" si="113"/>
        <v>0.41265000000000124</v>
      </c>
      <c r="M63" s="5">
        <f t="shared" si="114"/>
        <v>7.1222062138980607E-2</v>
      </c>
      <c r="N63" s="5">
        <f t="shared" si="115"/>
        <v>0.15877553165541791</v>
      </c>
      <c r="O63" s="5">
        <f t="shared" si="116"/>
        <v>2.9389783941650437E-2</v>
      </c>
      <c r="P63" s="5">
        <f t="shared" si="117"/>
        <v>6.5518723137608398E-2</v>
      </c>
      <c r="Q63" s="5">
        <f t="shared" si="118"/>
        <v>0.17697935650379812</v>
      </c>
      <c r="R63" s="5">
        <f t="shared" si="119"/>
        <v>6.0638471717610436E-3</v>
      </c>
      <c r="S63" s="5">
        <f t="shared" si="120"/>
        <v>1.5068024403751221E-2</v>
      </c>
      <c r="T63" s="5">
        <f t="shared" si="121"/>
        <v>7.3030531461292514E-2</v>
      </c>
      <c r="U63" s="5">
        <f t="shared" si="122"/>
        <v>1.351815055136709E-2</v>
      </c>
      <c r="V63" s="5">
        <f t="shared" si="123"/>
        <v>1.5401559097011838E-3</v>
      </c>
      <c r="W63" s="5">
        <f t="shared" si="124"/>
        <v>0.13151351597622848</v>
      </c>
      <c r="X63" s="5">
        <f t="shared" si="125"/>
        <v>5.4269052367590852E-2</v>
      </c>
      <c r="Y63" s="5">
        <f t="shared" si="126"/>
        <v>1.1197062229743213E-2</v>
      </c>
      <c r="Z63" s="5">
        <f t="shared" si="127"/>
        <v>8.3408217847573418E-4</v>
      </c>
      <c r="AA63" s="5">
        <f t="shared" si="128"/>
        <v>1.8594216083405494E-3</v>
      </c>
      <c r="AB63" s="5">
        <f t="shared" si="129"/>
        <v>2.0726067567359871E-3</v>
      </c>
      <c r="AC63" s="5">
        <f t="shared" si="130"/>
        <v>8.8551431261173297E-5</v>
      </c>
      <c r="AD63" s="5">
        <f t="shared" si="131"/>
        <v>7.3295857322454971E-2</v>
      </c>
      <c r="AE63" s="5">
        <f t="shared" si="132"/>
        <v>3.0245535524111137E-2</v>
      </c>
      <c r="AF63" s="5">
        <f t="shared" si="133"/>
        <v>6.240410117012248E-3</v>
      </c>
      <c r="AG63" s="5">
        <f t="shared" si="134"/>
        <v>8.5836841159503744E-4</v>
      </c>
      <c r="AH63" s="5">
        <f t="shared" si="135"/>
        <v>8.6046002737003165E-5</v>
      </c>
      <c r="AI63" s="5">
        <f t="shared" si="136"/>
        <v>1.9182258167043244E-4</v>
      </c>
      <c r="AJ63" s="5">
        <f t="shared" si="137"/>
        <v>2.1381529454177683E-4</v>
      </c>
      <c r="AK63" s="5">
        <f t="shared" si="138"/>
        <v>1.5888633403454881E-4</v>
      </c>
      <c r="AL63" s="5">
        <f t="shared" si="139"/>
        <v>3.2584154594784765E-6</v>
      </c>
      <c r="AM63" s="5">
        <f t="shared" si="140"/>
        <v>3.2679729749479046E-2</v>
      </c>
      <c r="AN63" s="5">
        <f t="shared" si="141"/>
        <v>1.3485290481122569E-2</v>
      </c>
      <c r="AO63" s="5">
        <f t="shared" si="142"/>
        <v>2.782352558517622E-3</v>
      </c>
      <c r="AP63" s="5">
        <f t="shared" si="143"/>
        <v>3.8271259442410012E-4</v>
      </c>
      <c r="AQ63" s="5">
        <f t="shared" si="144"/>
        <v>3.9481588022276335E-5</v>
      </c>
      <c r="AR63" s="5">
        <f t="shared" si="145"/>
        <v>7.1013766058848945E-6</v>
      </c>
      <c r="AS63" s="5">
        <f t="shared" si="146"/>
        <v>1.583111766526084E-5</v>
      </c>
      <c r="AT63" s="5">
        <f t="shared" si="147"/>
        <v>1.7646176258532902E-5</v>
      </c>
      <c r="AU63" s="5">
        <f t="shared" si="148"/>
        <v>1.3112889147871357E-5</v>
      </c>
      <c r="AV63" s="5">
        <f t="shared" si="149"/>
        <v>7.3081496219846562E-6</v>
      </c>
      <c r="AW63" s="5">
        <f t="shared" si="150"/>
        <v>8.3263533621038479E-8</v>
      </c>
      <c r="AX63" s="5">
        <f t="shared" si="151"/>
        <v>1.2142168005946804E-2</v>
      </c>
      <c r="AY63" s="5">
        <f t="shared" si="152"/>
        <v>5.0104656276539639E-3</v>
      </c>
      <c r="AZ63" s="5">
        <f t="shared" si="153"/>
        <v>1.033784320625707E-3</v>
      </c>
      <c r="BA63" s="5">
        <f t="shared" si="154"/>
        <v>1.4219703330206645E-4</v>
      </c>
      <c r="BB63" s="5">
        <f t="shared" si="155"/>
        <v>1.4669401448024471E-5</v>
      </c>
      <c r="BC63" s="5">
        <f t="shared" si="156"/>
        <v>1.2106657015054636E-6</v>
      </c>
      <c r="BD63" s="5">
        <f t="shared" si="157"/>
        <v>4.8839717606973493E-7</v>
      </c>
      <c r="BE63" s="5">
        <f t="shared" si="158"/>
        <v>1.0887851174283174E-6</v>
      </c>
      <c r="BF63" s="5">
        <f t="shared" si="159"/>
        <v>1.2136157721806035E-6</v>
      </c>
      <c r="BG63" s="5">
        <f t="shared" si="160"/>
        <v>9.0183895114485506E-7</v>
      </c>
      <c r="BH63" s="5">
        <f t="shared" si="161"/>
        <v>5.0261799025199611E-7</v>
      </c>
      <c r="BI63" s="5">
        <f t="shared" si="162"/>
        <v>2.2409752322563284E-7</v>
      </c>
      <c r="BJ63" s="8">
        <f t="shared" si="163"/>
        <v>0.78411928359548833</v>
      </c>
      <c r="BK63" s="8">
        <f t="shared" si="164"/>
        <v>0.15845124106441605</v>
      </c>
      <c r="BL63" s="8">
        <f t="shared" si="165"/>
        <v>5.3619799304668703E-2</v>
      </c>
      <c r="BM63" s="8">
        <f t="shared" si="166"/>
        <v>0.48406471922971173</v>
      </c>
      <c r="BN63" s="8">
        <f t="shared" si="167"/>
        <v>0.5079493045492165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1.47352941176471</v>
      </c>
      <c r="F64">
        <f>VLOOKUP(B64,home!$B$2:$E$405,3,FALSE)</f>
        <v>0.89</v>
      </c>
      <c r="G64">
        <f>VLOOKUP(C64,away!$B$2:$E$405,4,FALSE)</f>
        <v>1.02</v>
      </c>
      <c r="H64">
        <f>VLOOKUP(A64,away!$A$2:$E$405,3,FALSE)</f>
        <v>1.1558823529411799</v>
      </c>
      <c r="I64">
        <f>VLOOKUP(C64,away!$B$2:$E$405,3,FALSE)</f>
        <v>1.44</v>
      </c>
      <c r="J64">
        <f>VLOOKUP(B64,home!$B$2:$E$405,4,FALSE)</f>
        <v>1.03</v>
      </c>
      <c r="K64" s="3">
        <f t="shared" si="112"/>
        <v>1.3376700000000039</v>
      </c>
      <c r="L64" s="3">
        <f t="shared" si="113"/>
        <v>1.7144047058823579</v>
      </c>
      <c r="M64" s="5">
        <f t="shared" si="114"/>
        <v>4.7260770407655618E-2</v>
      </c>
      <c r="N64" s="5">
        <f t="shared" si="115"/>
        <v>6.3219314751208872E-2</v>
      </c>
      <c r="O64" s="5">
        <f t="shared" si="116"/>
        <v>8.1024087190510477E-2</v>
      </c>
      <c r="P64" s="5">
        <f t="shared" si="117"/>
        <v>0.10838349071213046</v>
      </c>
      <c r="Q64" s="5">
        <f t="shared" si="118"/>
        <v>4.228329038162492E-2</v>
      </c>
      <c r="R64" s="5">
        <f t="shared" si="119"/>
        <v>6.9454038184616831E-2</v>
      </c>
      <c r="S64" s="5">
        <f t="shared" si="120"/>
        <v>6.2139174613643301E-2</v>
      </c>
      <c r="T64" s="5">
        <f t="shared" si="121"/>
        <v>7.2490672010447996E-2</v>
      </c>
      <c r="U64" s="5">
        <f t="shared" si="122"/>
        <v>9.2906583258416664E-2</v>
      </c>
      <c r="V64" s="5">
        <f t="shared" si="123"/>
        <v>1.5833805586664518E-2</v>
      </c>
      <c r="W64" s="5">
        <f t="shared" si="124"/>
        <v>1.8853696348262779E-2</v>
      </c>
      <c r="X64" s="5">
        <f t="shared" si="125"/>
        <v>3.2322865742738731E-2</v>
      </c>
      <c r="Y64" s="5">
        <f t="shared" si="126"/>
        <v>2.7707236568477477E-2</v>
      </c>
      <c r="Z64" s="5">
        <f t="shared" si="127"/>
        <v>3.9690776635413372E-2</v>
      </c>
      <c r="AA64" s="5">
        <f t="shared" si="128"/>
        <v>5.3093161181893563E-2</v>
      </c>
      <c r="AB64" s="5">
        <f t="shared" si="129"/>
        <v>3.5510564459091891E-2</v>
      </c>
      <c r="AC64" s="5">
        <f t="shared" si="130"/>
        <v>2.2694868094844155E-3</v>
      </c>
      <c r="AD64" s="5">
        <f t="shared" si="131"/>
        <v>6.3050059985451899E-3</v>
      </c>
      <c r="AE64" s="5">
        <f t="shared" si="132"/>
        <v>1.0809331954522368E-2</v>
      </c>
      <c r="AF64" s="5">
        <f t="shared" si="133"/>
        <v>9.2657847851388489E-3</v>
      </c>
      <c r="AG64" s="5">
        <f t="shared" si="134"/>
        <v>5.2951016797784002E-3</v>
      </c>
      <c r="AH64" s="5">
        <f t="shared" si="135"/>
        <v>1.7011513560969548E-2</v>
      </c>
      <c r="AI64" s="5">
        <f t="shared" si="136"/>
        <v>2.2755791345102201E-2</v>
      </c>
      <c r="AJ64" s="5">
        <f t="shared" si="137"/>
        <v>1.5219869704301477E-2</v>
      </c>
      <c r="AK64" s="5">
        <f t="shared" si="138"/>
        <v>6.7863877024510006E-3</v>
      </c>
      <c r="AL64" s="5">
        <f t="shared" si="139"/>
        <v>2.0818526690560439E-4</v>
      </c>
      <c r="AM64" s="5">
        <f t="shared" si="140"/>
        <v>1.6868034748147936E-3</v>
      </c>
      <c r="AN64" s="5">
        <f t="shared" si="141"/>
        <v>2.8918638151211951E-3</v>
      </c>
      <c r="AO64" s="5">
        <f t="shared" si="142"/>
        <v>2.4789124667073436E-3</v>
      </c>
      <c r="AP64" s="5">
        <f t="shared" si="143"/>
        <v>1.4166197327978385E-3</v>
      </c>
      <c r="AQ64" s="5">
        <f t="shared" si="144"/>
        <v>6.0716488408860526E-4</v>
      </c>
      <c r="AR64" s="5">
        <f t="shared" si="145"/>
        <v>5.8329237806215503E-3</v>
      </c>
      <c r="AS64" s="5">
        <f t="shared" si="146"/>
        <v>7.8025271536240528E-3</v>
      </c>
      <c r="AT64" s="5">
        <f t="shared" si="147"/>
        <v>5.2186032487941594E-3</v>
      </c>
      <c r="AU64" s="5">
        <f t="shared" si="148"/>
        <v>2.3269230026048329E-3</v>
      </c>
      <c r="AV64" s="5">
        <f t="shared" si="149"/>
        <v>7.7816377322360451E-4</v>
      </c>
      <c r="AW64" s="5">
        <f t="shared" si="150"/>
        <v>1.326202457100005E-5</v>
      </c>
      <c r="AX64" s="5">
        <f t="shared" si="151"/>
        <v>3.7606440069258497E-4</v>
      </c>
      <c r="AY64" s="5">
        <f t="shared" si="152"/>
        <v>6.4472657826219624E-4</v>
      </c>
      <c r="AZ64" s="5">
        <f t="shared" si="153"/>
        <v>5.5266113989006988E-4</v>
      </c>
      <c r="BA64" s="5">
        <f t="shared" si="154"/>
        <v>3.1582828632861477E-4</v>
      </c>
      <c r="BB64" s="5">
        <f t="shared" si="155"/>
        <v>1.3536437508313441E-4</v>
      </c>
      <c r="BC64" s="5">
        <f t="shared" si="156"/>
        <v>4.6413864330270067E-5</v>
      </c>
      <c r="BD64" s="5">
        <f t="shared" si="157"/>
        <v>1.6666653297584496E-3</v>
      </c>
      <c r="BE64" s="5">
        <f t="shared" si="158"/>
        <v>2.2294482116579921E-3</v>
      </c>
      <c r="BF64" s="5">
        <f t="shared" si="159"/>
        <v>1.4911329946442776E-3</v>
      </c>
      <c r="BG64" s="5">
        <f t="shared" si="160"/>
        <v>6.648812909819385E-4</v>
      </c>
      <c r="BH64" s="5">
        <f t="shared" si="161"/>
        <v>2.223479391269532E-4</v>
      </c>
      <c r="BI64" s="5">
        <f t="shared" si="162"/>
        <v>5.9485633546390463E-5</v>
      </c>
      <c r="BJ64" s="8">
        <f t="shared" si="163"/>
        <v>0.29970472323886227</v>
      </c>
      <c r="BK64" s="8">
        <f t="shared" si="164"/>
        <v>0.23673963997474612</v>
      </c>
      <c r="BL64" s="8">
        <f t="shared" si="165"/>
        <v>0.42205509894593785</v>
      </c>
      <c r="BM64" s="8">
        <f t="shared" si="166"/>
        <v>0.58593378261352114</v>
      </c>
      <c r="BN64" s="8">
        <f t="shared" si="167"/>
        <v>0.41162499162774713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1.3354838709677399</v>
      </c>
      <c r="F65">
        <f>VLOOKUP(B65,home!$B$2:$E$405,3,FALSE)</f>
        <v>0.61</v>
      </c>
      <c r="G65">
        <f>VLOOKUP(C65,away!$B$2:$E$405,4,FALSE)</f>
        <v>0.75</v>
      </c>
      <c r="H65">
        <f>VLOOKUP(A65,away!$A$2:$E$405,3,FALSE)</f>
        <v>1.3322580645161299</v>
      </c>
      <c r="I65">
        <f>VLOOKUP(C65,away!$B$2:$E$405,3,FALSE)</f>
        <v>1.4</v>
      </c>
      <c r="J65">
        <f>VLOOKUP(B65,home!$B$2:$E$405,4,FALSE)</f>
        <v>0.84</v>
      </c>
      <c r="K65" s="3">
        <f t="shared" si="112"/>
        <v>0.61098387096774098</v>
      </c>
      <c r="L65" s="3">
        <f t="shared" si="113"/>
        <v>1.5667354838709686</v>
      </c>
      <c r="M65" s="5">
        <f t="shared" si="114"/>
        <v>0.1132996324677987</v>
      </c>
      <c r="N65" s="5">
        <f t="shared" si="115"/>
        <v>6.9224248024398E-2</v>
      </c>
      <c r="O65" s="5">
        <f t="shared" si="116"/>
        <v>0.1775105544968395</v>
      </c>
      <c r="P65" s="5">
        <f t="shared" si="117"/>
        <v>0.10845608572410914</v>
      </c>
      <c r="Q65" s="5">
        <f t="shared" si="118"/>
        <v>2.1147449511388843E-2</v>
      </c>
      <c r="R65" s="5">
        <f t="shared" si="119"/>
        <v>0.1390560422459049</v>
      </c>
      <c r="S65" s="5">
        <f t="shared" si="120"/>
        <v>2.5954900016861127E-2</v>
      </c>
      <c r="T65" s="5">
        <f t="shared" si="121"/>
        <v>3.3132459542862674E-2</v>
      </c>
      <c r="U65" s="5">
        <f t="shared" si="122"/>
        <v>8.4960998972856694E-2</v>
      </c>
      <c r="V65" s="5">
        <f t="shared" si="123"/>
        <v>2.7605923238683294E-3</v>
      </c>
      <c r="W65" s="5">
        <f t="shared" si="124"/>
        <v>4.3069168545210729E-3</v>
      </c>
      <c r="X65" s="5">
        <f t="shared" si="125"/>
        <v>6.7477994620601034E-3</v>
      </c>
      <c r="Y65" s="5">
        <f t="shared" si="126"/>
        <v>5.2860084276274994E-3</v>
      </c>
      <c r="Z65" s="5">
        <f t="shared" si="127"/>
        <v>7.2621345211106567E-2</v>
      </c>
      <c r="AA65" s="5">
        <f t="shared" si="128"/>
        <v>4.43704706119665E-2</v>
      </c>
      <c r="AB65" s="5">
        <f t="shared" si="129"/>
        <v>1.3554820945579842E-2</v>
      </c>
      <c r="AC65" s="5">
        <f t="shared" si="130"/>
        <v>1.6516108172938887E-4</v>
      </c>
      <c r="AD65" s="5">
        <f t="shared" si="131"/>
        <v>6.5786418292787291E-4</v>
      </c>
      <c r="AE65" s="5">
        <f t="shared" si="132"/>
        <v>1.0306991589608802E-3</v>
      </c>
      <c r="AF65" s="5">
        <f t="shared" si="133"/>
        <v>8.0741647276998769E-4</v>
      </c>
      <c r="AG65" s="5">
        <f t="shared" si="134"/>
        <v>4.2166934605022581E-4</v>
      </c>
      <c r="AH65" s="5">
        <f t="shared" si="135"/>
        <v>2.844460960717092E-2</v>
      </c>
      <c r="AI65" s="5">
        <f t="shared" si="136"/>
        <v>1.7379197685955482E-2</v>
      </c>
      <c r="AJ65" s="5">
        <f t="shared" si="137"/>
        <v>5.3092047382393443E-3</v>
      </c>
      <c r="AK65" s="5">
        <f t="shared" si="138"/>
        <v>1.0812794875765821E-3</v>
      </c>
      <c r="AL65" s="5">
        <f t="shared" si="139"/>
        <v>6.324018550870487E-6</v>
      </c>
      <c r="AM65" s="5">
        <f t="shared" si="140"/>
        <v>8.0388881011260368E-5</v>
      </c>
      <c r="AN65" s="5">
        <f t="shared" si="141"/>
        <v>1.2594811238902272E-4</v>
      </c>
      <c r="AO65" s="5">
        <f t="shared" si="142"/>
        <v>9.8663688403225348E-5</v>
      </c>
      <c r="AP65" s="5">
        <f t="shared" si="143"/>
        <v>5.1526633863640579E-5</v>
      </c>
      <c r="AQ65" s="5">
        <f t="shared" si="144"/>
        <v>2.0182151409648288E-5</v>
      </c>
      <c r="AR65" s="5">
        <f t="shared" si="145"/>
        <v>8.9130358392823378E-3</v>
      </c>
      <c r="AS65" s="5">
        <f t="shared" si="146"/>
        <v>5.4457211391589306E-3</v>
      </c>
      <c r="AT65" s="5">
        <f t="shared" si="147"/>
        <v>1.66362389090709E-3</v>
      </c>
      <c r="AU65" s="5">
        <f t="shared" si="148"/>
        <v>3.3881578823360958E-4</v>
      </c>
      <c r="AV65" s="5">
        <f t="shared" si="149"/>
        <v>5.1752745459989278E-5</v>
      </c>
      <c r="AW65" s="5">
        <f t="shared" si="150"/>
        <v>1.6815742938898531E-7</v>
      </c>
      <c r="AX65" s="5">
        <f t="shared" si="151"/>
        <v>8.1860516171708283E-6</v>
      </c>
      <c r="AY65" s="5">
        <f t="shared" si="152"/>
        <v>1.2825377541420864E-5</v>
      </c>
      <c r="AZ65" s="5">
        <f t="shared" si="153"/>
        <v>1.0046987044092937E-5</v>
      </c>
      <c r="BA65" s="5">
        <f t="shared" si="154"/>
        <v>5.2469903693240994E-6</v>
      </c>
      <c r="BB65" s="5">
        <f t="shared" si="155"/>
        <v>2.0551614987873266E-6</v>
      </c>
      <c r="BC65" s="5">
        <f t="shared" si="156"/>
        <v>6.4397888904710876E-7</v>
      </c>
      <c r="BD65" s="5">
        <f t="shared" si="157"/>
        <v>2.327394919736219E-3</v>
      </c>
      <c r="BE65" s="5">
        <f t="shared" si="158"/>
        <v>1.4220007573310899E-3</v>
      </c>
      <c r="BF65" s="5">
        <f t="shared" si="159"/>
        <v>4.3440976361660432E-4</v>
      </c>
      <c r="BG65" s="5">
        <f t="shared" si="160"/>
        <v>8.847245298688474E-5</v>
      </c>
      <c r="BH65" s="5">
        <f t="shared" si="161"/>
        <v>1.3513810449984578E-5</v>
      </c>
      <c r="BI65" s="5">
        <f t="shared" si="162"/>
        <v>1.6513440440511774E-6</v>
      </c>
      <c r="BJ65" s="8">
        <f t="shared" si="163"/>
        <v>0.14317824499760382</v>
      </c>
      <c r="BK65" s="8">
        <f t="shared" si="164"/>
        <v>0.25065552101045901</v>
      </c>
      <c r="BL65" s="8">
        <f t="shared" si="165"/>
        <v>0.53236757124329692</v>
      </c>
      <c r="BM65" s="8">
        <f t="shared" si="166"/>
        <v>0.37011601277191464</v>
      </c>
      <c r="BN65" s="8">
        <f t="shared" si="167"/>
        <v>0.6286940124704391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1.3354838709677399</v>
      </c>
      <c r="F66">
        <f>VLOOKUP(B66,home!$B$2:$E$405,3,FALSE)</f>
        <v>0.47</v>
      </c>
      <c r="G66">
        <f>VLOOKUP(C66,away!$B$2:$E$405,4,FALSE)</f>
        <v>0.66</v>
      </c>
      <c r="H66">
        <f>VLOOKUP(A66,away!$A$2:$E$405,3,FALSE)</f>
        <v>1.3322580645161299</v>
      </c>
      <c r="I66">
        <f>VLOOKUP(C66,away!$B$2:$E$405,3,FALSE)</f>
        <v>0.94</v>
      </c>
      <c r="J66">
        <f>VLOOKUP(B66,home!$B$2:$E$405,4,FALSE)</f>
        <v>1.17</v>
      </c>
      <c r="K66" s="3">
        <f t="shared" si="112"/>
        <v>0.41426709677419288</v>
      </c>
      <c r="L66" s="3">
        <f t="shared" si="113"/>
        <v>1.4652174193548395</v>
      </c>
      <c r="M66" s="5">
        <f t="shared" si="114"/>
        <v>0.15266878377215251</v>
      </c>
      <c r="N66" s="5">
        <f t="shared" si="115"/>
        <v>6.3245653821336636E-2</v>
      </c>
      <c r="O66" s="5">
        <f t="shared" si="116"/>
        <v>0.22369296137467529</v>
      </c>
      <c r="P66" s="5">
        <f t="shared" si="117"/>
        <v>9.2668633677508397E-2</v>
      </c>
      <c r="Q66" s="5">
        <f t="shared" si="118"/>
        <v>1.310029669607538E-2</v>
      </c>
      <c r="R66" s="5">
        <f t="shared" si="119"/>
        <v>0.16387941179662177</v>
      </c>
      <c r="S66" s="5">
        <f t="shared" si="120"/>
        <v>1.4062265145952253E-2</v>
      </c>
      <c r="T66" s="5">
        <f t="shared" si="121"/>
        <v>1.91947829178063E-2</v>
      </c>
      <c r="U66" s="5">
        <f t="shared" si="122"/>
        <v>6.7889848146048926E-2</v>
      </c>
      <c r="V66" s="5">
        <f t="shared" si="123"/>
        <v>9.4840817071686662E-4</v>
      </c>
      <c r="W66" s="5">
        <f t="shared" si="124"/>
        <v>1.809007293054567E-3</v>
      </c>
      <c r="X66" s="5">
        <f t="shared" si="125"/>
        <v>2.6505889975234963E-3</v>
      </c>
      <c r="Y66" s="5">
        <f t="shared" si="126"/>
        <v>1.9418445853608545E-3</v>
      </c>
      <c r="Z66" s="5">
        <f t="shared" si="127"/>
        <v>8.0039656279345076E-2</v>
      </c>
      <c r="AA66" s="5">
        <f t="shared" si="128"/>
        <v>3.3157796033648587E-2</v>
      </c>
      <c r="AB66" s="5">
        <f t="shared" si="129"/>
        <v>6.8680919491452231E-3</v>
      </c>
      <c r="AC66" s="5">
        <f t="shared" si="130"/>
        <v>3.5979723219025637E-5</v>
      </c>
      <c r="AD66" s="5">
        <f t="shared" si="131"/>
        <v>1.8735304983426418E-4</v>
      </c>
      <c r="AE66" s="5">
        <f t="shared" si="132"/>
        <v>2.7451295218641921E-4</v>
      </c>
      <c r="AF66" s="5">
        <f t="shared" si="133"/>
        <v>2.0111057969103181E-4</v>
      </c>
      <c r="AG66" s="5">
        <f t="shared" si="134"/>
        <v>9.8223574859949828E-5</v>
      </c>
      <c r="AH66" s="5">
        <f t="shared" si="135"/>
        <v>2.9318874654917587E-2</v>
      </c>
      <c r="AI66" s="5">
        <f t="shared" si="136"/>
        <v>1.2145845083979177E-2</v>
      </c>
      <c r="AJ66" s="5">
        <f t="shared" si="137"/>
        <v>2.515811990404578E-3</v>
      </c>
      <c r="AK66" s="5">
        <f t="shared" si="138"/>
        <v>3.4740604309820282E-4</v>
      </c>
      <c r="AL66" s="5">
        <f t="shared" si="139"/>
        <v>8.7357525446146927E-7</v>
      </c>
      <c r="AM66" s="5">
        <f t="shared" si="140"/>
        <v>1.5522840805326261E-5</v>
      </c>
      <c r="AN66" s="5">
        <f t="shared" si="141"/>
        <v>2.2744336745836143E-5</v>
      </c>
      <c r="AO66" s="5">
        <f t="shared" si="142"/>
        <v>1.6662699195835745E-5</v>
      </c>
      <c r="AP66" s="5">
        <f t="shared" si="143"/>
        <v>8.1381590384028041E-6</v>
      </c>
      <c r="AQ66" s="5">
        <f t="shared" si="144"/>
        <v>2.9810430961369542E-6</v>
      </c>
      <c r="AR66" s="5">
        <f t="shared" si="145"/>
        <v>8.5917051720532673E-3</v>
      </c>
      <c r="AS66" s="5">
        <f t="shared" si="146"/>
        <v>3.5592607579663245E-3</v>
      </c>
      <c r="AT66" s="5">
        <f t="shared" si="147"/>
        <v>7.3724231043251123E-4</v>
      </c>
      <c r="AU66" s="5">
        <f t="shared" si="148"/>
        <v>1.0180507718732492E-4</v>
      </c>
      <c r="AV66" s="5">
        <f t="shared" si="149"/>
        <v>1.0543623440816423E-5</v>
      </c>
      <c r="AW66" s="5">
        <f t="shared" si="150"/>
        <v>1.4729239928067424E-8</v>
      </c>
      <c r="AX66" s="5">
        <f t="shared" si="151"/>
        <v>1.0717670323517477E-6</v>
      </c>
      <c r="AY66" s="5">
        <f t="shared" si="152"/>
        <v>1.5703717252920225E-6</v>
      </c>
      <c r="AZ66" s="5">
        <f t="shared" si="153"/>
        <v>1.1504680033800924E-6</v>
      </c>
      <c r="BA66" s="5">
        <f t="shared" si="154"/>
        <v>5.6189525298763132E-7</v>
      </c>
      <c r="BB66" s="5">
        <f t="shared" si="155"/>
        <v>2.0582467813256791E-7</v>
      </c>
      <c r="BC66" s="5">
        <f t="shared" si="156"/>
        <v>6.0315580746588294E-8</v>
      </c>
      <c r="BD66" s="5">
        <f t="shared" si="157"/>
        <v>2.0981193466755857E-3</v>
      </c>
      <c r="BE66" s="5">
        <f t="shared" si="158"/>
        <v>8.6918181043306138E-4</v>
      </c>
      <c r="BF66" s="5">
        <f t="shared" si="159"/>
        <v>1.8003671258852059E-4</v>
      </c>
      <c r="BG66" s="5">
        <f t="shared" si="160"/>
        <v>2.4861095412272075E-5</v>
      </c>
      <c r="BH66" s="5">
        <f t="shared" si="161"/>
        <v>2.574783454767039E-6</v>
      </c>
      <c r="BI66" s="5">
        <f t="shared" si="162"/>
        <v>2.1332961332571354E-7</v>
      </c>
      <c r="BJ66" s="8">
        <f t="shared" si="163"/>
        <v>0.10277404418888332</v>
      </c>
      <c r="BK66" s="8">
        <f t="shared" si="164"/>
        <v>0.26038651443652877</v>
      </c>
      <c r="BL66" s="8">
        <f t="shared" si="165"/>
        <v>0.55599159109179719</v>
      </c>
      <c r="BM66" s="8">
        <f t="shared" si="166"/>
        <v>0.28993450921569885</v>
      </c>
      <c r="BN66" s="8">
        <f t="shared" si="167"/>
        <v>0.70925574113837009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1.3354838709677399</v>
      </c>
      <c r="F67">
        <f>VLOOKUP(B67,home!$B$2:$E$405,3,FALSE)</f>
        <v>0.75</v>
      </c>
      <c r="G67">
        <f>VLOOKUP(C67,away!$B$2:$E$405,4,FALSE)</f>
        <v>0.66</v>
      </c>
      <c r="H67">
        <f>VLOOKUP(A67,away!$A$2:$E$405,3,FALSE)</f>
        <v>1.3322580645161299</v>
      </c>
      <c r="I67">
        <f>VLOOKUP(C67,away!$B$2:$E$405,3,FALSE)</f>
        <v>1.4</v>
      </c>
      <c r="J67">
        <f>VLOOKUP(B67,home!$B$2:$E$405,4,FALSE)</f>
        <v>1.17</v>
      </c>
      <c r="K67" s="3">
        <f t="shared" si="112"/>
        <v>0.66106451612903128</v>
      </c>
      <c r="L67" s="3">
        <f t="shared" si="113"/>
        <v>2.1822387096774207</v>
      </c>
      <c r="M67" s="5">
        <f t="shared" si="114"/>
        <v>5.8232991196255419E-2</v>
      </c>
      <c r="N67" s="5">
        <f t="shared" si="115"/>
        <v>3.849576414789873E-2</v>
      </c>
      <c r="O67" s="5">
        <f t="shared" si="116"/>
        <v>0.12707828756877304</v>
      </c>
      <c r="P67" s="5">
        <f t="shared" si="117"/>
        <v>8.4006946682156844E-2</v>
      </c>
      <c r="Q67" s="5">
        <f t="shared" si="118"/>
        <v>1.2724091849723992E-2</v>
      </c>
      <c r="R67" s="5">
        <f t="shared" si="119"/>
        <v>0.13865757914604776</v>
      </c>
      <c r="S67" s="5">
        <f t="shared" si="120"/>
        <v>3.0297117432431249E-2</v>
      </c>
      <c r="T67" s="5">
        <f t="shared" si="121"/>
        <v>2.7767005779958671E-2</v>
      </c>
      <c r="U67" s="5">
        <f t="shared" si="122"/>
        <v>9.166160546580493E-2</v>
      </c>
      <c r="V67" s="5">
        <f t="shared" si="123"/>
        <v>4.8562932311220696E-3</v>
      </c>
      <c r="W67" s="5">
        <f t="shared" si="124"/>
        <v>2.8038152072730476E-3</v>
      </c>
      <c r="X67" s="5">
        <f t="shared" si="125"/>
        <v>6.1185940800934646E-3</v>
      </c>
      <c r="Y67" s="5">
        <f t="shared" si="126"/>
        <v>6.6761164251915349E-3</v>
      </c>
      <c r="Z67" s="5">
        <f t="shared" si="127"/>
        <v>0.10086131220088869</v>
      </c>
      <c r="AA67" s="5">
        <f t="shared" si="128"/>
        <v>6.6675834546219656E-2</v>
      </c>
      <c r="AB67" s="5">
        <f t="shared" si="129"/>
        <v>2.2038514150898018E-2</v>
      </c>
      <c r="AC67" s="5">
        <f t="shared" si="130"/>
        <v>4.3785571348731455E-4</v>
      </c>
      <c r="AD67" s="5">
        <f t="shared" si="131"/>
        <v>4.63375685827794E-4</v>
      </c>
      <c r="AE67" s="5">
        <f t="shared" si="132"/>
        <v>1.011196358736735E-3</v>
      </c>
      <c r="AF67" s="5">
        <f t="shared" si="133"/>
        <v>1.1033359185600796E-3</v>
      </c>
      <c r="AG67" s="5">
        <f t="shared" si="134"/>
        <v>8.0258078375309997E-4</v>
      </c>
      <c r="AH67" s="5">
        <f t="shared" si="135"/>
        <v>5.5025864948409713E-2</v>
      </c>
      <c r="AI67" s="5">
        <f t="shared" si="136"/>
        <v>3.6375646786701896E-2</v>
      </c>
      <c r="AJ67" s="5">
        <f t="shared" si="137"/>
        <v>1.202332467096582E-2</v>
      </c>
      <c r="AK67" s="5">
        <f t="shared" si="138"/>
        <v>2.6493977686247549E-3</v>
      </c>
      <c r="AL67" s="5">
        <f t="shared" si="139"/>
        <v>2.5266036191369005E-5</v>
      </c>
      <c r="AM67" s="5">
        <f t="shared" si="140"/>
        <v>6.1264244707541761E-5</v>
      </c>
      <c r="AN67" s="5">
        <f t="shared" si="141"/>
        <v>1.3369320631994767E-4</v>
      </c>
      <c r="AO67" s="5">
        <f t="shared" si="142"/>
        <v>1.4587524502613993E-4</v>
      </c>
      <c r="AP67" s="5">
        <f t="shared" si="143"/>
        <v>1.0611153549324038E-4</v>
      </c>
      <c r="AQ67" s="5">
        <f t="shared" si="144"/>
        <v>5.7890175074164689E-5</v>
      </c>
      <c r="AR67" s="5">
        <f t="shared" si="145"/>
        <v>2.4015914504780304E-2</v>
      </c>
      <c r="AS67" s="5">
        <f t="shared" si="146"/>
        <v>1.5876068901498779E-2</v>
      </c>
      <c r="AT67" s="5">
        <f t="shared" si="147"/>
        <v>5.2475529032002255E-3</v>
      </c>
      <c r="AU67" s="5">
        <f t="shared" si="148"/>
        <v>1.1563236736051835E-3</v>
      </c>
      <c r="AV67" s="5">
        <f t="shared" si="149"/>
        <v>1.9110113744508857E-4</v>
      </c>
      <c r="AW67" s="5">
        <f t="shared" si="150"/>
        <v>1.0124666216767573E-6</v>
      </c>
      <c r="AX67" s="5">
        <f t="shared" si="151"/>
        <v>6.7499363806002742E-6</v>
      </c>
      <c r="AY67" s="5">
        <f t="shared" si="152"/>
        <v>1.4729972457605822E-5</v>
      </c>
      <c r="AZ67" s="5">
        <f t="shared" si="153"/>
        <v>1.6072158044734839E-5</v>
      </c>
      <c r="BA67" s="5">
        <f t="shared" si="154"/>
        <v>1.1691095144424578E-5</v>
      </c>
      <c r="BB67" s="5">
        <f t="shared" si="155"/>
        <v>6.378190095671263E-6</v>
      </c>
      <c r="BC67" s="5">
        <f t="shared" si="156"/>
        <v>2.7837466648909901E-6</v>
      </c>
      <c r="BD67" s="5">
        <f t="shared" si="157"/>
        <v>8.7347430467725144E-3</v>
      </c>
      <c r="BE67" s="5">
        <f t="shared" si="158"/>
        <v>5.7742286857260933E-3</v>
      </c>
      <c r="BF67" s="5">
        <f t="shared" si="159"/>
        <v>1.908568846073946E-3</v>
      </c>
      <c r="BG67" s="5">
        <f t="shared" si="160"/>
        <v>4.2056238024293889E-4</v>
      </c>
      <c r="BH67" s="5">
        <f t="shared" si="161"/>
        <v>6.9504716599342993E-5</v>
      </c>
      <c r="BI67" s="5">
        <f t="shared" si="162"/>
        <v>9.1894203694860293E-6</v>
      </c>
      <c r="BJ67" s="8">
        <f t="shared" si="163"/>
        <v>9.8529115742426135E-2</v>
      </c>
      <c r="BK67" s="8">
        <f t="shared" si="164"/>
        <v>0.17787120026410189</v>
      </c>
      <c r="BL67" s="8">
        <f t="shared" si="165"/>
        <v>0.6155898132687595</v>
      </c>
      <c r="BM67" s="8">
        <f t="shared" si="166"/>
        <v>0.5336420633794845</v>
      </c>
      <c r="BN67" s="8">
        <f t="shared" si="167"/>
        <v>0.45919566059085581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1.2345679012345701</v>
      </c>
      <c r="F68">
        <f>VLOOKUP(B68,home!$B$2:$E$405,3,FALSE)</f>
        <v>1.38</v>
      </c>
      <c r="G68">
        <f>VLOOKUP(C68,away!$B$2:$E$405,4,FALSE)</f>
        <v>0.81</v>
      </c>
      <c r="H68">
        <f>VLOOKUP(A68,away!$A$2:$E$405,3,FALSE)</f>
        <v>1.0246913580246899</v>
      </c>
      <c r="I68">
        <f>VLOOKUP(C68,away!$B$2:$E$405,3,FALSE)</f>
        <v>1.39</v>
      </c>
      <c r="J68">
        <f>VLOOKUP(B68,home!$B$2:$E$405,4,FALSE)</f>
        <v>0.49</v>
      </c>
      <c r="K68" s="3">
        <f t="shared" si="112"/>
        <v>1.3800000000000023</v>
      </c>
      <c r="L68" s="3">
        <f t="shared" si="113"/>
        <v>0.69791728395061625</v>
      </c>
      <c r="M68" s="5">
        <f t="shared" si="114"/>
        <v>0.12519067750006105</v>
      </c>
      <c r="N68" s="5">
        <f t="shared" si="115"/>
        <v>0.17276313495008458</v>
      </c>
      <c r="O68" s="5">
        <f t="shared" si="116"/>
        <v>8.7372737616780133E-2</v>
      </c>
      <c r="P68" s="5">
        <f t="shared" si="117"/>
        <v>0.1205743779111568</v>
      </c>
      <c r="Q68" s="5">
        <f t="shared" si="118"/>
        <v>0.11920656311555858</v>
      </c>
      <c r="R68" s="5">
        <f t="shared" si="119"/>
        <v>3.0489471864416511E-2</v>
      </c>
      <c r="S68" s="5">
        <f t="shared" si="120"/>
        <v>2.9032075109297509E-2</v>
      </c>
      <c r="T68" s="5">
        <f t="shared" si="121"/>
        <v>8.3196320758698344E-2</v>
      </c>
      <c r="U68" s="5">
        <f t="shared" si="122"/>
        <v>4.2075471172894861E-2</v>
      </c>
      <c r="V68" s="5">
        <f t="shared" si="123"/>
        <v>3.1068380078521246E-3</v>
      </c>
      <c r="W68" s="5">
        <f t="shared" si="124"/>
        <v>5.4835019033157038E-2</v>
      </c>
      <c r="X68" s="5">
        <f t="shared" si="125"/>
        <v>3.8270307549001299E-2</v>
      </c>
      <c r="Y68" s="5">
        <f t="shared" si="126"/>
        <v>1.3354754550276876E-2</v>
      </c>
      <c r="Z68" s="5">
        <f t="shared" si="127"/>
        <v>7.0930431309007705E-3</v>
      </c>
      <c r="AA68" s="5">
        <f t="shared" si="128"/>
        <v>9.7883995206430804E-3</v>
      </c>
      <c r="AB68" s="5">
        <f t="shared" si="129"/>
        <v>6.7539956692437382E-3</v>
      </c>
      <c r="AC68" s="5">
        <f t="shared" si="130"/>
        <v>1.8701725017989301E-4</v>
      </c>
      <c r="AD68" s="5">
        <f t="shared" si="131"/>
        <v>1.8918081566439211E-2</v>
      </c>
      <c r="AE68" s="5">
        <f t="shared" si="132"/>
        <v>1.3203256104405472E-2</v>
      </c>
      <c r="AF68" s="5">
        <f t="shared" si="133"/>
        <v>4.6073903198455305E-3</v>
      </c>
      <c r="AG68" s="5">
        <f t="shared" si="134"/>
        <v>1.071859112708985E-3</v>
      </c>
      <c r="AH68" s="5">
        <f t="shared" si="135"/>
        <v>1.23758934921571E-3</v>
      </c>
      <c r="AI68" s="5">
        <f t="shared" si="136"/>
        <v>1.7078733019176829E-3</v>
      </c>
      <c r="AJ68" s="5">
        <f t="shared" si="137"/>
        <v>1.1784325783232034E-3</v>
      </c>
      <c r="AK68" s="5">
        <f t="shared" si="138"/>
        <v>5.4207898602867449E-4</v>
      </c>
      <c r="AL68" s="5">
        <f t="shared" si="139"/>
        <v>7.2048459356200098E-6</v>
      </c>
      <c r="AM68" s="5">
        <f t="shared" si="140"/>
        <v>5.221390512337225E-3</v>
      </c>
      <c r="AN68" s="5">
        <f t="shared" si="141"/>
        <v>3.6440986848159124E-3</v>
      </c>
      <c r="AO68" s="5">
        <f t="shared" si="142"/>
        <v>1.271639728277367E-3</v>
      </c>
      <c r="AP68" s="5">
        <f t="shared" si="143"/>
        <v>2.9583311510768002E-4</v>
      </c>
      <c r="AQ68" s="5">
        <f t="shared" si="144"/>
        <v>5.16167610496505E-5</v>
      </c>
      <c r="AR68" s="5">
        <f t="shared" si="145"/>
        <v>1.7274699945016785E-4</v>
      </c>
      <c r="AS68" s="5">
        <f t="shared" si="146"/>
        <v>2.3839085924123209E-4</v>
      </c>
      <c r="AT68" s="5">
        <f t="shared" si="147"/>
        <v>1.6448969287645045E-4</v>
      </c>
      <c r="AU68" s="5">
        <f t="shared" si="148"/>
        <v>7.5665258723167322E-5</v>
      </c>
      <c r="AV68" s="5">
        <f t="shared" si="149"/>
        <v>2.6104514259492774E-5</v>
      </c>
      <c r="AW68" s="5">
        <f t="shared" si="150"/>
        <v>1.9275481608903846E-7</v>
      </c>
      <c r="AX68" s="5">
        <f t="shared" si="151"/>
        <v>1.2009198178375656E-3</v>
      </c>
      <c r="AY68" s="5">
        <f t="shared" si="152"/>
        <v>8.3814269750766258E-4</v>
      </c>
      <c r="AZ68" s="5">
        <f t="shared" si="153"/>
        <v>2.9247713750379538E-4</v>
      </c>
      <c r="BA68" s="5">
        <f t="shared" si="154"/>
        <v>6.8041616474766629E-5</v>
      </c>
      <c r="BB68" s="5">
        <f t="shared" si="155"/>
        <v>1.1871855041419654E-5</v>
      </c>
      <c r="BC68" s="5">
        <f t="shared" si="156"/>
        <v>1.6571145651926077E-6</v>
      </c>
      <c r="BD68" s="5">
        <f t="shared" si="157"/>
        <v>2.0093852777813286E-5</v>
      </c>
      <c r="BE68" s="5">
        <f t="shared" si="158"/>
        <v>2.7729516833382384E-5</v>
      </c>
      <c r="BF68" s="5">
        <f t="shared" si="159"/>
        <v>1.9133366615033882E-5</v>
      </c>
      <c r="BG68" s="5">
        <f t="shared" si="160"/>
        <v>8.8013486429155994E-6</v>
      </c>
      <c r="BH68" s="5">
        <f t="shared" si="161"/>
        <v>3.0364652818058873E-6</v>
      </c>
      <c r="BI68" s="5">
        <f t="shared" si="162"/>
        <v>8.3806441777842535E-7</v>
      </c>
      <c r="BJ68" s="8">
        <f t="shared" si="163"/>
        <v>0.5323243761006945</v>
      </c>
      <c r="BK68" s="8">
        <f t="shared" si="164"/>
        <v>0.27893633332199064</v>
      </c>
      <c r="BL68" s="8">
        <f t="shared" si="165"/>
        <v>0.18190307999858282</v>
      </c>
      <c r="BM68" s="8">
        <f t="shared" si="166"/>
        <v>0.34382191965141912</v>
      </c>
      <c r="BN68" s="8">
        <f t="shared" si="167"/>
        <v>0.65559696295805758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1.2345679012345701</v>
      </c>
      <c r="F69">
        <f>VLOOKUP(B69,home!$B$2:$E$405,3,FALSE)</f>
        <v>1.08</v>
      </c>
      <c r="G69">
        <f>VLOOKUP(C69,away!$B$2:$E$405,4,FALSE)</f>
        <v>0.97</v>
      </c>
      <c r="H69">
        <f>VLOOKUP(A69,away!$A$2:$E$405,3,FALSE)</f>
        <v>1.0246913580246899</v>
      </c>
      <c r="I69">
        <f>VLOOKUP(C69,away!$B$2:$E$405,3,FALSE)</f>
        <v>1.0900000000000001</v>
      </c>
      <c r="J69">
        <f>VLOOKUP(B69,home!$B$2:$E$405,4,FALSE)</f>
        <v>1.07</v>
      </c>
      <c r="K69" s="3">
        <f t="shared" si="112"/>
        <v>1.2933333333333357</v>
      </c>
      <c r="L69" s="3">
        <f t="shared" si="113"/>
        <v>1.195097530864196</v>
      </c>
      <c r="M69" s="5">
        <f t="shared" si="114"/>
        <v>8.304016569544323E-2</v>
      </c>
      <c r="N69" s="5">
        <f t="shared" si="115"/>
        <v>0.1073986142994401</v>
      </c>
      <c r="O69" s="5">
        <f t="shared" si="116"/>
        <v>9.9241096985177898E-2</v>
      </c>
      <c r="P69" s="5">
        <f t="shared" si="117"/>
        <v>0.12835181876749699</v>
      </c>
      <c r="Q69" s="5">
        <f t="shared" si="118"/>
        <v>6.9451103913638082E-2</v>
      </c>
      <c r="R69" s="5">
        <f t="shared" si="119"/>
        <v>5.9301394983620172E-2</v>
      </c>
      <c r="S69" s="5">
        <f t="shared" si="120"/>
        <v>4.9597051146745279E-2</v>
      </c>
      <c r="T69" s="5">
        <f t="shared" si="121"/>
        <v>8.3000842802981561E-2</v>
      </c>
      <c r="U69" s="5">
        <f t="shared" si="122"/>
        <v>7.6696470845482229E-2</v>
      </c>
      <c r="V69" s="5">
        <f t="shared" si="123"/>
        <v>8.5177946611425179E-3</v>
      </c>
      <c r="W69" s="5">
        <f t="shared" si="124"/>
        <v>2.9941142576101795E-2</v>
      </c>
      <c r="X69" s="5">
        <f t="shared" si="125"/>
        <v>3.5782585563952106E-2</v>
      </c>
      <c r="Y69" s="5">
        <f t="shared" si="126"/>
        <v>2.1381839827707999E-2</v>
      </c>
      <c r="Z69" s="5">
        <f t="shared" si="127"/>
        <v>2.3623650240575632E-2</v>
      </c>
      <c r="AA69" s="5">
        <f t="shared" si="128"/>
        <v>3.0553254311144539E-2</v>
      </c>
      <c r="AB69" s="5">
        <f t="shared" si="129"/>
        <v>1.9757771121206844E-2</v>
      </c>
      <c r="AC69" s="5">
        <f t="shared" si="130"/>
        <v>8.2285062557512422E-4</v>
      </c>
      <c r="AD69" s="5">
        <f t="shared" si="131"/>
        <v>9.6809694329396036E-3</v>
      </c>
      <c r="AE69" s="5">
        <f t="shared" si="132"/>
        <v>1.1569702665677875E-2</v>
      </c>
      <c r="AF69" s="5">
        <f t="shared" si="133"/>
        <v>6.9134615442922685E-3</v>
      </c>
      <c r="AG69" s="5">
        <f t="shared" si="134"/>
        <v>2.7540869404360873E-3</v>
      </c>
      <c r="AH69" s="5">
        <f t="shared" si="135"/>
        <v>7.0581415181278275E-3</v>
      </c>
      <c r="AI69" s="5">
        <f t="shared" si="136"/>
        <v>9.1285296967786745E-3</v>
      </c>
      <c r="AJ69" s="5">
        <f t="shared" si="137"/>
        <v>5.9031158705835545E-3</v>
      </c>
      <c r="AK69" s="5">
        <f t="shared" si="138"/>
        <v>2.5448988419849144E-3</v>
      </c>
      <c r="AL69" s="5">
        <f t="shared" si="139"/>
        <v>5.0873874579629047E-5</v>
      </c>
      <c r="AM69" s="5">
        <f t="shared" si="140"/>
        <v>2.5041440933203799E-3</v>
      </c>
      <c r="AN69" s="5">
        <f t="shared" si="141"/>
        <v>2.9926964228553466E-3</v>
      </c>
      <c r="AO69" s="5">
        <f t="shared" si="142"/>
        <v>1.7882820527902687E-3</v>
      </c>
      <c r="AP69" s="5">
        <f t="shared" si="143"/>
        <v>7.1239048859280199E-4</v>
      </c>
      <c r="AQ69" s="5">
        <f t="shared" si="144"/>
        <v>2.1284402848209901E-4</v>
      </c>
      <c r="AR69" s="5">
        <f t="shared" si="145"/>
        <v>1.6870335001609278E-3</v>
      </c>
      <c r="AS69" s="5">
        <f t="shared" si="146"/>
        <v>2.1818966602081373E-3</v>
      </c>
      <c r="AT69" s="5">
        <f t="shared" si="147"/>
        <v>1.4109598402679317E-3</v>
      </c>
      <c r="AU69" s="5">
        <f t="shared" si="148"/>
        <v>6.082804644710648E-4</v>
      </c>
      <c r="AV69" s="5">
        <f t="shared" si="149"/>
        <v>1.9667735017897807E-4</v>
      </c>
      <c r="AW69" s="5">
        <f t="shared" si="150"/>
        <v>2.1842690606941206E-6</v>
      </c>
      <c r="AX69" s="5">
        <f t="shared" si="151"/>
        <v>5.3978217122683896E-4</v>
      </c>
      <c r="AY69" s="5">
        <f t="shared" si="152"/>
        <v>6.4509234003770979E-4</v>
      </c>
      <c r="AZ69" s="5">
        <f t="shared" si="153"/>
        <v>3.8547413137923672E-4</v>
      </c>
      <c r="BA69" s="5">
        <f t="shared" si="154"/>
        <v>1.5355972754111551E-4</v>
      </c>
      <c r="BB69" s="5">
        <f t="shared" si="155"/>
        <v>4.587971280614147E-5</v>
      </c>
      <c r="BC69" s="5">
        <f t="shared" si="156"/>
        <v>1.0966146298275624E-5</v>
      </c>
      <c r="BD69" s="5">
        <f t="shared" si="157"/>
        <v>3.3602826175458403E-4</v>
      </c>
      <c r="BE69" s="5">
        <f t="shared" si="158"/>
        <v>4.3459655186926278E-4</v>
      </c>
      <c r="BF69" s="5">
        <f t="shared" si="159"/>
        <v>2.8103910354212384E-4</v>
      </c>
      <c r="BG69" s="5">
        <f t="shared" si="160"/>
        <v>1.2115908019371581E-4</v>
      </c>
      <c r="BH69" s="5">
        <f t="shared" si="161"/>
        <v>3.9174769262634869E-5</v>
      </c>
      <c r="BI69" s="5">
        <f t="shared" si="162"/>
        <v>1.0133206982601564E-5</v>
      </c>
      <c r="BJ69" s="8">
        <f t="shared" si="163"/>
        <v>0.38786546088249768</v>
      </c>
      <c r="BK69" s="8">
        <f t="shared" si="164"/>
        <v>0.27102564711102051</v>
      </c>
      <c r="BL69" s="8">
        <f t="shared" si="165"/>
        <v>0.31749165296299869</v>
      </c>
      <c r="BM69" s="8">
        <f t="shared" si="166"/>
        <v>0.45257930848129896</v>
      </c>
      <c r="BN69" s="8">
        <f t="shared" si="167"/>
        <v>0.54678419464481653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1.2345679012345701</v>
      </c>
      <c r="F70">
        <f>VLOOKUP(B70,home!$B$2:$E$405,3,FALSE)</f>
        <v>1.58</v>
      </c>
      <c r="G70">
        <f>VLOOKUP(C70,away!$B$2:$E$405,4,FALSE)</f>
        <v>1.5</v>
      </c>
      <c r="H70">
        <f>VLOOKUP(A70,away!$A$2:$E$405,3,FALSE)</f>
        <v>1.0246913580246899</v>
      </c>
      <c r="I70">
        <f>VLOOKUP(C70,away!$B$2:$E$405,3,FALSE)</f>
        <v>0.65</v>
      </c>
      <c r="J70">
        <f>VLOOKUP(B70,home!$B$2:$E$405,4,FALSE)</f>
        <v>0.56000000000000005</v>
      </c>
      <c r="K70" s="3">
        <f t="shared" si="112"/>
        <v>2.9259259259259314</v>
      </c>
      <c r="L70" s="3">
        <f t="shared" si="113"/>
        <v>0.37298765432098718</v>
      </c>
      <c r="M70" s="5">
        <f t="shared" si="114"/>
        <v>3.6923259777492237E-2</v>
      </c>
      <c r="N70" s="5">
        <f t="shared" si="115"/>
        <v>0.10803472305266267</v>
      </c>
      <c r="O70" s="5">
        <f t="shared" si="116"/>
        <v>1.3771920054291283E-2</v>
      </c>
      <c r="P70" s="5">
        <f t="shared" si="117"/>
        <v>4.0295617936630126E-2</v>
      </c>
      <c r="Q70" s="5">
        <f t="shared" si="118"/>
        <v>0.15805079854000681</v>
      </c>
      <c r="R70" s="5">
        <f t="shared" si="119"/>
        <v>2.5683780782731341E-3</v>
      </c>
      <c r="S70" s="5">
        <f t="shared" si="120"/>
        <v>1.0993996972909939E-2</v>
      </c>
      <c r="T70" s="5">
        <f t="shared" si="121"/>
        <v>5.8950996610996037E-2</v>
      </c>
      <c r="U70" s="5">
        <f t="shared" si="122"/>
        <v>7.5148840067991848E-3</v>
      </c>
      <c r="V70" s="5">
        <f t="shared" si="123"/>
        <v>1.3331250463394235E-3</v>
      </c>
      <c r="W70" s="5">
        <f t="shared" si="124"/>
        <v>0.15414830968716742</v>
      </c>
      <c r="X70" s="5">
        <f t="shared" si="125"/>
        <v>5.7495416447761676E-2</v>
      </c>
      <c r="Y70" s="5">
        <f t="shared" si="126"/>
        <v>1.0722540257529467E-2</v>
      </c>
      <c r="Z70" s="5">
        <f t="shared" si="127"/>
        <v>3.1932443827484714E-4</v>
      </c>
      <c r="AA70" s="5">
        <f t="shared" si="128"/>
        <v>9.3431965273011006E-4</v>
      </c>
      <c r="AB70" s="5">
        <f t="shared" si="129"/>
        <v>1.366875047512571E-3</v>
      </c>
      <c r="AC70" s="5">
        <f t="shared" si="130"/>
        <v>9.0930313731725181E-5</v>
      </c>
      <c r="AD70" s="5">
        <f t="shared" si="131"/>
        <v>0.11275663393783561</v>
      </c>
      <c r="AE70" s="5">
        <f t="shared" si="132"/>
        <v>4.2056832401603524E-2</v>
      </c>
      <c r="AF70" s="5">
        <f t="shared" si="133"/>
        <v>7.8433396328224936E-3</v>
      </c>
      <c r="AG70" s="5">
        <f t="shared" si="134"/>
        <v>9.7515628389643189E-4</v>
      </c>
      <c r="AH70" s="5">
        <f t="shared" si="135"/>
        <v>2.9776018299875518E-5</v>
      </c>
      <c r="AI70" s="5">
        <f t="shared" si="136"/>
        <v>8.7122423914450753E-5</v>
      </c>
      <c r="AJ70" s="5">
        <f t="shared" si="137"/>
        <v>1.2745687943040043E-4</v>
      </c>
      <c r="AK70" s="5">
        <f t="shared" si="138"/>
        <v>1.2430979598767472E-4</v>
      </c>
      <c r="AL70" s="5">
        <f t="shared" si="139"/>
        <v>3.9694146216473306E-6</v>
      </c>
      <c r="AM70" s="5">
        <f t="shared" si="140"/>
        <v>6.5983511711770568E-2</v>
      </c>
      <c r="AN70" s="5">
        <f t="shared" si="141"/>
        <v>2.4611035257234688E-2</v>
      </c>
      <c r="AO70" s="5">
        <f t="shared" si="142"/>
        <v>4.5898061555035407E-3</v>
      </c>
      <c r="AP70" s="5">
        <f t="shared" si="143"/>
        <v>5.7064701057643131E-4</v>
      </c>
      <c r="AQ70" s="5">
        <f t="shared" si="144"/>
        <v>5.3211072480046666E-5</v>
      </c>
      <c r="AR70" s="5">
        <f t="shared" si="145"/>
        <v>2.221217444137873E-6</v>
      </c>
      <c r="AS70" s="5">
        <f t="shared" si="146"/>
        <v>6.4991177069219376E-6</v>
      </c>
      <c r="AT70" s="5">
        <f t="shared" si="147"/>
        <v>9.5079684971635932E-6</v>
      </c>
      <c r="AU70" s="5">
        <f t="shared" si="148"/>
        <v>9.2732038429126583E-6</v>
      </c>
      <c r="AV70" s="5">
        <f t="shared" si="149"/>
        <v>6.7831768850935298E-6</v>
      </c>
      <c r="AW70" s="5">
        <f t="shared" si="150"/>
        <v>1.2033217001203475E-7</v>
      </c>
      <c r="AX70" s="5">
        <f t="shared" si="151"/>
        <v>3.2177144600184469E-2</v>
      </c>
      <c r="AY70" s="5">
        <f t="shared" si="152"/>
        <v>1.2001677687170023E-2</v>
      </c>
      <c r="AZ70" s="5">
        <f t="shared" si="153"/>
        <v>2.2382388042270387E-3</v>
      </c>
      <c r="BA70" s="5">
        <f t="shared" si="154"/>
        <v>2.7827848046628489E-4</v>
      </c>
      <c r="BB70" s="5">
        <f t="shared" si="155"/>
        <v>2.594860941928206E-5</v>
      </c>
      <c r="BC70" s="5">
        <f t="shared" si="156"/>
        <v>1.9357021920378991E-6</v>
      </c>
      <c r="BD70" s="5">
        <f t="shared" si="157"/>
        <v>1.380811140376405E-7</v>
      </c>
      <c r="BE70" s="5">
        <f t="shared" si="158"/>
        <v>4.0401511144346742E-7</v>
      </c>
      <c r="BF70" s="5">
        <f t="shared" si="159"/>
        <v>5.9105914451914794E-7</v>
      </c>
      <c r="BG70" s="5">
        <f t="shared" si="160"/>
        <v>5.7646509156805895E-7</v>
      </c>
      <c r="BH70" s="5">
        <f t="shared" si="161"/>
        <v>4.2167353920256233E-7</v>
      </c>
      <c r="BI70" s="5">
        <f t="shared" si="162"/>
        <v>2.4675710812594428E-7</v>
      </c>
      <c r="BJ70" s="8">
        <f t="shared" si="163"/>
        <v>0.85356618194350653</v>
      </c>
      <c r="BK70" s="8">
        <f t="shared" si="164"/>
        <v>0.10164257714889512</v>
      </c>
      <c r="BL70" s="8">
        <f t="shared" si="165"/>
        <v>2.6561704692723811E-2</v>
      </c>
      <c r="BM70" s="8">
        <f t="shared" si="166"/>
        <v>0.61044353342904389</v>
      </c>
      <c r="BN70" s="8">
        <f t="shared" si="167"/>
        <v>0.35964469743935629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1.2345679012345701</v>
      </c>
      <c r="F71">
        <f>VLOOKUP(B71,home!$B$2:$E$405,3,FALSE)</f>
        <v>0.57999999999999996</v>
      </c>
      <c r="G71">
        <f>VLOOKUP(C71,away!$B$2:$E$405,4,FALSE)</f>
        <v>0.77</v>
      </c>
      <c r="H71">
        <f>VLOOKUP(A71,away!$A$2:$E$405,3,FALSE)</f>
        <v>1.0246913580246899</v>
      </c>
      <c r="I71">
        <f>VLOOKUP(C71,away!$B$2:$E$405,3,FALSE)</f>
        <v>1.02</v>
      </c>
      <c r="J71">
        <f>VLOOKUP(B71,home!$B$2:$E$405,4,FALSE)</f>
        <v>1.1200000000000001</v>
      </c>
      <c r="K71" s="3">
        <f t="shared" si="112"/>
        <v>0.55135802469135897</v>
      </c>
      <c r="L71" s="3">
        <f t="shared" si="113"/>
        <v>1.1706074074074058</v>
      </c>
      <c r="M71" s="5">
        <f t="shared" si="114"/>
        <v>0.17871455118951002</v>
      </c>
      <c r="N71" s="5">
        <f t="shared" si="115"/>
        <v>9.8535701927450994E-2</v>
      </c>
      <c r="O71" s="5">
        <f t="shared" si="116"/>
        <v>0.20920457743393042</v>
      </c>
      <c r="P71" s="5">
        <f t="shared" si="117"/>
        <v>0.11534662257036232</v>
      </c>
      <c r="Q71" s="5">
        <f t="shared" si="118"/>
        <v>2.716422498814795E-2</v>
      </c>
      <c r="R71" s="5">
        <f t="shared" si="119"/>
        <v>0.1224482140038476</v>
      </c>
      <c r="S71" s="5">
        <f t="shared" si="120"/>
        <v>1.8611863513398361E-2</v>
      </c>
      <c r="T71" s="5">
        <f t="shared" si="121"/>
        <v>3.1798642987607338E-2</v>
      </c>
      <c r="U71" s="5">
        <f t="shared" si="122"/>
        <v>6.7512805400146217E-2</v>
      </c>
      <c r="V71" s="5">
        <f t="shared" si="123"/>
        <v>1.3347266052807694E-3</v>
      </c>
      <c r="W71" s="5">
        <f t="shared" si="124"/>
        <v>4.9924044772456369E-3</v>
      </c>
      <c r="X71" s="5">
        <f t="shared" si="125"/>
        <v>5.8441456618376405E-3</v>
      </c>
      <c r="Y71" s="5">
        <f t="shared" si="126"/>
        <v>3.4206001008574996E-3</v>
      </c>
      <c r="Z71" s="5">
        <f t="shared" si="127"/>
        <v>4.7779595445570408E-2</v>
      </c>
      <c r="AA71" s="5">
        <f t="shared" si="128"/>
        <v>2.6343663365421953E-2</v>
      </c>
      <c r="AB71" s="5">
        <f t="shared" si="129"/>
        <v>7.2623950981465808E-3</v>
      </c>
      <c r="AC71" s="5">
        <f t="shared" si="130"/>
        <v>5.3841518831714247E-5</v>
      </c>
      <c r="AD71" s="5">
        <f t="shared" si="131"/>
        <v>6.8815056775861259E-4</v>
      </c>
      <c r="AE71" s="5">
        <f t="shared" si="132"/>
        <v>8.0555415202984378E-4</v>
      </c>
      <c r="AF71" s="5">
        <f t="shared" si="133"/>
        <v>4.7149382871696345E-4</v>
      </c>
      <c r="AG71" s="5">
        <f t="shared" si="134"/>
        <v>1.8397805614765196E-4</v>
      </c>
      <c r="AH71" s="5">
        <f t="shared" si="135"/>
        <v>1.3982787087878465E-2</v>
      </c>
      <c r="AI71" s="5">
        <f t="shared" si="136"/>
        <v>7.7095218684525109E-3</v>
      </c>
      <c r="AJ71" s="5">
        <f t="shared" si="137"/>
        <v>2.1253533743524049E-3</v>
      </c>
      <c r="AK71" s="5">
        <f t="shared" si="138"/>
        <v>3.9061021275135224E-4</v>
      </c>
      <c r="AL71" s="5">
        <f t="shared" si="139"/>
        <v>1.3900238810909611E-6</v>
      </c>
      <c r="AM71" s="5">
        <f t="shared" si="140"/>
        <v>7.5883467545925199E-5</v>
      </c>
      <c r="AN71" s="5">
        <f t="shared" si="141"/>
        <v>8.8829749209019503E-5</v>
      </c>
      <c r="AO71" s="5">
        <f t="shared" si="142"/>
        <v>5.1992381211110204E-5</v>
      </c>
      <c r="AP71" s="5">
        <f t="shared" si="143"/>
        <v>2.0287555524825072E-5</v>
      </c>
      <c r="AQ71" s="5">
        <f t="shared" si="144"/>
        <v>5.9371906938873175E-6</v>
      </c>
      <c r="AR71" s="5">
        <f t="shared" si="145"/>
        <v>3.2736708282542302E-3</v>
      </c>
      <c r="AS71" s="5">
        <f t="shared" si="146"/>
        <v>1.8049646813559775E-3</v>
      </c>
      <c r="AT71" s="5">
        <f t="shared" si="147"/>
        <v>4.9759088067504982E-4</v>
      </c>
      <c r="AU71" s="5">
        <f t="shared" si="148"/>
        <v>9.1450241691143079E-5</v>
      </c>
      <c r="AV71" s="5">
        <f t="shared" si="149"/>
        <v>1.2605456154094E-5</v>
      </c>
      <c r="AW71" s="5">
        <f t="shared" si="150"/>
        <v>2.492095773660891E-8</v>
      </c>
      <c r="AX71" s="5">
        <f t="shared" si="151"/>
        <v>6.9731597954753553E-6</v>
      </c>
      <c r="AY71" s="5">
        <f t="shared" si="152"/>
        <v>8.1628325096189618E-6</v>
      </c>
      <c r="AZ71" s="5">
        <f t="shared" si="153"/>
        <v>4.7777361005929714E-6</v>
      </c>
      <c r="BA71" s="5">
        <f t="shared" si="154"/>
        <v>1.8642844233306353E-6</v>
      </c>
      <c r="BB71" s="5">
        <f t="shared" si="155"/>
        <v>5.4558628886627133E-7</v>
      </c>
      <c r="BC71" s="5">
        <f t="shared" si="156"/>
        <v>1.2773347022535471E-7</v>
      </c>
      <c r="BD71" s="5">
        <f t="shared" si="157"/>
        <v>6.386972201613229E-4</v>
      </c>
      <c r="BE71" s="5">
        <f t="shared" si="158"/>
        <v>3.5215083768400899E-4</v>
      </c>
      <c r="BF71" s="5">
        <f t="shared" si="159"/>
        <v>9.7080595129431262E-5</v>
      </c>
      <c r="BG71" s="5">
        <f t="shared" si="160"/>
        <v>1.7842055055474932E-5</v>
      </c>
      <c r="BH71" s="5">
        <f t="shared" si="161"/>
        <v>2.4593400579552832E-6</v>
      </c>
      <c r="BI71" s="5">
        <f t="shared" si="162"/>
        <v>2.7119537527971156E-7</v>
      </c>
      <c r="BJ71" s="8">
        <f t="shared" si="163"/>
        <v>0.17417027842457303</v>
      </c>
      <c r="BK71" s="8">
        <f t="shared" si="164"/>
        <v>0.31407115825377391</v>
      </c>
      <c r="BL71" s="8">
        <f t="shared" si="165"/>
        <v>0.46376871117652141</v>
      </c>
      <c r="BM71" s="8">
        <f t="shared" si="166"/>
        <v>0.24836771327563761</v>
      </c>
      <c r="BN71" s="8">
        <f t="shared" si="167"/>
        <v>0.75141389211324938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1.2345679012345701</v>
      </c>
      <c r="F72">
        <f>VLOOKUP(B72,home!$B$2:$E$405,3,FALSE)</f>
        <v>0.85</v>
      </c>
      <c r="G72">
        <f>VLOOKUP(C72,away!$B$2:$E$405,4,FALSE)</f>
        <v>0.94</v>
      </c>
      <c r="H72">
        <f>VLOOKUP(A72,away!$A$2:$E$405,3,FALSE)</f>
        <v>1.0246913580246899</v>
      </c>
      <c r="I72">
        <f>VLOOKUP(C72,away!$B$2:$E$405,3,FALSE)</f>
        <v>0.72</v>
      </c>
      <c r="J72">
        <f>VLOOKUP(B72,home!$B$2:$E$405,4,FALSE)</f>
        <v>0.72</v>
      </c>
      <c r="K72" s="3">
        <f t="shared" si="112"/>
        <v>0.98641975308642138</v>
      </c>
      <c r="L72" s="3">
        <f t="shared" si="113"/>
        <v>0.53119999999999923</v>
      </c>
      <c r="M72" s="5">
        <f t="shared" si="114"/>
        <v>0.21923309530230045</v>
      </c>
      <c r="N72" s="5">
        <f t="shared" si="115"/>
        <v>0.21625585573646711</v>
      </c>
      <c r="O72" s="5">
        <f t="shared" si="116"/>
        <v>0.11645662022458184</v>
      </c>
      <c r="P72" s="5">
        <f t="shared" si="117"/>
        <v>0.11487511056721116</v>
      </c>
      <c r="Q72" s="5">
        <f t="shared" si="118"/>
        <v>0.10665952390952931</v>
      </c>
      <c r="R72" s="5">
        <f t="shared" si="119"/>
        <v>3.0930878331648891E-2</v>
      </c>
      <c r="S72" s="5">
        <f t="shared" si="120"/>
        <v>1.5048242385157024E-2</v>
      </c>
      <c r="T72" s="5">
        <f t="shared" si="121"/>
        <v>5.6657539100741887E-2</v>
      </c>
      <c r="U72" s="5">
        <f t="shared" si="122"/>
        <v>3.051082936665124E-2</v>
      </c>
      <c r="V72" s="5">
        <f t="shared" si="123"/>
        <v>8.7611899281774149E-4</v>
      </c>
      <c r="W72" s="5">
        <f t="shared" si="124"/>
        <v>3.507035374638439E-2</v>
      </c>
      <c r="X72" s="5">
        <f t="shared" si="125"/>
        <v>1.8629371910079361E-2</v>
      </c>
      <c r="Y72" s="5">
        <f t="shared" si="126"/>
        <v>4.9479611793170715E-3</v>
      </c>
      <c r="Z72" s="5">
        <f t="shared" si="127"/>
        <v>5.4768275232572883E-3</v>
      </c>
      <c r="AA72" s="5">
        <f t="shared" si="128"/>
        <v>5.4024508531883711E-3</v>
      </c>
      <c r="AB72" s="5">
        <f t="shared" si="129"/>
        <v>2.6645421183317994E-3</v>
      </c>
      <c r="AC72" s="5">
        <f t="shared" si="130"/>
        <v>2.8692139874910695E-5</v>
      </c>
      <c r="AD72" s="5">
        <f t="shared" si="131"/>
        <v>8.6485224207904846E-3</v>
      </c>
      <c r="AE72" s="5">
        <f t="shared" si="132"/>
        <v>4.5940951099238984E-3</v>
      </c>
      <c r="AF72" s="5">
        <f t="shared" si="133"/>
        <v>1.2201916611957857E-3</v>
      </c>
      <c r="AG72" s="5">
        <f t="shared" si="134"/>
        <v>2.1605527014240011E-4</v>
      </c>
      <c r="AH72" s="5">
        <f t="shared" si="135"/>
        <v>7.2732269508856686E-4</v>
      </c>
      <c r="AI72" s="5">
        <f t="shared" si="136"/>
        <v>7.1744547330341462E-4</v>
      </c>
      <c r="AJ72" s="5">
        <f t="shared" si="137"/>
        <v>3.5385119331446244E-4</v>
      </c>
      <c r="AK72" s="5">
        <f t="shared" si="138"/>
        <v>1.163486022461959E-4</v>
      </c>
      <c r="AL72" s="5">
        <f t="shared" si="139"/>
        <v>6.0137138254521036E-7</v>
      </c>
      <c r="AM72" s="5">
        <f t="shared" si="140"/>
        <v>1.7062146701757063E-3</v>
      </c>
      <c r="AN72" s="5">
        <f t="shared" si="141"/>
        <v>9.06341232797334E-4</v>
      </c>
      <c r="AO72" s="5">
        <f t="shared" si="142"/>
        <v>2.4072423143097155E-4</v>
      </c>
      <c r="AP72" s="5">
        <f t="shared" si="143"/>
        <v>4.2624237245377299E-5</v>
      </c>
      <c r="AQ72" s="5">
        <f t="shared" si="144"/>
        <v>5.660498706186097E-6</v>
      </c>
      <c r="AR72" s="5">
        <f t="shared" si="145"/>
        <v>7.7270763126209262E-5</v>
      </c>
      <c r="AS72" s="5">
        <f t="shared" si="146"/>
        <v>7.62214070837547E-5</v>
      </c>
      <c r="AT72" s="5">
        <f t="shared" si="147"/>
        <v>3.7593150777728455E-5</v>
      </c>
      <c r="AU72" s="5">
        <f t="shared" si="148"/>
        <v>1.236087550263584E-5</v>
      </c>
      <c r="AV72" s="5">
        <f t="shared" si="149"/>
        <v>3.0482529403105088E-6</v>
      </c>
      <c r="AW72" s="5">
        <f t="shared" si="150"/>
        <v>8.7530635887518618E-9</v>
      </c>
      <c r="AX72" s="5">
        <f t="shared" si="151"/>
        <v>2.805073089445249E-4</v>
      </c>
      <c r="AY72" s="5">
        <f t="shared" si="152"/>
        <v>1.4900548251133141E-4</v>
      </c>
      <c r="AZ72" s="5">
        <f t="shared" si="153"/>
        <v>3.9575856155009565E-5</v>
      </c>
      <c r="BA72" s="5">
        <f t="shared" si="154"/>
        <v>7.0075649298470166E-6</v>
      </c>
      <c r="BB72" s="5">
        <f t="shared" si="155"/>
        <v>9.306046226836824E-7</v>
      </c>
      <c r="BC72" s="5">
        <f t="shared" si="156"/>
        <v>9.8867435113914322E-8</v>
      </c>
      <c r="BD72" s="5">
        <f t="shared" si="157"/>
        <v>6.8410382287737108E-6</v>
      </c>
      <c r="BE72" s="5">
        <f t="shared" si="158"/>
        <v>6.7481352404817336E-6</v>
      </c>
      <c r="BF72" s="5">
        <f t="shared" si="159"/>
        <v>3.3282469488548847E-6</v>
      </c>
      <c r="BG72" s="5">
        <f t="shared" si="160"/>
        <v>1.0943495111666906E-6</v>
      </c>
      <c r="BH72" s="5">
        <f t="shared" si="161"/>
        <v>2.6987199364882311E-7</v>
      </c>
      <c r="BI72" s="5">
        <f t="shared" si="162"/>
        <v>5.3241413068002494E-8</v>
      </c>
      <c r="BJ72" s="8">
        <f t="shared" si="163"/>
        <v>0.45627816059952586</v>
      </c>
      <c r="BK72" s="8">
        <f t="shared" si="164"/>
        <v>0.35021086624125514</v>
      </c>
      <c r="BL72" s="8">
        <f t="shared" si="165"/>
        <v>0.18810511819112138</v>
      </c>
      <c r="BM72" s="8">
        <f t="shared" si="166"/>
        <v>0.19551089175397315</v>
      </c>
      <c r="BN72" s="8">
        <f t="shared" si="167"/>
        <v>0.80441108407173867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1.2345679012345701</v>
      </c>
      <c r="F73">
        <f>VLOOKUP(B73,home!$B$2:$E$405,3,FALSE)</f>
        <v>1.0900000000000001</v>
      </c>
      <c r="G73">
        <f>VLOOKUP(C73,away!$B$2:$E$405,4,FALSE)</f>
        <v>0.77</v>
      </c>
      <c r="H73">
        <f>VLOOKUP(A73,away!$A$2:$E$405,3,FALSE)</f>
        <v>1.0246913580246899</v>
      </c>
      <c r="I73">
        <f>VLOOKUP(C73,away!$B$2:$E$405,3,FALSE)</f>
        <v>1.01</v>
      </c>
      <c r="J73">
        <f>VLOOKUP(B73,home!$B$2:$E$405,4,FALSE)</f>
        <v>1.1200000000000001</v>
      </c>
      <c r="K73" s="3">
        <f t="shared" si="112"/>
        <v>1.0361728395061747</v>
      </c>
      <c r="L73" s="3">
        <f t="shared" si="113"/>
        <v>1.1591308641975295</v>
      </c>
      <c r="M73" s="5">
        <f t="shared" si="114"/>
        <v>0.11132474663245531</v>
      </c>
      <c r="N73" s="5">
        <f t="shared" si="115"/>
        <v>0.11535167882545665</v>
      </c>
      <c r="O73" s="5">
        <f t="shared" si="116"/>
        <v>0.12903994977064892</v>
      </c>
      <c r="P73" s="5">
        <f t="shared" si="117"/>
        <v>0.13370769116358744</v>
      </c>
      <c r="Q73" s="5">
        <f t="shared" si="118"/>
        <v>5.9762138295188852E-2</v>
      </c>
      <c r="R73" s="5">
        <f t="shared" si="119"/>
        <v>7.4787094246829069E-2</v>
      </c>
      <c r="S73" s="5">
        <f t="shared" si="120"/>
        <v>4.0147737176805885E-2</v>
      </c>
      <c r="T73" s="5">
        <f t="shared" si="121"/>
        <v>6.9272139008394532E-2</v>
      </c>
      <c r="U73" s="5">
        <f t="shared" si="122"/>
        <v>7.7492355804152757E-2</v>
      </c>
      <c r="V73" s="5">
        <f t="shared" si="123"/>
        <v>5.3577597731319111E-3</v>
      </c>
      <c r="W73" s="5">
        <f t="shared" si="124"/>
        <v>2.064130151076218E-2</v>
      </c>
      <c r="X73" s="5">
        <f t="shared" si="125"/>
        <v>2.3925969658331537E-2</v>
      </c>
      <c r="Y73" s="5">
        <f t="shared" si="126"/>
        <v>1.3866664943412856E-2</v>
      </c>
      <c r="Z73" s="5">
        <f t="shared" si="127"/>
        <v>2.8896009728383028E-2</v>
      </c>
      <c r="AA73" s="5">
        <f t="shared" si="128"/>
        <v>2.9941260450656683E-2</v>
      </c>
      <c r="AB73" s="5">
        <f t="shared" si="129"/>
        <v>1.5512160429775431E-2</v>
      </c>
      <c r="AC73" s="5">
        <f t="shared" si="130"/>
        <v>4.021869074176746E-4</v>
      </c>
      <c r="AD73" s="5">
        <f t="shared" si="131"/>
        <v>5.3469889993773842E-3</v>
      </c>
      <c r="AE73" s="5">
        <f t="shared" si="132"/>
        <v>6.1978599797029915E-3</v>
      </c>
      <c r="AF73" s="5">
        <f t="shared" si="133"/>
        <v>3.5920653972242064E-3</v>
      </c>
      <c r="AG73" s="5">
        <f t="shared" si="134"/>
        <v>1.3878912893795124E-3</v>
      </c>
      <c r="AH73" s="5">
        <f t="shared" si="135"/>
        <v>8.373564182080212E-3</v>
      </c>
      <c r="AI73" s="5">
        <f t="shared" si="136"/>
        <v>8.6764597753332517E-3</v>
      </c>
      <c r="AJ73" s="5">
        <f t="shared" si="137"/>
        <v>4.4951559811340809E-3</v>
      </c>
      <c r="AK73" s="5">
        <f t="shared" si="138"/>
        <v>1.5525861789982883E-3</v>
      </c>
      <c r="AL73" s="5">
        <f t="shared" si="139"/>
        <v>1.9322022976466645E-5</v>
      </c>
      <c r="AM73" s="5">
        <f t="shared" si="140"/>
        <v>1.1080809548586292E-3</v>
      </c>
      <c r="AN73" s="5">
        <f t="shared" si="141"/>
        <v>1.2844108348061066E-3</v>
      </c>
      <c r="AO73" s="5">
        <f t="shared" si="142"/>
        <v>7.4440012046673651E-4</v>
      </c>
      <c r="AP73" s="5">
        <f t="shared" si="143"/>
        <v>2.8761905164845117E-4</v>
      </c>
      <c r="AQ73" s="5">
        <f t="shared" si="144"/>
        <v>8.3347029974235794E-5</v>
      </c>
      <c r="AR73" s="5">
        <f t="shared" si="145"/>
        <v>1.941211337357621E-3</v>
      </c>
      <c r="AS73" s="5">
        <f t="shared" si="146"/>
        <v>2.0114304635114244E-3</v>
      </c>
      <c r="AT73" s="5">
        <f t="shared" si="147"/>
        <v>1.0420948074229268E-3</v>
      </c>
      <c r="AU73" s="5">
        <f t="shared" si="148"/>
        <v>3.5993011188068484E-4</v>
      </c>
      <c r="AV73" s="5">
        <f t="shared" si="149"/>
        <v>9.323745151279608E-5</v>
      </c>
      <c r="AW73" s="5">
        <f t="shared" si="150"/>
        <v>6.4463631526069351E-7</v>
      </c>
      <c r="AX73" s="5">
        <f t="shared" si="151"/>
        <v>1.913605648997631E-4</v>
      </c>
      <c r="AY73" s="5">
        <f t="shared" si="152"/>
        <v>2.2181193696558984E-4</v>
      </c>
      <c r="AZ73" s="5">
        <f t="shared" si="153"/>
        <v>1.2855453109212608E-4</v>
      </c>
      <c r="BA73" s="5">
        <f t="shared" si="154"/>
        <v>4.9670508240441436E-5</v>
      </c>
      <c r="BB73" s="5">
        <f t="shared" si="155"/>
        <v>1.4393654785468353E-5</v>
      </c>
      <c r="BC73" s="5">
        <f t="shared" si="156"/>
        <v>3.336825902088164E-6</v>
      </c>
      <c r="BD73" s="5">
        <f t="shared" si="157"/>
        <v>3.7501966251023085E-4</v>
      </c>
      <c r="BE73" s="5">
        <f t="shared" si="158"/>
        <v>3.8858518857387309E-4</v>
      </c>
      <c r="BF73" s="5">
        <f t="shared" si="159"/>
        <v>2.0132070911731625E-4</v>
      </c>
      <c r="BG73" s="5">
        <f t="shared" si="160"/>
        <v>6.9534350272495405E-5</v>
      </c>
      <c r="BH73" s="5">
        <f t="shared" si="161"/>
        <v>1.8012401291267126E-5</v>
      </c>
      <c r="BI73" s="5">
        <f t="shared" si="162"/>
        <v>3.7327921984593899E-6</v>
      </c>
      <c r="BJ73" s="8">
        <f t="shared" si="163"/>
        <v>0.32346168392087038</v>
      </c>
      <c r="BK73" s="8">
        <f t="shared" si="164"/>
        <v>0.29118125561334024</v>
      </c>
      <c r="BL73" s="8">
        <f t="shared" si="165"/>
        <v>0.35637469609525785</v>
      </c>
      <c r="BM73" s="8">
        <f t="shared" si="166"/>
        <v>0.37571917912303499</v>
      </c>
      <c r="BN73" s="8">
        <f t="shared" si="167"/>
        <v>0.6239732989341662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1.3812500000000001</v>
      </c>
      <c r="F74">
        <f>VLOOKUP(B74,home!$B$2:$E$405,3,FALSE)</f>
        <v>1.36</v>
      </c>
      <c r="G74">
        <f>VLOOKUP(C74,away!$B$2:$E$405,4,FALSE)</f>
        <v>1.54</v>
      </c>
      <c r="H74">
        <f>VLOOKUP(A74,away!$A$2:$E$405,3,FALSE)</f>
        <v>1.325</v>
      </c>
      <c r="I74">
        <f>VLOOKUP(C74,away!$B$2:$E$405,3,FALSE)</f>
        <v>0.68</v>
      </c>
      <c r="J74">
        <f>VLOOKUP(B74,home!$B$2:$E$405,4,FALSE)</f>
        <v>1.23</v>
      </c>
      <c r="K74" s="3">
        <f t="shared" si="112"/>
        <v>2.8928900000000004</v>
      </c>
      <c r="L74" s="3">
        <f t="shared" si="113"/>
        <v>1.10823</v>
      </c>
      <c r="M74" s="5">
        <f t="shared" si="114"/>
        <v>1.8295136856460011E-2</v>
      </c>
      <c r="N74" s="5">
        <f t="shared" si="115"/>
        <v>5.2925818460684608E-2</v>
      </c>
      <c r="O74" s="5">
        <f t="shared" si="116"/>
        <v>2.0275219518434678E-2</v>
      </c>
      <c r="P74" s="5">
        <f t="shared" si="117"/>
        <v>5.8653979792684503E-2</v>
      </c>
      <c r="Q74" s="5">
        <f t="shared" si="118"/>
        <v>7.6554285483364959E-2</v>
      </c>
      <c r="R74" s="5">
        <f t="shared" si="119"/>
        <v>1.1234803263457434E-2</v>
      </c>
      <c r="S74" s="5">
        <f t="shared" si="120"/>
        <v>4.701098128579833E-2</v>
      </c>
      <c r="T74" s="5">
        <f t="shared" si="121"/>
        <v>8.4839755801229558E-2</v>
      </c>
      <c r="U74" s="5">
        <f t="shared" si="122"/>
        <v>3.2501050012823385E-2</v>
      </c>
      <c r="V74" s="5">
        <f t="shared" si="123"/>
        <v>1.6746290849526151E-2</v>
      </c>
      <c r="W74" s="5">
        <f t="shared" si="124"/>
        <v>7.3821042310657226E-2</v>
      </c>
      <c r="X74" s="5">
        <f t="shared" si="125"/>
        <v>8.1810693719939667E-2</v>
      </c>
      <c r="Y74" s="5">
        <f t="shared" si="126"/>
        <v>4.5332532550624388E-2</v>
      </c>
      <c r="Z74" s="5">
        <f t="shared" si="127"/>
        <v>4.1502486735538104E-3</v>
      </c>
      <c r="AA74" s="5">
        <f t="shared" si="128"/>
        <v>1.2006212885237084E-2</v>
      </c>
      <c r="AB74" s="5">
        <f t="shared" si="129"/>
        <v>1.7366326596786757E-2</v>
      </c>
      <c r="AC74" s="5">
        <f t="shared" si="130"/>
        <v>3.3555249299204383E-3</v>
      </c>
      <c r="AD74" s="5">
        <f t="shared" si="131"/>
        <v>5.3389038772519312E-2</v>
      </c>
      <c r="AE74" s="5">
        <f t="shared" si="132"/>
        <v>5.9167334438869082E-2</v>
      </c>
      <c r="AF74" s="5">
        <f t="shared" si="133"/>
        <v>3.2785507522593953E-2</v>
      </c>
      <c r="AG74" s="5">
        <f t="shared" si="134"/>
        <v>1.2111294333921429E-2</v>
      </c>
      <c r="AH74" s="5">
        <f t="shared" si="135"/>
        <v>1.1498575218731354E-3</v>
      </c>
      <c r="AI74" s="5">
        <f t="shared" si="136"/>
        <v>3.3264113264515754E-3</v>
      </c>
      <c r="AJ74" s="5">
        <f t="shared" si="137"/>
        <v>4.8114710310892504E-3</v>
      </c>
      <c r="AK74" s="5">
        <f t="shared" si="138"/>
        <v>4.639685477042594E-3</v>
      </c>
      <c r="AL74" s="5">
        <f t="shared" si="139"/>
        <v>4.3031083719695048E-4</v>
      </c>
      <c r="AM74" s="5">
        <f t="shared" si="140"/>
        <v>3.0889723274926669E-2</v>
      </c>
      <c r="AN74" s="5">
        <f t="shared" si="141"/>
        <v>3.4232918024971984E-2</v>
      </c>
      <c r="AO74" s="5">
        <f t="shared" si="142"/>
        <v>1.8968973371407356E-2</v>
      </c>
      <c r="AP74" s="5">
        <f t="shared" si="143"/>
        <v>7.0073284531315906E-3</v>
      </c>
      <c r="AQ74" s="5">
        <f t="shared" si="144"/>
        <v>1.9414329029035068E-3</v>
      </c>
      <c r="AR74" s="5">
        <f t="shared" si="145"/>
        <v>2.5486132029309288E-4</v>
      </c>
      <c r="AS74" s="5">
        <f t="shared" si="146"/>
        <v>7.3728576486268562E-4</v>
      </c>
      <c r="AT74" s="5">
        <f t="shared" si="147"/>
        <v>1.0664433081568076E-3</v>
      </c>
      <c r="AU74" s="5">
        <f t="shared" si="148"/>
        <v>1.0283677272445826E-3</v>
      </c>
      <c r="AV74" s="5">
        <f t="shared" si="149"/>
        <v>7.437386786171452E-4</v>
      </c>
      <c r="AW74" s="5">
        <f t="shared" si="150"/>
        <v>3.8321421071783385E-5</v>
      </c>
      <c r="AX74" s="5">
        <f t="shared" si="151"/>
        <v>1.4893428594133775E-2</v>
      </c>
      <c r="AY74" s="5">
        <f t="shared" si="152"/>
        <v>1.6505344370876876E-2</v>
      </c>
      <c r="AZ74" s="5">
        <f t="shared" si="153"/>
        <v>9.1458588960684432E-3</v>
      </c>
      <c r="BA74" s="5">
        <f t="shared" si="154"/>
        <v>3.3785717347966427E-3</v>
      </c>
      <c r="BB74" s="5">
        <f t="shared" si="155"/>
        <v>9.3605863841342144E-4</v>
      </c>
      <c r="BC74" s="5">
        <f t="shared" si="156"/>
        <v>2.0747365296978112E-4</v>
      </c>
      <c r="BD74" s="5">
        <f t="shared" si="157"/>
        <v>4.7074160164735678E-5</v>
      </c>
      <c r="BE74" s="5">
        <f t="shared" si="158"/>
        <v>1.3618036719896222E-4</v>
      </c>
      <c r="BF74" s="5">
        <f t="shared" si="159"/>
        <v>1.9697741123310297E-4</v>
      </c>
      <c r="BG74" s="5">
        <f t="shared" si="160"/>
        <v>1.8994466106071043E-4</v>
      </c>
      <c r="BH74" s="5">
        <f t="shared" si="161"/>
        <v>1.3737225263397968E-4</v>
      </c>
      <c r="BI74" s="5">
        <f t="shared" si="162"/>
        <v>7.9480563184462666E-5</v>
      </c>
      <c r="BJ74" s="8">
        <f t="shared" si="163"/>
        <v>0.71084441530900422</v>
      </c>
      <c r="BK74" s="8">
        <f t="shared" si="164"/>
        <v>0.16099756892246325</v>
      </c>
      <c r="BL74" s="8">
        <f t="shared" si="165"/>
        <v>0.11192876384784615</v>
      </c>
      <c r="BM74" s="8">
        <f t="shared" si="166"/>
        <v>0.73351473042797599</v>
      </c>
      <c r="BN74" s="8">
        <f t="shared" si="167"/>
        <v>0.23793924337508621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1.3812500000000001</v>
      </c>
      <c r="F75">
        <f>VLOOKUP(B75,home!$B$2:$E$405,3,FALSE)</f>
        <v>1.54</v>
      </c>
      <c r="G75">
        <f>VLOOKUP(C75,away!$B$2:$E$405,4,FALSE)</f>
        <v>0.72</v>
      </c>
      <c r="H75">
        <f>VLOOKUP(A75,away!$A$2:$E$405,3,FALSE)</f>
        <v>1.325</v>
      </c>
      <c r="I75">
        <f>VLOOKUP(C75,away!$B$2:$E$405,3,FALSE)</f>
        <v>1</v>
      </c>
      <c r="J75">
        <f>VLOOKUP(B75,home!$B$2:$E$405,4,FALSE)</f>
        <v>0.75</v>
      </c>
      <c r="K75" s="3">
        <f t="shared" si="112"/>
        <v>1.5315300000000003</v>
      </c>
      <c r="L75" s="3">
        <f t="shared" si="113"/>
        <v>0.99374999999999991</v>
      </c>
      <c r="M75" s="5">
        <f t="shared" si="114"/>
        <v>8.0035899597133225E-2</v>
      </c>
      <c r="N75" s="5">
        <f t="shared" si="115"/>
        <v>0.12257738130999747</v>
      </c>
      <c r="O75" s="5">
        <f t="shared" si="116"/>
        <v>7.9535675224651131E-2</v>
      </c>
      <c r="P75" s="5">
        <f t="shared" si="117"/>
        <v>0.12181127267680997</v>
      </c>
      <c r="Q75" s="5">
        <f t="shared" si="118"/>
        <v>9.3865468398850252E-2</v>
      </c>
      <c r="R75" s="5">
        <f t="shared" si="119"/>
        <v>3.9519288627248524E-2</v>
      </c>
      <c r="S75" s="5">
        <f t="shared" si="120"/>
        <v>4.6347908331861962E-2</v>
      </c>
      <c r="T75" s="5">
        <f t="shared" si="121"/>
        <v>9.3278809221357423E-2</v>
      </c>
      <c r="U75" s="5">
        <f t="shared" si="122"/>
        <v>6.0524976111289944E-2</v>
      </c>
      <c r="V75" s="5">
        <f t="shared" si="123"/>
        <v>7.8377296635777464E-3</v>
      </c>
      <c r="W75" s="5">
        <f t="shared" si="124"/>
        <v>4.7919260272297051E-2</v>
      </c>
      <c r="X75" s="5">
        <f t="shared" si="125"/>
        <v>4.761976489559519E-2</v>
      </c>
      <c r="Y75" s="5">
        <f t="shared" si="126"/>
        <v>2.3661070682498855E-2</v>
      </c>
      <c r="Z75" s="5">
        <f t="shared" si="127"/>
        <v>1.3090764357776074E-2</v>
      </c>
      <c r="AA75" s="5">
        <f t="shared" si="128"/>
        <v>2.0048898336864792E-2</v>
      </c>
      <c r="AB75" s="5">
        <f t="shared" si="129"/>
        <v>1.5352744634929276E-2</v>
      </c>
      <c r="AC75" s="5">
        <f t="shared" si="130"/>
        <v>7.4554342959133471E-4</v>
      </c>
      <c r="AD75" s="5">
        <f t="shared" si="131"/>
        <v>1.8347446171207784E-2</v>
      </c>
      <c r="AE75" s="5">
        <f t="shared" si="132"/>
        <v>1.8232774632637731E-2</v>
      </c>
      <c r="AF75" s="5">
        <f t="shared" si="133"/>
        <v>9.0594098955918707E-3</v>
      </c>
      <c r="AG75" s="5">
        <f t="shared" si="134"/>
        <v>3.0009295279148072E-3</v>
      </c>
      <c r="AH75" s="5">
        <f t="shared" si="135"/>
        <v>3.2522367701349926E-3</v>
      </c>
      <c r="AI75" s="5">
        <f t="shared" si="136"/>
        <v>4.9808981805648462E-3</v>
      </c>
      <c r="AJ75" s="5">
        <f t="shared" si="137"/>
        <v>3.8141974952402408E-3</v>
      </c>
      <c r="AK75" s="5">
        <f t="shared" si="138"/>
        <v>1.9471859632950957E-3</v>
      </c>
      <c r="AL75" s="5">
        <f t="shared" si="139"/>
        <v>4.5387429616700191E-5</v>
      </c>
      <c r="AM75" s="5">
        <f t="shared" si="140"/>
        <v>5.6199328469179709E-3</v>
      </c>
      <c r="AN75" s="5">
        <f t="shared" si="141"/>
        <v>5.5848082666247328E-3</v>
      </c>
      <c r="AO75" s="5">
        <f t="shared" si="142"/>
        <v>2.7749516074791637E-3</v>
      </c>
      <c r="AP75" s="5">
        <f t="shared" si="143"/>
        <v>9.1920271997747286E-4</v>
      </c>
      <c r="AQ75" s="5">
        <f t="shared" si="144"/>
        <v>2.2836442574440338E-4</v>
      </c>
      <c r="AR75" s="5">
        <f t="shared" si="145"/>
        <v>6.4638205806433007E-4</v>
      </c>
      <c r="AS75" s="5">
        <f t="shared" si="146"/>
        <v>9.8995351338726349E-4</v>
      </c>
      <c r="AT75" s="5">
        <f t="shared" si="147"/>
        <v>7.5807175217899815E-4</v>
      </c>
      <c r="AU75" s="5">
        <f t="shared" si="148"/>
        <v>3.8700321020490044E-4</v>
      </c>
      <c r="AV75" s="5">
        <f t="shared" si="149"/>
        <v>1.4817675663127784E-4</v>
      </c>
      <c r="AW75" s="5">
        <f t="shared" si="150"/>
        <v>1.9188266324405395E-6</v>
      </c>
      <c r="AX75" s="5">
        <f t="shared" si="151"/>
        <v>1.4345159588400474E-3</v>
      </c>
      <c r="AY75" s="5">
        <f t="shared" si="152"/>
        <v>1.4255502340972971E-3</v>
      </c>
      <c r="AZ75" s="5">
        <f t="shared" si="153"/>
        <v>7.0832027256709435E-4</v>
      </c>
      <c r="BA75" s="5">
        <f t="shared" si="154"/>
        <v>2.3463109028784999E-4</v>
      </c>
      <c r="BB75" s="5">
        <f t="shared" si="155"/>
        <v>5.8291161493387722E-5</v>
      </c>
      <c r="BC75" s="5">
        <f t="shared" si="156"/>
        <v>1.1585368346810813E-5</v>
      </c>
      <c r="BD75" s="5">
        <f t="shared" si="157"/>
        <v>1.0705702836690458E-4</v>
      </c>
      <c r="BE75" s="5">
        <f t="shared" si="158"/>
        <v>1.6396105065476541E-4</v>
      </c>
      <c r="BF75" s="5">
        <f t="shared" si="159"/>
        <v>1.2555563395464647E-4</v>
      </c>
      <c r="BG75" s="5">
        <f t="shared" si="160"/>
        <v>6.4097406690186593E-5</v>
      </c>
      <c r="BH75" s="5">
        <f t="shared" si="161"/>
        <v>2.4541775317055373E-5</v>
      </c>
      <c r="BI75" s="5">
        <f t="shared" si="162"/>
        <v>7.5172930302659636E-6</v>
      </c>
      <c r="BJ75" s="8">
        <f t="shared" si="163"/>
        <v>0.49656246896032463</v>
      </c>
      <c r="BK75" s="8">
        <f t="shared" si="164"/>
        <v>0.2582492913626882</v>
      </c>
      <c r="BL75" s="8">
        <f t="shared" si="165"/>
        <v>0.23239841882269949</v>
      </c>
      <c r="BM75" s="8">
        <f t="shared" si="166"/>
        <v>0.46153232626133284</v>
      </c>
      <c r="BN75" s="8">
        <f t="shared" si="167"/>
        <v>0.53734498583469059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1.3812500000000001</v>
      </c>
      <c r="F76">
        <f>VLOOKUP(B76,home!$B$2:$E$405,3,FALSE)</f>
        <v>0.77</v>
      </c>
      <c r="G76">
        <f>VLOOKUP(C76,away!$B$2:$E$405,4,FALSE)</f>
        <v>1.1100000000000001</v>
      </c>
      <c r="H76">
        <f>VLOOKUP(A76,away!$A$2:$E$405,3,FALSE)</f>
        <v>1.325</v>
      </c>
      <c r="I76">
        <f>VLOOKUP(C76,away!$B$2:$E$405,3,FALSE)</f>
        <v>0.77</v>
      </c>
      <c r="J76">
        <f>VLOOKUP(B76,home!$B$2:$E$405,4,FALSE)</f>
        <v>0.9</v>
      </c>
      <c r="K76" s="3">
        <f t="shared" si="112"/>
        <v>1.1805543750000003</v>
      </c>
      <c r="L76" s="3">
        <f t="shared" si="113"/>
        <v>0.91822499999999996</v>
      </c>
      <c r="M76" s="5">
        <f t="shared" si="114"/>
        <v>0.12260599289331772</v>
      </c>
      <c r="N76" s="5">
        <f t="shared" si="115"/>
        <v>0.14474304131142518</v>
      </c>
      <c r="O76" s="5">
        <f t="shared" si="116"/>
        <v>0.11257988782446667</v>
      </c>
      <c r="P76" s="5">
        <f t="shared" si="117"/>
        <v>0.13290667910818338</v>
      </c>
      <c r="Q76" s="5">
        <f t="shared" si="118"/>
        <v>8.5438515335504409E-2</v>
      </c>
      <c r="R76" s="5">
        <f t="shared" si="119"/>
        <v>5.1686833748810446E-2</v>
      </c>
      <c r="S76" s="5">
        <f t="shared" si="120"/>
        <v>3.6018193186803771E-2</v>
      </c>
      <c r="T76" s="5">
        <f t="shared" si="121"/>
        <v>7.8451780743943531E-2</v>
      </c>
      <c r="U76" s="5">
        <f t="shared" si="122"/>
        <v>6.1019117712055836E-2</v>
      </c>
      <c r="V76" s="5">
        <f t="shared" si="123"/>
        <v>4.338249461608849E-3</v>
      </c>
      <c r="W76" s="5">
        <f t="shared" si="124"/>
        <v>3.3621604357611447E-2</v>
      </c>
      <c r="X76" s="5">
        <f t="shared" si="125"/>
        <v>3.0872197661267767E-2</v>
      </c>
      <c r="Y76" s="5">
        <f t="shared" si="126"/>
        <v>1.4173811848758797E-2</v>
      </c>
      <c r="Z76" s="5">
        <f t="shared" si="127"/>
        <v>1.5820047639667156E-2</v>
      </c>
      <c r="AA76" s="5">
        <f t="shared" si="128"/>
        <v>1.867642645371749E-2</v>
      </c>
      <c r="AB76" s="5">
        <f t="shared" si="129"/>
        <v>1.1024268479650965E-2</v>
      </c>
      <c r="AC76" s="5">
        <f t="shared" si="130"/>
        <v>2.9392034367510186E-4</v>
      </c>
      <c r="AD76" s="5">
        <f t="shared" si="131"/>
        <v>9.9230330297243197E-3</v>
      </c>
      <c r="AE76" s="5">
        <f t="shared" si="132"/>
        <v>9.1115770037186114E-3</v>
      </c>
      <c r="AF76" s="5">
        <f t="shared" si="133"/>
        <v>4.183238897119761E-3</v>
      </c>
      <c r="AG76" s="5">
        <f t="shared" si="134"/>
        <v>1.2803848454359308E-3</v>
      </c>
      <c r="AH76" s="5">
        <f t="shared" si="135"/>
        <v>3.6315908109833435E-3</v>
      </c>
      <c r="AI76" s="5">
        <f t="shared" si="136"/>
        <v>4.2872904201161849E-3</v>
      </c>
      <c r="AJ76" s="5">
        <f t="shared" si="137"/>
        <v>2.5306897311818764E-3</v>
      </c>
      <c r="AK76" s="5">
        <f t="shared" si="138"/>
        <v>9.9587227797144628E-4</v>
      </c>
      <c r="AL76" s="5">
        <f t="shared" si="139"/>
        <v>1.2744557057397403E-5</v>
      </c>
      <c r="AM76" s="5">
        <f t="shared" si="140"/>
        <v>2.3429360113021076E-3</v>
      </c>
      <c r="AN76" s="5">
        <f t="shared" si="141"/>
        <v>2.1513424189778772E-3</v>
      </c>
      <c r="AO76" s="5">
        <f t="shared" si="142"/>
        <v>9.8770819633298059E-4</v>
      </c>
      <c r="AP76" s="5">
        <f t="shared" si="143"/>
        <v>3.0231278619261709E-4</v>
      </c>
      <c r="AQ76" s="5">
        <f t="shared" si="144"/>
        <v>6.9397789525428935E-5</v>
      </c>
      <c r="AR76" s="5">
        <f t="shared" si="145"/>
        <v>6.6692349448303637E-4</v>
      </c>
      <c r="AS76" s="5">
        <f t="shared" si="146"/>
        <v>7.8733944920223711E-4</v>
      </c>
      <c r="AT76" s="5">
        <f t="shared" si="147"/>
        <v>4.6474851568289587E-4</v>
      </c>
      <c r="AU76" s="5">
        <f t="shared" si="148"/>
        <v>1.8288696448806631E-4</v>
      </c>
      <c r="AV76" s="5">
        <f t="shared" si="149"/>
        <v>5.3977001514214103E-5</v>
      </c>
      <c r="AW76" s="5">
        <f t="shared" si="150"/>
        <v>3.8375792135066192E-7</v>
      </c>
      <c r="AX76" s="5">
        <f t="shared" si="151"/>
        <v>4.609938930812926E-4</v>
      </c>
      <c r="AY76" s="5">
        <f t="shared" si="152"/>
        <v>4.2329611747456987E-4</v>
      </c>
      <c r="AZ76" s="5">
        <f t="shared" si="153"/>
        <v>1.9434053873404345E-4</v>
      </c>
      <c r="BA76" s="5">
        <f t="shared" si="154"/>
        <v>5.948278039302235E-5</v>
      </c>
      <c r="BB76" s="5">
        <f t="shared" si="155"/>
        <v>1.3654644006595734E-5</v>
      </c>
      <c r="BC76" s="5">
        <f t="shared" si="156"/>
        <v>2.5076070985912748E-6</v>
      </c>
      <c r="BD76" s="5">
        <f t="shared" si="157"/>
        <v>1.020643042869476E-4</v>
      </c>
      <c r="BE76" s="5">
        <f t="shared" si="158"/>
        <v>1.2049246095728727E-4</v>
      </c>
      <c r="BF76" s="5">
        <f t="shared" si="159"/>
        <v>7.1123950968821122E-5</v>
      </c>
      <c r="BG76" s="5">
        <f t="shared" si="160"/>
        <v>2.7988563827842427E-5</v>
      </c>
      <c r="BH76" s="5">
        <f t="shared" si="161"/>
        <v>8.260505369231535E-6</v>
      </c>
      <c r="BI76" s="5">
        <f t="shared" si="162"/>
        <v>1.9503951506714536E-6</v>
      </c>
      <c r="BJ76" s="8">
        <f t="shared" si="163"/>
        <v>0.41880715781762878</v>
      </c>
      <c r="BK76" s="8">
        <f t="shared" si="164"/>
        <v>0.29659907566812072</v>
      </c>
      <c r="BL76" s="8">
        <f t="shared" si="165"/>
        <v>0.26891973306488554</v>
      </c>
      <c r="BM76" s="8">
        <f t="shared" si="166"/>
        <v>0.34976215160904117</v>
      </c>
      <c r="BN76" s="8">
        <f t="shared" si="167"/>
        <v>0.64996095022170775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1.3812500000000001</v>
      </c>
      <c r="F77">
        <f>VLOOKUP(B77,home!$B$2:$E$405,3,FALSE)</f>
        <v>0.86</v>
      </c>
      <c r="G77">
        <f>VLOOKUP(C77,away!$B$2:$E$405,4,FALSE)</f>
        <v>1.27</v>
      </c>
      <c r="H77">
        <f>VLOOKUP(A77,away!$A$2:$E$405,3,FALSE)</f>
        <v>1.325</v>
      </c>
      <c r="I77">
        <f>VLOOKUP(C77,away!$B$2:$E$405,3,FALSE)</f>
        <v>0.63</v>
      </c>
      <c r="J77">
        <f>VLOOKUP(B77,home!$B$2:$E$405,4,FALSE)</f>
        <v>1.18</v>
      </c>
      <c r="K77" s="3">
        <f t="shared" si="112"/>
        <v>1.5086012500000001</v>
      </c>
      <c r="L77" s="3">
        <f t="shared" si="113"/>
        <v>0.98500499999999991</v>
      </c>
      <c r="M77" s="5">
        <f t="shared" si="114"/>
        <v>8.2611510984400227E-2</v>
      </c>
      <c r="N77" s="5">
        <f t="shared" si="115"/>
        <v>0.12462782873545492</v>
      </c>
      <c r="O77" s="5">
        <f t="shared" si="116"/>
        <v>8.1372751377189134E-2</v>
      </c>
      <c r="P77" s="5">
        <f t="shared" si="117"/>
        <v>0.12275903444356676</v>
      </c>
      <c r="Q77" s="5">
        <f t="shared" si="118"/>
        <v>9.4006849107546642E-2</v>
      </c>
      <c r="R77" s="5">
        <f t="shared" si="119"/>
        <v>4.0076283485144082E-2</v>
      </c>
      <c r="S77" s="5">
        <f t="shared" si="120"/>
        <v>4.5604360572591644E-2</v>
      </c>
      <c r="T77" s="5">
        <f t="shared" si="121"/>
        <v>9.2597216405178956E-2</v>
      </c>
      <c r="U77" s="5">
        <f t="shared" si="122"/>
        <v>6.0459131361042723E-2</v>
      </c>
      <c r="V77" s="5">
        <f t="shared" si="123"/>
        <v>7.529684158751152E-3</v>
      </c>
      <c r="W77" s="5">
        <f t="shared" si="124"/>
        <v>4.7272950024068755E-2</v>
      </c>
      <c r="X77" s="5">
        <f t="shared" si="125"/>
        <v>4.656409213845783E-2</v>
      </c>
      <c r="Y77" s="5">
        <f t="shared" si="126"/>
        <v>2.2932931788420825E-2</v>
      </c>
      <c r="Z77" s="5">
        <f t="shared" si="127"/>
        <v>1.3158446538094785E-2</v>
      </c>
      <c r="AA77" s="5">
        <f t="shared" si="128"/>
        <v>1.9850848895427965E-2</v>
      </c>
      <c r="AB77" s="5">
        <f t="shared" si="129"/>
        <v>1.4973507728601879E-2</v>
      </c>
      <c r="AC77" s="5">
        <f t="shared" si="130"/>
        <v>6.9930989790261886E-4</v>
      </c>
      <c r="AD77" s="5">
        <f t="shared" si="131"/>
        <v>1.7829007874374421E-2</v>
      </c>
      <c r="AE77" s="5">
        <f t="shared" si="132"/>
        <v>1.7561661901298174E-2</v>
      </c>
      <c r="AF77" s="5">
        <f t="shared" si="133"/>
        <v>8.6491623905441024E-3</v>
      </c>
      <c r="AG77" s="5">
        <f t="shared" si="134"/>
        <v>2.8398227334992979E-3</v>
      </c>
      <c r="AH77" s="5">
        <f t="shared" si="135"/>
        <v>3.2402839080640125E-3</v>
      </c>
      <c r="AI77" s="5">
        <f t="shared" si="136"/>
        <v>4.8882963540602545E-3</v>
      </c>
      <c r="AJ77" s="5">
        <f t="shared" si="137"/>
        <v>3.6872449950528727E-3</v>
      </c>
      <c r="AK77" s="5">
        <f t="shared" si="138"/>
        <v>1.8541941361976692E-3</v>
      </c>
      <c r="AL77" s="5">
        <f t="shared" si="139"/>
        <v>4.1566414568819772E-5</v>
      </c>
      <c r="AM77" s="5">
        <f t="shared" si="140"/>
        <v>5.379372713108216E-3</v>
      </c>
      <c r="AN77" s="5">
        <f t="shared" si="141"/>
        <v>5.2987090192751574E-3</v>
      </c>
      <c r="AO77" s="5">
        <f t="shared" si="142"/>
        <v>2.6096274387655627E-3</v>
      </c>
      <c r="AP77" s="5">
        <f t="shared" si="143"/>
        <v>8.5683202510709118E-4</v>
      </c>
      <c r="AQ77" s="5">
        <f t="shared" si="144"/>
        <v>2.1099595722265252E-4</v>
      </c>
      <c r="AR77" s="5">
        <f t="shared" si="145"/>
        <v>6.3833917017251857E-4</v>
      </c>
      <c r="AS77" s="5">
        <f t="shared" si="146"/>
        <v>9.6299927004622418E-4</v>
      </c>
      <c r="AT77" s="5">
        <f t="shared" si="147"/>
        <v>7.263909512704109E-4</v>
      </c>
      <c r="AU77" s="5">
        <f t="shared" si="148"/>
        <v>3.6527809902507706E-4</v>
      </c>
      <c r="AV77" s="5">
        <f t="shared" si="149"/>
        <v>1.3776474919671383E-4</v>
      </c>
      <c r="AW77" s="5">
        <f t="shared" si="150"/>
        <v>1.7157458704893497E-6</v>
      </c>
      <c r="AX77" s="5">
        <f t="shared" si="151"/>
        <v>1.3525547332018267E-3</v>
      </c>
      <c r="AY77" s="5">
        <f t="shared" si="152"/>
        <v>1.3322731749774649E-3</v>
      </c>
      <c r="AZ77" s="5">
        <f t="shared" si="153"/>
        <v>6.5614786935933879E-4</v>
      </c>
      <c r="BA77" s="5">
        <f t="shared" si="154"/>
        <v>2.1543631068609854E-4</v>
      </c>
      <c r="BB77" s="5">
        <f t="shared" si="155"/>
        <v>5.305146080184011E-5</v>
      </c>
      <c r="BC77" s="5">
        <f t="shared" si="156"/>
        <v>1.0451190829423304E-5</v>
      </c>
      <c r="BD77" s="5">
        <f t="shared" si="157"/>
        <v>1.047945457192969E-4</v>
      </c>
      <c r="BE77" s="5">
        <f t="shared" si="158"/>
        <v>1.5809318266531348E-4</v>
      </c>
      <c r="BF77" s="5">
        <f t="shared" si="159"/>
        <v>1.1924978649268516E-4</v>
      </c>
      <c r="BG77" s="5">
        <f t="shared" si="160"/>
        <v>5.996679232169932E-5</v>
      </c>
      <c r="BH77" s="5">
        <f t="shared" si="161"/>
        <v>2.2616494463751511E-5</v>
      </c>
      <c r="BI77" s="5">
        <f t="shared" si="162"/>
        <v>6.8238543637267176E-6</v>
      </c>
      <c r="BJ77" s="8">
        <f t="shared" si="163"/>
        <v>0.49285697499217862</v>
      </c>
      <c r="BK77" s="8">
        <f t="shared" si="164"/>
        <v>0.26057773964675868</v>
      </c>
      <c r="BL77" s="8">
        <f t="shared" si="165"/>
        <v>0.23370485913651809</v>
      </c>
      <c r="BM77" s="8">
        <f t="shared" si="166"/>
        <v>0.45351320475114149</v>
      </c>
      <c r="BN77" s="8">
        <f t="shared" si="167"/>
        <v>0.54545425813330173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1.3812500000000001</v>
      </c>
      <c r="F78">
        <f>VLOOKUP(B78,home!$B$2:$E$405,3,FALSE)</f>
        <v>0.81</v>
      </c>
      <c r="G78">
        <f>VLOOKUP(C78,away!$B$2:$E$405,4,FALSE)</f>
        <v>1</v>
      </c>
      <c r="H78">
        <f>VLOOKUP(A78,away!$A$2:$E$405,3,FALSE)</f>
        <v>1.325</v>
      </c>
      <c r="I78">
        <f>VLOOKUP(C78,away!$B$2:$E$405,3,FALSE)</f>
        <v>1.1299999999999999</v>
      </c>
      <c r="J78">
        <f>VLOOKUP(B78,home!$B$2:$E$405,4,FALSE)</f>
        <v>1.23</v>
      </c>
      <c r="K78" s="3">
        <f t="shared" si="112"/>
        <v>1.1188125000000002</v>
      </c>
      <c r="L78" s="3">
        <f t="shared" si="113"/>
        <v>1.8416174999999997</v>
      </c>
      <c r="M78" s="5">
        <f t="shared" si="114"/>
        <v>5.1796639828313874E-2</v>
      </c>
      <c r="N78" s="5">
        <f t="shared" si="115"/>
        <v>5.7950728097915419E-2</v>
      </c>
      <c r="O78" s="5">
        <f t="shared" si="116"/>
        <v>9.5389598349019805E-2</v>
      </c>
      <c r="P78" s="5">
        <f t="shared" si="117"/>
        <v>0.10672307500286272</v>
      </c>
      <c r="Q78" s="5">
        <f t="shared" si="118"/>
        <v>3.241799949002451E-2</v>
      </c>
      <c r="R78" s="5">
        <f t="shared" si="119"/>
        <v>8.7835576818762987E-2</v>
      </c>
      <c r="S78" s="5">
        <f t="shared" si="120"/>
        <v>5.4973714394503027E-2</v>
      </c>
      <c r="T78" s="5">
        <f t="shared" si="121"/>
        <v>5.9701555175820202E-2</v>
      </c>
      <c r="U78" s="5">
        <f t="shared" si="122"/>
        <v>9.8271541289542269E-2</v>
      </c>
      <c r="V78" s="5">
        <f t="shared" si="123"/>
        <v>1.2585466427417452E-2</v>
      </c>
      <c r="W78" s="5">
        <f t="shared" si="124"/>
        <v>1.2089887684811019E-2</v>
      </c>
      <c r="X78" s="5">
        <f t="shared" si="125"/>
        <v>2.2264948733382448E-2</v>
      </c>
      <c r="Y78" s="5">
        <f t="shared" si="126"/>
        <v>2.0501759611999976E-2</v>
      </c>
      <c r="Z78" s="5">
        <f t="shared" si="127"/>
        <v>5.3919845130676068E-2</v>
      </c>
      <c r="AA78" s="5">
        <f t="shared" si="128"/>
        <v>6.0326196730264521E-2</v>
      </c>
      <c r="AB78" s="5">
        <f t="shared" si="129"/>
        <v>3.3746851489639552E-2</v>
      </c>
      <c r="AC78" s="5">
        <f t="shared" si="130"/>
        <v>1.6207128516581215E-3</v>
      </c>
      <c r="AD78" s="5">
        <f t="shared" si="131"/>
        <v>3.3815793663406579E-3</v>
      </c>
      <c r="AE78" s="5">
        <f t="shared" si="132"/>
        <v>6.2275757386918646E-3</v>
      </c>
      <c r="AF78" s="5">
        <f t="shared" si="133"/>
        <v>5.7344062314751828E-3</v>
      </c>
      <c r="AG78" s="5">
        <f t="shared" si="134"/>
        <v>3.5201942893312481E-3</v>
      </c>
      <c r="AH78" s="5">
        <f t="shared" si="135"/>
        <v>2.4824932597485694E-2</v>
      </c>
      <c r="AI78" s="5">
        <f t="shared" si="136"/>
        <v>2.7774444901724465E-2</v>
      </c>
      <c r="AJ78" s="5">
        <f t="shared" si="137"/>
        <v>1.5537198068305308E-2</v>
      </c>
      <c r="AK78" s="5">
        <f t="shared" si="138"/>
        <v>5.7944038045986117E-3</v>
      </c>
      <c r="AL78" s="5">
        <f t="shared" si="139"/>
        <v>1.3357427029933561E-4</v>
      </c>
      <c r="AM78" s="5">
        <f t="shared" si="140"/>
        <v>7.5667065296080183E-4</v>
      </c>
      <c r="AN78" s="5">
        <f t="shared" si="141"/>
        <v>1.3934979162290391E-3</v>
      </c>
      <c r="AO78" s="5">
        <f t="shared" si="142"/>
        <v>1.2831450743704662E-3</v>
      </c>
      <c r="AP78" s="5">
        <f t="shared" si="143"/>
        <v>7.8768747466648377E-4</v>
      </c>
      <c r="AQ78" s="5">
        <f t="shared" si="144"/>
        <v>3.6265475946915056E-4</v>
      </c>
      <c r="AR78" s="5">
        <f t="shared" si="145"/>
        <v>9.1436060615700185E-3</v>
      </c>
      <c r="AS78" s="5">
        <f t="shared" si="146"/>
        <v>1.0229980756760307E-2</v>
      </c>
      <c r="AT78" s="5">
        <f t="shared" si="147"/>
        <v>5.7227151727114473E-3</v>
      </c>
      <c r="AU78" s="5">
        <f t="shared" si="148"/>
        <v>2.1342150897230758E-3</v>
      </c>
      <c r="AV78" s="5">
        <f t="shared" si="149"/>
        <v>5.9694663001769979E-4</v>
      </c>
      <c r="AW78" s="5">
        <f t="shared" si="150"/>
        <v>7.6449923064829717E-6</v>
      </c>
      <c r="AX78" s="5">
        <f t="shared" si="151"/>
        <v>1.4109543081928426E-4</v>
      </c>
      <c r="AY78" s="5">
        <f t="shared" si="152"/>
        <v>2.5984381456683315E-4</v>
      </c>
      <c r="AZ78" s="5">
        <f t="shared" si="153"/>
        <v>2.3926645808651744E-4</v>
      </c>
      <c r="BA78" s="5">
        <f t="shared" si="154"/>
        <v>1.4687909879171563E-4</v>
      </c>
      <c r="BB78" s="5">
        <f t="shared" si="155"/>
        <v>6.7623779679763053E-5</v>
      </c>
      <c r="BC78" s="5">
        <f t="shared" si="156"/>
        <v>2.4907427214879196E-5</v>
      </c>
      <c r="BD78" s="5">
        <f t="shared" si="157"/>
        <v>2.8065041560155733E-3</v>
      </c>
      <c r="BE78" s="5">
        <f t="shared" si="158"/>
        <v>3.1399519310521735E-3</v>
      </c>
      <c r="BF78" s="5">
        <f t="shared" si="159"/>
        <v>1.7565087349301557E-3</v>
      </c>
      <c r="BG78" s="5">
        <f t="shared" si="160"/>
        <v>6.5506797633301504E-4</v>
      </c>
      <c r="BH78" s="5">
        <f t="shared" si="161"/>
        <v>1.8322456006777041E-4</v>
      </c>
      <c r="BI78" s="5">
        <f t="shared" si="162"/>
        <v>4.0998785622164494E-5</v>
      </c>
      <c r="BJ78" s="8">
        <f t="shared" si="163"/>
        <v>0.22925390630664746</v>
      </c>
      <c r="BK78" s="8">
        <f t="shared" si="164"/>
        <v>0.22809302658962138</v>
      </c>
      <c r="BL78" s="8">
        <f t="shared" si="165"/>
        <v>0.48591046390414655</v>
      </c>
      <c r="BM78" s="8">
        <f t="shared" si="166"/>
        <v>0.56481142552193186</v>
      </c>
      <c r="BN78" s="8">
        <f t="shared" si="167"/>
        <v>0.43211361758689931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1.3812500000000001</v>
      </c>
      <c r="F79">
        <f>VLOOKUP(B79,home!$B$2:$E$405,3,FALSE)</f>
        <v>0.68</v>
      </c>
      <c r="G79">
        <f>VLOOKUP(C79,away!$B$2:$E$405,4,FALSE)</f>
        <v>0.54</v>
      </c>
      <c r="H79">
        <f>VLOOKUP(A79,away!$A$2:$E$405,3,FALSE)</f>
        <v>1.325</v>
      </c>
      <c r="I79">
        <f>VLOOKUP(C79,away!$B$2:$E$405,3,FALSE)</f>
        <v>1.63</v>
      </c>
      <c r="J79">
        <f>VLOOKUP(B79,home!$B$2:$E$405,4,FALSE)</f>
        <v>0.85</v>
      </c>
      <c r="K79" s="3">
        <f t="shared" si="112"/>
        <v>0.50719500000000006</v>
      </c>
      <c r="L79" s="3">
        <f t="shared" si="113"/>
        <v>1.8357874999999999</v>
      </c>
      <c r="M79" s="5">
        <f t="shared" si="114"/>
        <v>9.6040769055776451E-2</v>
      </c>
      <c r="N79" s="5">
        <f t="shared" si="115"/>
        <v>4.8711397861244538E-2</v>
      </c>
      <c r="O79" s="5">
        <f t="shared" si="116"/>
        <v>0.17631044332298121</v>
      </c>
      <c r="P79" s="5">
        <f t="shared" si="117"/>
        <v>8.9423775301199465E-2</v>
      </c>
      <c r="Q79" s="5">
        <f t="shared" si="118"/>
        <v>1.2353088719116962E-2</v>
      </c>
      <c r="R79" s="5">
        <f t="shared" si="119"/>
        <v>0.16183425398589371</v>
      </c>
      <c r="S79" s="5">
        <f t="shared" si="120"/>
        <v>2.0815669396804067E-2</v>
      </c>
      <c r="T79" s="5">
        <f t="shared" si="121"/>
        <v>2.2677645856945931E-2</v>
      </c>
      <c r="U79" s="5">
        <f t="shared" si="122"/>
        <v>8.2081524450375365E-2</v>
      </c>
      <c r="V79" s="5">
        <f t="shared" si="123"/>
        <v>2.1535018249533738E-3</v>
      </c>
      <c r="W79" s="5">
        <f t="shared" si="124"/>
        <v>2.0884749442975094E-3</v>
      </c>
      <c r="X79" s="5">
        <f t="shared" si="125"/>
        <v>3.8339961968045641E-3</v>
      </c>
      <c r="Y79" s="5">
        <f t="shared" si="126"/>
        <v>3.5192011465706801E-3</v>
      </c>
      <c r="Z79" s="5">
        <f t="shared" si="127"/>
        <v>9.9031100179709605E-2</v>
      </c>
      <c r="AA79" s="5">
        <f t="shared" si="128"/>
        <v>5.0228078855647819E-2</v>
      </c>
      <c r="AB79" s="5">
        <f t="shared" si="129"/>
        <v>1.2737715227595149E-2</v>
      </c>
      <c r="AC79" s="5">
        <f t="shared" si="130"/>
        <v>1.2532064845914188E-4</v>
      </c>
      <c r="AD79" s="5">
        <f t="shared" si="131"/>
        <v>2.6481601234324391E-4</v>
      </c>
      <c r="AE79" s="5">
        <f t="shared" si="132"/>
        <v>4.861459252595729E-4</v>
      </c>
      <c r="AF79" s="5">
        <f t="shared" si="133"/>
        <v>4.4623030638372914E-4</v>
      </c>
      <c r="AG79" s="5">
        <f t="shared" si="134"/>
        <v>2.7306133952680669E-4</v>
      </c>
      <c r="AH79" s="5">
        <f t="shared" si="135"/>
        <v>4.545001395528965E-2</v>
      </c>
      <c r="AI79" s="5">
        <f t="shared" si="136"/>
        <v>2.3052019828053136E-2</v>
      </c>
      <c r="AJ79" s="5">
        <f t="shared" si="137"/>
        <v>5.8459345983447059E-3</v>
      </c>
      <c r="AK79" s="5">
        <f t="shared" si="138"/>
        <v>9.8834293286914772E-4</v>
      </c>
      <c r="AL79" s="5">
        <f t="shared" si="139"/>
        <v>4.667453465268511E-6</v>
      </c>
      <c r="AM79" s="5">
        <f t="shared" si="140"/>
        <v>2.6862671476086334E-5</v>
      </c>
      <c r="AN79" s="5">
        <f t="shared" si="141"/>
        <v>4.9314156512405842E-5</v>
      </c>
      <c r="AO79" s="5">
        <f t="shared" si="142"/>
        <v>4.5265156049259121E-5</v>
      </c>
      <c r="AP79" s="5">
        <f t="shared" si="143"/>
        <v>2.769906922025976E-5</v>
      </c>
      <c r="AQ79" s="5">
        <f t="shared" si="144"/>
        <v>1.27124012590469E-5</v>
      </c>
      <c r="AR79" s="5">
        <f t="shared" si="145"/>
        <v>1.6687313498789255E-2</v>
      </c>
      <c r="AS79" s="5">
        <f t="shared" si="146"/>
        <v>8.4637219700184185E-3</v>
      </c>
      <c r="AT79" s="5">
        <f t="shared" si="147"/>
        <v>2.1463787322917459E-3</v>
      </c>
      <c r="AU79" s="5">
        <f t="shared" si="148"/>
        <v>3.6287752037490403E-4</v>
      </c>
      <c r="AV79" s="5">
        <f t="shared" si="149"/>
        <v>4.6012415986637375E-5</v>
      </c>
      <c r="AW79" s="5">
        <f t="shared" si="150"/>
        <v>1.2071878837684552E-7</v>
      </c>
      <c r="AX79" s="5">
        <f t="shared" si="151"/>
        <v>2.2707687765522656E-6</v>
      </c>
      <c r="AY79" s="5">
        <f t="shared" si="152"/>
        <v>4.168648935384943E-6</v>
      </c>
      <c r="AZ79" s="5">
        <f t="shared" si="153"/>
        <v>3.8263768037339932E-6</v>
      </c>
      <c r="BA79" s="5">
        <f t="shared" si="154"/>
        <v>2.3414715688616059E-6</v>
      </c>
      <c r="BB79" s="5">
        <f t="shared" si="155"/>
        <v>1.0746110594303811E-6</v>
      </c>
      <c r="BC79" s="5">
        <f t="shared" si="156"/>
        <v>3.9455151005281009E-7</v>
      </c>
      <c r="BD79" s="5">
        <f t="shared" si="157"/>
        <v>5.1057269216097639E-3</v>
      </c>
      <c r="BE79" s="5">
        <f t="shared" si="158"/>
        <v>2.5895991660058642E-3</v>
      </c>
      <c r="BF79" s="5">
        <f t="shared" si="159"/>
        <v>6.567158745011722E-4</v>
      </c>
      <c r="BG79" s="5">
        <f t="shared" si="160"/>
        <v>1.1102766932254069E-4</v>
      </c>
      <c r="BH79" s="5">
        <f t="shared" si="161"/>
        <v>1.407816968551151E-5</v>
      </c>
      <c r="BI79" s="5">
        <f t="shared" si="162"/>
        <v>1.428075454728603E-6</v>
      </c>
      <c r="BJ79" s="8">
        <f t="shared" si="163"/>
        <v>9.4829988191664605E-2</v>
      </c>
      <c r="BK79" s="8">
        <f t="shared" si="164"/>
        <v>0.20856787232959315</v>
      </c>
      <c r="BL79" s="8">
        <f t="shared" si="165"/>
        <v>0.59471320717109066</v>
      </c>
      <c r="BM79" s="8">
        <f t="shared" si="166"/>
        <v>0.41246439169569848</v>
      </c>
      <c r="BN79" s="8">
        <f t="shared" si="167"/>
        <v>0.58467372824621233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1.3812500000000001</v>
      </c>
      <c r="F80">
        <f>VLOOKUP(B80,home!$B$2:$E$405,3,FALSE)</f>
        <v>1.1299999999999999</v>
      </c>
      <c r="G80">
        <f>VLOOKUP(C80,away!$B$2:$E$405,4,FALSE)</f>
        <v>0.95</v>
      </c>
      <c r="H80">
        <f>VLOOKUP(A80,away!$A$2:$E$405,3,FALSE)</f>
        <v>1.325</v>
      </c>
      <c r="I80">
        <f>VLOOKUP(C80,away!$B$2:$E$405,3,FALSE)</f>
        <v>0.81</v>
      </c>
      <c r="J80">
        <f>VLOOKUP(B80,home!$B$2:$E$405,4,FALSE)</f>
        <v>0.47</v>
      </c>
      <c r="K80" s="3">
        <f t="shared" si="112"/>
        <v>1.4827718749999999</v>
      </c>
      <c r="L80" s="3">
        <f t="shared" si="113"/>
        <v>0.50442750000000003</v>
      </c>
      <c r="M80" s="5">
        <f t="shared" si="114"/>
        <v>0.13707879465753225</v>
      </c>
      <c r="N80" s="5">
        <f t="shared" si="115"/>
        <v>0.20325658137708907</v>
      </c>
      <c r="O80" s="5">
        <f t="shared" si="116"/>
        <v>6.9146313692112354E-2</v>
      </c>
      <c r="P80" s="5">
        <f t="shared" si="117"/>
        <v>0.10252820920259159</v>
      </c>
      <c r="Q80" s="5">
        <f t="shared" si="118"/>
        <v>0.15069157113729822</v>
      </c>
      <c r="R80" s="5">
        <f t="shared" si="119"/>
        <v>1.7439651074964004E-2</v>
      </c>
      <c r="S80" s="5">
        <f t="shared" si="120"/>
        <v>1.9171516842836439E-2</v>
      </c>
      <c r="T80" s="5">
        <f t="shared" si="121"/>
        <v>7.6012972499859499E-2</v>
      </c>
      <c r="U80" s="5">
        <f t="shared" si="122"/>
        <v>2.5859024123770138E-2</v>
      </c>
      <c r="V80" s="5">
        <f t="shared" si="123"/>
        <v>1.5932614964700575E-3</v>
      </c>
      <c r="W80" s="5">
        <f t="shared" si="124"/>
        <v>7.4480407827315867E-2</v>
      </c>
      <c r="X80" s="5">
        <f t="shared" si="125"/>
        <v>3.7569965919313379E-2</v>
      </c>
      <c r="Y80" s="5">
        <f t="shared" si="126"/>
        <v>9.4756619918822255E-3</v>
      </c>
      <c r="Z80" s="5">
        <f t="shared" si="127"/>
        <v>2.9323465308721355E-3</v>
      </c>
      <c r="AA80" s="5">
        <f t="shared" si="128"/>
        <v>4.3480009637310215E-3</v>
      </c>
      <c r="AB80" s="5">
        <f t="shared" si="129"/>
        <v>3.223546770746627E-3</v>
      </c>
      <c r="AC80" s="5">
        <f t="shared" si="130"/>
        <v>7.4480086632212409E-5</v>
      </c>
      <c r="AD80" s="5">
        <f t="shared" si="131"/>
        <v>2.7609363491218453E-2</v>
      </c>
      <c r="AE80" s="5">
        <f t="shared" si="132"/>
        <v>1.3926922202466595E-2</v>
      </c>
      <c r="AF80" s="5">
        <f t="shared" si="133"/>
        <v>3.5125612746423596E-3</v>
      </c>
      <c r="AG80" s="5">
        <f t="shared" si="134"/>
        <v>5.9061083412155317E-4</v>
      </c>
      <c r="AH80" s="5">
        <f t="shared" si="135"/>
        <v>3.697890574253759E-4</v>
      </c>
      <c r="AI80" s="5">
        <f t="shared" si="136"/>
        <v>5.4831281403310732E-4</v>
      </c>
      <c r="AJ80" s="5">
        <f t="shared" si="137"/>
        <v>4.0651140967519841E-4</v>
      </c>
      <c r="AK80" s="5">
        <f t="shared" si="138"/>
        <v>2.0092122837766241E-4</v>
      </c>
      <c r="AL80" s="5">
        <f t="shared" si="139"/>
        <v>2.2282979428678575E-6</v>
      </c>
      <c r="AM80" s="5">
        <f t="shared" si="140"/>
        <v>8.1876775342860971E-3</v>
      </c>
      <c r="AN80" s="5">
        <f t="shared" si="141"/>
        <v>4.1300897094261003E-3</v>
      </c>
      <c r="AO80" s="5">
        <f t="shared" si="142"/>
        <v>1.0416654134507671E-3</v>
      </c>
      <c r="AP80" s="5">
        <f t="shared" si="143"/>
        <v>1.7514822678114567E-4</v>
      </c>
      <c r="AQ80" s="5">
        <f t="shared" si="144"/>
        <v>2.2087395541161582E-5</v>
      </c>
      <c r="AR80" s="5">
        <f t="shared" si="145"/>
        <v>3.7306353952887777E-5</v>
      </c>
      <c r="AS80" s="5">
        <f t="shared" si="146"/>
        <v>5.5316812400137068E-5</v>
      </c>
      <c r="AT80" s="5">
        <f t="shared" si="147"/>
        <v>4.1011106820787246E-5</v>
      </c>
      <c r="AU80" s="5">
        <f t="shared" si="148"/>
        <v>2.0270038585494667E-5</v>
      </c>
      <c r="AV80" s="5">
        <f t="shared" si="149"/>
        <v>7.5139607799340678E-6</v>
      </c>
      <c r="AW80" s="5">
        <f t="shared" si="150"/>
        <v>4.6296040946303296E-8</v>
      </c>
      <c r="AX80" s="5">
        <f t="shared" si="151"/>
        <v>2.0234096615681318E-3</v>
      </c>
      <c r="AY80" s="5">
        <f t="shared" si="152"/>
        <v>1.0206634770606588E-3</v>
      </c>
      <c r="AZ80" s="5">
        <f t="shared" si="153"/>
        <v>2.5742536303750775E-4</v>
      </c>
      <c r="BA80" s="5">
        <f t="shared" si="154"/>
        <v>4.328414410453416E-5</v>
      </c>
      <c r="BB80" s="5">
        <f t="shared" si="155"/>
        <v>5.4584281500724738E-6</v>
      </c>
      <c r="BC80" s="5">
        <f t="shared" si="156"/>
        <v>5.5067625313413679E-7</v>
      </c>
      <c r="BD80" s="5">
        <f t="shared" si="157"/>
        <v>3.1363918097617168E-6</v>
      </c>
      <c r="BE80" s="5">
        <f t="shared" si="158"/>
        <v>4.6505535644950235E-6</v>
      </c>
      <c r="BF80" s="5">
        <f t="shared" si="159"/>
        <v>3.4478550143071097E-6</v>
      </c>
      <c r="BG80" s="5">
        <f t="shared" si="160"/>
        <v>1.7041274814307687E-6</v>
      </c>
      <c r="BH80" s="5">
        <f t="shared" si="161"/>
        <v>6.3170807522003204E-7</v>
      </c>
      <c r="BI80" s="5">
        <f t="shared" si="162"/>
        <v>1.8733579342932939E-7</v>
      </c>
      <c r="BJ80" s="8">
        <f t="shared" si="163"/>
        <v>0.61403407858486647</v>
      </c>
      <c r="BK80" s="8">
        <f t="shared" si="164"/>
        <v>0.26146915406106602</v>
      </c>
      <c r="BL80" s="8">
        <f t="shared" si="165"/>
        <v>0.12171724737911338</v>
      </c>
      <c r="BM80" s="8">
        <f t="shared" si="166"/>
        <v>0.31899108823331096</v>
      </c>
      <c r="BN80" s="8">
        <f t="shared" si="167"/>
        <v>0.68014112114158765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1.3812500000000001</v>
      </c>
      <c r="F81">
        <f>VLOOKUP(B81,home!$B$2:$E$405,3,FALSE)</f>
        <v>1.41</v>
      </c>
      <c r="G81">
        <f>VLOOKUP(C81,away!$B$2:$E$405,4,FALSE)</f>
        <v>1.4</v>
      </c>
      <c r="H81">
        <f>VLOOKUP(A81,away!$A$2:$E$405,3,FALSE)</f>
        <v>1.325</v>
      </c>
      <c r="I81">
        <f>VLOOKUP(C81,away!$B$2:$E$405,3,FALSE)</f>
        <v>0.68</v>
      </c>
      <c r="J81">
        <f>VLOOKUP(B81,home!$B$2:$E$405,4,FALSE)</f>
        <v>1.47</v>
      </c>
      <c r="K81" s="3">
        <f t="shared" si="112"/>
        <v>2.7265874999999999</v>
      </c>
      <c r="L81" s="3">
        <f t="shared" si="113"/>
        <v>1.32447</v>
      </c>
      <c r="M81" s="5">
        <f t="shared" si="114"/>
        <v>1.7403960216654402E-2</v>
      </c>
      <c r="N81" s="5">
        <f t="shared" si="115"/>
        <v>4.7453420377227176E-2</v>
      </c>
      <c r="O81" s="5">
        <f t="shared" si="116"/>
        <v>2.3051023188152258E-2</v>
      </c>
      <c r="P81" s="5">
        <f t="shared" si="117"/>
        <v>6.2850631687026079E-2</v>
      </c>
      <c r="Q81" s="5">
        <f t="shared" si="118"/>
        <v>6.4692951416396471E-2</v>
      </c>
      <c r="R81" s="5">
        <f t="shared" si="119"/>
        <v>1.5265194341006014E-2</v>
      </c>
      <c r="S81" s="5">
        <f t="shared" si="120"/>
        <v>5.6742859876198412E-2</v>
      </c>
      <c r="T81" s="5">
        <f t="shared" si="121"/>
        <v>8.5683873362474641E-2</v>
      </c>
      <c r="U81" s="5">
        <f t="shared" si="122"/>
        <v>4.1621888075257726E-2</v>
      </c>
      <c r="V81" s="5">
        <f t="shared" si="123"/>
        <v>2.2768282764713311E-2</v>
      </c>
      <c r="W81" s="5">
        <f t="shared" si="124"/>
        <v>5.879699755668464E-2</v>
      </c>
      <c r="X81" s="5">
        <f t="shared" si="125"/>
        <v>7.7874859353902107E-2</v>
      </c>
      <c r="Y81" s="5">
        <f t="shared" si="126"/>
        <v>5.1571457484231378E-2</v>
      </c>
      <c r="Z81" s="5">
        <f t="shared" si="127"/>
        <v>6.7394306496107457E-3</v>
      </c>
      <c r="AA81" s="5">
        <f t="shared" si="128"/>
        <v>1.8375647366345536E-2</v>
      </c>
      <c r="AB81" s="5">
        <f t="shared" si="129"/>
        <v>2.5051405206742837E-2</v>
      </c>
      <c r="AC81" s="5">
        <f t="shared" si="130"/>
        <v>5.1389200230046294E-3</v>
      </c>
      <c r="AD81" s="5">
        <f t="shared" si="131"/>
        <v>4.0078789643896717E-2</v>
      </c>
      <c r="AE81" s="5">
        <f t="shared" si="132"/>
        <v>5.3083154519651884E-2</v>
      </c>
      <c r="AF81" s="5">
        <f t="shared" si="133"/>
        <v>3.5153522833321675E-2</v>
      </c>
      <c r="AG81" s="5">
        <f t="shared" si="134"/>
        <v>1.5519928795683187E-2</v>
      </c>
      <c r="AH81" s="5">
        <f t="shared" si="135"/>
        <v>2.231543428122487E-3</v>
      </c>
      <c r="AI81" s="5">
        <f t="shared" si="136"/>
        <v>6.08449841682592E-3</v>
      </c>
      <c r="AJ81" s="5">
        <f t="shared" si="137"/>
        <v>8.294958663543673E-3</v>
      </c>
      <c r="AK81" s="5">
        <f t="shared" si="138"/>
        <v>7.5389768683449621E-3</v>
      </c>
      <c r="AL81" s="5">
        <f t="shared" si="139"/>
        <v>7.4232385184579684E-4</v>
      </c>
      <c r="AM81" s="5">
        <f t="shared" si="140"/>
        <v>2.1855665371635653E-2</v>
      </c>
      <c r="AN81" s="5">
        <f t="shared" si="141"/>
        <v>2.8947173114770273E-2</v>
      </c>
      <c r="AO81" s="5">
        <f t="shared" si="142"/>
        <v>1.9169831187659896E-2</v>
      </c>
      <c r="AP81" s="5">
        <f t="shared" si="143"/>
        <v>8.4632887710399674E-3</v>
      </c>
      <c r="AQ81" s="5">
        <f t="shared" si="144"/>
        <v>2.8023430196448275E-3</v>
      </c>
      <c r="AR81" s="5">
        <f t="shared" si="145"/>
        <v>5.9112246484907798E-4</v>
      </c>
      <c r="AS81" s="5">
        <f t="shared" si="146"/>
        <v>1.611747123626685E-3</v>
      </c>
      <c r="AT81" s="5">
        <f t="shared" si="147"/>
        <v>2.1972847802207377E-3</v>
      </c>
      <c r="AU81" s="5">
        <f t="shared" si="148"/>
        <v>1.9970297385633702E-3</v>
      </c>
      <c r="AV81" s="5">
        <f t="shared" si="149"/>
        <v>1.3612690805737881E-3</v>
      </c>
      <c r="AW81" s="5">
        <f t="shared" si="150"/>
        <v>7.4465048988946823E-5</v>
      </c>
      <c r="AX81" s="5">
        <f t="shared" si="151"/>
        <v>9.9318973344140957E-3</v>
      </c>
      <c r="AY81" s="5">
        <f t="shared" si="152"/>
        <v>1.3154500062511438E-2</v>
      </c>
      <c r="AZ81" s="5">
        <f t="shared" si="153"/>
        <v>8.7113703488972648E-3</v>
      </c>
      <c r="BA81" s="5">
        <f t="shared" si="154"/>
        <v>3.8459828953346532E-3</v>
      </c>
      <c r="BB81" s="5">
        <f t="shared" si="155"/>
        <v>1.2734722413459726E-3</v>
      </c>
      <c r="BC81" s="5">
        <f t="shared" si="156"/>
        <v>3.3733515589910002E-4</v>
      </c>
      <c r="BD81" s="5">
        <f t="shared" si="157"/>
        <v>1.3048732850310971E-4</v>
      </c>
      <c r="BE81" s="5">
        <f t="shared" si="158"/>
        <v>3.5578511880497254E-4</v>
      </c>
      <c r="BF81" s="5">
        <f t="shared" si="159"/>
        <v>4.8503962880982668E-4</v>
      </c>
      <c r="BG81" s="5">
        <f t="shared" si="160"/>
        <v>4.4083432963917113E-4</v>
      </c>
      <c r="BH81" s="5">
        <f t="shared" si="161"/>
        <v>3.0049334319126082E-4</v>
      </c>
      <c r="BI81" s="5">
        <f t="shared" si="162"/>
        <v>1.6386427867570041E-4</v>
      </c>
      <c r="BJ81" s="8">
        <f t="shared" si="163"/>
        <v>0.64840181484662296</v>
      </c>
      <c r="BK81" s="8">
        <f t="shared" si="164"/>
        <v>0.17880147848195405</v>
      </c>
      <c r="BL81" s="8">
        <f t="shared" si="165"/>
        <v>0.15715009276979913</v>
      </c>
      <c r="BM81" s="8">
        <f t="shared" si="166"/>
        <v>0.74729560050800181</v>
      </c>
      <c r="BN81" s="8">
        <f t="shared" si="167"/>
        <v>0.2307171812264624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1.3812500000000001</v>
      </c>
      <c r="F82">
        <f>VLOOKUP(B82,home!$B$2:$E$405,3,FALSE)</f>
        <v>0.72</v>
      </c>
      <c r="G82">
        <f>VLOOKUP(C82,away!$B$2:$E$405,4,FALSE)</f>
        <v>0.98</v>
      </c>
      <c r="H82">
        <f>VLOOKUP(A82,away!$A$2:$E$405,3,FALSE)</f>
        <v>1.325</v>
      </c>
      <c r="I82">
        <f>VLOOKUP(C82,away!$B$2:$E$405,3,FALSE)</f>
        <v>1.02</v>
      </c>
      <c r="J82">
        <f>VLOOKUP(B82,home!$B$2:$E$405,4,FALSE)</f>
        <v>1.18</v>
      </c>
      <c r="K82" s="3">
        <f t="shared" ref="K82:K100" si="168">E82*F82*G82</f>
        <v>0.97461000000000009</v>
      </c>
      <c r="L82" s="3">
        <f t="shared" ref="L82:L100" si="169">H82*I82*J82</f>
        <v>1.5947699999999998</v>
      </c>
      <c r="M82" s="5">
        <f t="shared" si="114"/>
        <v>7.6583012175246726E-2</v>
      </c>
      <c r="N82" s="5">
        <f t="shared" si="115"/>
        <v>7.4638569496117219E-2</v>
      </c>
      <c r="O82" s="5">
        <f t="shared" si="116"/>
        <v>0.12213229032671821</v>
      </c>
      <c r="P82" s="5">
        <f t="shared" si="117"/>
        <v>0.11903135147532286</v>
      </c>
      <c r="Q82" s="5">
        <f t="shared" si="118"/>
        <v>3.6371748108305402E-2</v>
      </c>
      <c r="R82" s="5">
        <f t="shared" si="119"/>
        <v>9.7386456322170203E-2</v>
      </c>
      <c r="S82" s="5">
        <f t="shared" si="120"/>
        <v>4.6251976226855028E-2</v>
      </c>
      <c r="T82" s="5">
        <f t="shared" si="121"/>
        <v>5.8004572730682206E-2</v>
      </c>
      <c r="U82" s="5">
        <f t="shared" si="122"/>
        <v>9.4913814196150303E-2</v>
      </c>
      <c r="V82" s="5">
        <f t="shared" si="123"/>
        <v>7.9876072923454888E-3</v>
      </c>
      <c r="W82" s="5">
        <f t="shared" si="124"/>
        <v>1.1816089807945178E-2</v>
      </c>
      <c r="X82" s="5">
        <f t="shared" si="125"/>
        <v>1.884394554301673E-2</v>
      </c>
      <c r="Y82" s="5">
        <f t="shared" si="126"/>
        <v>1.5025879516818394E-2</v>
      </c>
      <c r="Z82" s="5">
        <f t="shared" si="127"/>
        <v>5.1769666316302448E-2</v>
      </c>
      <c r="AA82" s="5">
        <f t="shared" si="128"/>
        <v>5.0455234488531529E-2</v>
      </c>
      <c r="AB82" s="5">
        <f t="shared" si="129"/>
        <v>2.4587088042433859E-2</v>
      </c>
      <c r="AC82" s="5">
        <f t="shared" si="130"/>
        <v>7.759355371841026E-4</v>
      </c>
      <c r="AD82" s="5">
        <f t="shared" si="131"/>
        <v>2.8790198219303619E-3</v>
      </c>
      <c r="AE82" s="5">
        <f t="shared" si="132"/>
        <v>4.5913744414198838E-3</v>
      </c>
      <c r="AF82" s="5">
        <f t="shared" si="133"/>
        <v>3.6610931089715933E-3</v>
      </c>
      <c r="AG82" s="5">
        <f t="shared" si="134"/>
        <v>1.9462004857982089E-3</v>
      </c>
      <c r="AH82" s="5">
        <f t="shared" si="135"/>
        <v>2.0640177687812417E-2</v>
      </c>
      <c r="AI82" s="5">
        <f t="shared" si="136"/>
        <v>2.0116123576318864E-2</v>
      </c>
      <c r="AJ82" s="5">
        <f t="shared" si="137"/>
        <v>9.8026875993580641E-3</v>
      </c>
      <c r="AK82" s="5">
        <f t="shared" si="138"/>
        <v>3.1845991204034548E-3</v>
      </c>
      <c r="AL82" s="5">
        <f t="shared" si="139"/>
        <v>4.8240805904789049E-5</v>
      </c>
      <c r="AM82" s="5">
        <f t="shared" si="140"/>
        <v>5.6118430173031028E-4</v>
      </c>
      <c r="AN82" s="5">
        <f t="shared" si="141"/>
        <v>8.9495988887044694E-4</v>
      </c>
      <c r="AO82" s="5">
        <f t="shared" si="142"/>
        <v>7.1362759098696129E-4</v>
      </c>
      <c r="AP82" s="5">
        <f t="shared" si="143"/>
        <v>3.7935729109275871E-4</v>
      </c>
      <c r="AQ82" s="5">
        <f t="shared" si="144"/>
        <v>1.5124690677899974E-4</v>
      </c>
      <c r="AR82" s="5">
        <f t="shared" si="145"/>
        <v>6.5832672342385178E-3</v>
      </c>
      <c r="AS82" s="5">
        <f t="shared" si="146"/>
        <v>6.4161180791612021E-3</v>
      </c>
      <c r="AT82" s="5">
        <f t="shared" si="147"/>
        <v>3.1266064205656497E-3</v>
      </c>
      <c r="AU82" s="5">
        <f t="shared" si="148"/>
        <v>1.0157406278491629E-3</v>
      </c>
      <c r="AV82" s="5">
        <f t="shared" si="149"/>
        <v>2.4748774332701811E-4</v>
      </c>
      <c r="AW82" s="5">
        <f t="shared" si="150"/>
        <v>2.0827683726624503E-6</v>
      </c>
      <c r="AX82" s="5">
        <f t="shared" si="151"/>
        <v>9.115597205156293E-5</v>
      </c>
      <c r="AY82" s="5">
        <f t="shared" si="152"/>
        <v>1.4537280954867102E-4</v>
      </c>
      <c r="AZ82" s="5">
        <f t="shared" si="153"/>
        <v>1.1591809774196702E-4</v>
      </c>
      <c r="BA82" s="5">
        <f t="shared" si="154"/>
        <v>6.1620901578652239E-5</v>
      </c>
      <c r="BB82" s="5">
        <f t="shared" si="155"/>
        <v>2.4567791302646814E-5</v>
      </c>
      <c r="BC82" s="5">
        <f t="shared" si="156"/>
        <v>7.8359953071444065E-6</v>
      </c>
      <c r="BD82" s="5">
        <f t="shared" si="157"/>
        <v>1.7497995145244292E-3</v>
      </c>
      <c r="BE82" s="5">
        <f t="shared" si="158"/>
        <v>1.7053721048506541E-3</v>
      </c>
      <c r="BF82" s="5">
        <f t="shared" si="159"/>
        <v>8.31036353554248E-4</v>
      </c>
      <c r="BG82" s="5">
        <f t="shared" si="160"/>
        <v>2.6997878017916859E-4</v>
      </c>
      <c r="BH82" s="5">
        <f t="shared" si="161"/>
        <v>6.5781004737604866E-5</v>
      </c>
      <c r="BI82" s="5">
        <f t="shared" si="162"/>
        <v>1.2822165005463422E-5</v>
      </c>
      <c r="BJ82" s="8">
        <f t="shared" si="163"/>
        <v>0.23092534060799533</v>
      </c>
      <c r="BK82" s="8">
        <f t="shared" si="164"/>
        <v>0.25082349632240764</v>
      </c>
      <c r="BL82" s="8">
        <f t="shared" si="165"/>
        <v>0.46524248138788998</v>
      </c>
      <c r="BM82" s="8">
        <f t="shared" si="166"/>
        <v>0.47247426668953862</v>
      </c>
      <c r="BN82" s="8">
        <f t="shared" si="167"/>
        <v>0.52614342790388058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1.3812500000000001</v>
      </c>
      <c r="F83">
        <f>VLOOKUP(B83,home!$B$2:$E$405,3,FALSE)</f>
        <v>0.77</v>
      </c>
      <c r="G83">
        <f>VLOOKUP(C83,away!$B$2:$E$405,4,FALSE)</f>
        <v>1.01</v>
      </c>
      <c r="H83">
        <f>VLOOKUP(A83,away!$A$2:$E$405,3,FALSE)</f>
        <v>1.325</v>
      </c>
      <c r="I83">
        <f>VLOOKUP(C83,away!$B$2:$E$405,3,FALSE)</f>
        <v>1.35</v>
      </c>
      <c r="J83">
        <f>VLOOKUP(B83,home!$B$2:$E$405,4,FALSE)</f>
        <v>1.08</v>
      </c>
      <c r="K83" s="3">
        <f t="shared" si="168"/>
        <v>1.0741981250000001</v>
      </c>
      <c r="L83" s="3">
        <f t="shared" si="169"/>
        <v>1.9318500000000003</v>
      </c>
      <c r="M83" s="5">
        <f t="shared" si="114"/>
        <v>4.9486858722855055E-2</v>
      </c>
      <c r="N83" s="5">
        <f t="shared" si="115"/>
        <v>5.3158690852230794E-2</v>
      </c>
      <c r="O83" s="5">
        <f t="shared" si="116"/>
        <v>9.5601188023747549E-2</v>
      </c>
      <c r="P83" s="5">
        <f t="shared" si="117"/>
        <v>0.10269461692288208</v>
      </c>
      <c r="Q83" s="5">
        <f t="shared" si="118"/>
        <v>2.8551483020460487E-2</v>
      </c>
      <c r="R83" s="5">
        <f t="shared" si="119"/>
        <v>9.2343577541838376E-2</v>
      </c>
      <c r="S83" s="5">
        <f t="shared" si="120"/>
        <v>5.3277701480306527E-2</v>
      </c>
      <c r="T83" s="5">
        <f t="shared" si="121"/>
        <v>5.5157182473076598E-2</v>
      </c>
      <c r="U83" s="5">
        <f t="shared" si="122"/>
        <v>9.9195297851234904E-2</v>
      </c>
      <c r="V83" s="5">
        <f t="shared" si="123"/>
        <v>1.2284592729945773E-2</v>
      </c>
      <c r="W83" s="5">
        <f t="shared" si="124"/>
        <v>1.0223316508849334E-2</v>
      </c>
      <c r="X83" s="5">
        <f t="shared" si="125"/>
        <v>1.9749913997620588E-2</v>
      </c>
      <c r="Y83" s="5">
        <f t="shared" si="126"/>
        <v>1.907693567815167E-2</v>
      </c>
      <c r="Z83" s="5">
        <f t="shared" si="127"/>
        <v>5.9464646758066841E-2</v>
      </c>
      <c r="AA83" s="5">
        <f t="shared" si="128"/>
        <v>6.3876812051302731E-2</v>
      </c>
      <c r="AB83" s="5">
        <f t="shared" si="129"/>
        <v>3.4308175868243397E-2</v>
      </c>
      <c r="AC83" s="5">
        <f t="shared" si="130"/>
        <v>1.5933037287745166E-3</v>
      </c>
      <c r="AD83" s="5">
        <f t="shared" si="131"/>
        <v>2.7454668562718744E-3</v>
      </c>
      <c r="AE83" s="5">
        <f t="shared" si="132"/>
        <v>5.3038301462888212E-3</v>
      </c>
      <c r="AF83" s="5">
        <f t="shared" si="133"/>
        <v>5.1231021340540309E-3</v>
      </c>
      <c r="AG83" s="5">
        <f t="shared" si="134"/>
        <v>3.2990216192240944E-3</v>
      </c>
      <c r="AH83" s="5">
        <f t="shared" si="135"/>
        <v>2.8719194459892856E-2</v>
      </c>
      <c r="AI83" s="5">
        <f t="shared" si="136"/>
        <v>3.0850104840327294E-2</v>
      </c>
      <c r="AJ83" s="5">
        <f t="shared" si="137"/>
        <v>1.6569562387766502E-2</v>
      </c>
      <c r="AK83" s="5">
        <f t="shared" si="138"/>
        <v>5.9329976163364348E-3</v>
      </c>
      <c r="AL83" s="5">
        <f t="shared" si="139"/>
        <v>1.3225629614896587E-4</v>
      </c>
      <c r="AM83" s="5">
        <f t="shared" si="140"/>
        <v>5.8983506985137884E-4</v>
      </c>
      <c r="AN83" s="5">
        <f t="shared" si="141"/>
        <v>1.1394728796923863E-3</v>
      </c>
      <c r="AO83" s="5">
        <f t="shared" si="142"/>
        <v>1.1006453413168686E-3</v>
      </c>
      <c r="AP83" s="5">
        <f t="shared" si="143"/>
        <v>7.0876056754099772E-4</v>
      </c>
      <c r="AQ83" s="5">
        <f t="shared" si="144"/>
        <v>3.423047756010191E-4</v>
      </c>
      <c r="AR83" s="5">
        <f t="shared" si="145"/>
        <v>1.1096235163468813E-2</v>
      </c>
      <c r="AS83" s="5">
        <f t="shared" si="146"/>
        <v>1.1919555007157268E-2</v>
      </c>
      <c r="AT83" s="5">
        <f t="shared" si="147"/>
        <v>6.4019818197613484E-3</v>
      </c>
      <c r="AU83" s="5">
        <f t="shared" si="148"/>
        <v>2.2923322890239101E-3</v>
      </c>
      <c r="AV83" s="5">
        <f t="shared" si="149"/>
        <v>6.1560476168661055E-4</v>
      </c>
      <c r="AW83" s="5">
        <f t="shared" si="150"/>
        <v>7.6238026839506906E-6</v>
      </c>
      <c r="AX83" s="5">
        <f t="shared" si="151"/>
        <v>1.0559995434893248E-4</v>
      </c>
      <c r="AY83" s="5">
        <f t="shared" si="152"/>
        <v>2.0400327180898525E-4</v>
      </c>
      <c r="AZ83" s="5">
        <f t="shared" si="153"/>
        <v>1.9705186032209412E-4</v>
      </c>
      <c r="BA83" s="5">
        <f t="shared" si="154"/>
        <v>1.2689154545441256E-4</v>
      </c>
      <c r="BB83" s="5">
        <f t="shared" si="155"/>
        <v>6.1283858021526715E-5</v>
      </c>
      <c r="BC83" s="5">
        <f t="shared" si="156"/>
        <v>2.3678244223777299E-5</v>
      </c>
      <c r="BD83" s="5">
        <f t="shared" si="157"/>
        <v>3.5727103167578684E-3</v>
      </c>
      <c r="BE83" s="5">
        <f t="shared" si="158"/>
        <v>3.8377987234294586E-3</v>
      </c>
      <c r="BF83" s="5">
        <f t="shared" si="159"/>
        <v>2.0612780964176587E-3</v>
      </c>
      <c r="BG83" s="5">
        <f t="shared" si="160"/>
        <v>7.38073688758473E-4</v>
      </c>
      <c r="BH83" s="5">
        <f t="shared" si="161"/>
        <v>1.982093431440463E-4</v>
      </c>
      <c r="BI83" s="5">
        <f t="shared" si="162"/>
        <v>4.2583220952563255E-5</v>
      </c>
      <c r="BJ83" s="8">
        <f t="shared" si="163"/>
        <v>0.20698847065441067</v>
      </c>
      <c r="BK83" s="8">
        <f t="shared" si="164"/>
        <v>0.21967333315272189</v>
      </c>
      <c r="BL83" s="8">
        <f t="shared" si="165"/>
        <v>0.51017327307124805</v>
      </c>
      <c r="BM83" s="8">
        <f t="shared" si="166"/>
        <v>0.57426692908330812</v>
      </c>
      <c r="BN83" s="8">
        <f t="shared" si="167"/>
        <v>0.42183641508401432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1.5819397993311</v>
      </c>
      <c r="F84">
        <f>VLOOKUP(B84,home!$B$2:$E$405,3,FALSE)</f>
        <v>1.04</v>
      </c>
      <c r="G84">
        <f>VLOOKUP(C84,away!$B$2:$E$405,4,FALSE)</f>
        <v>0.79</v>
      </c>
      <c r="H84">
        <f>VLOOKUP(A84,away!$A$2:$E$405,3,FALSE)</f>
        <v>1.41471571906355</v>
      </c>
      <c r="I84">
        <f>VLOOKUP(C84,away!$B$2:$E$405,3,FALSE)</f>
        <v>1.1100000000000001</v>
      </c>
      <c r="J84">
        <f>VLOOKUP(B84,home!$B$2:$E$405,4,FALSE)</f>
        <v>1.1100000000000001</v>
      </c>
      <c r="K84" s="3">
        <f t="shared" si="168"/>
        <v>1.2997217391304319</v>
      </c>
      <c r="L84" s="3">
        <f t="shared" si="169"/>
        <v>1.7430712374582003</v>
      </c>
      <c r="M84" s="5">
        <f t="shared" ref="M84:M100" si="170">_xlfn.POISSON.DIST(0,K84,FALSE) * _xlfn.POISSON.DIST(0,L84,FALSE)</f>
        <v>4.7701474167391372E-2</v>
      </c>
      <c r="N84" s="5">
        <f t="shared" ref="N84:N100" si="171">_xlfn.POISSON.DIST(1,K84,FALSE) * _xlfn.POISSON.DIST(0,L84,FALSE)</f>
        <v>6.1998642963927278E-2</v>
      </c>
      <c r="O84" s="5">
        <f t="shared" ref="O84:O100" si="172">_xlfn.POISSON.DIST(0,K84,FALSE) * _xlfn.POISSON.DIST(1,L84,FALSE)</f>
        <v>8.3147067605535238E-2</v>
      </c>
      <c r="P84" s="5">
        <f t="shared" ref="P84:P100" si="173">_xlfn.POISSON.DIST(1,K84,FALSE) * _xlfn.POISSON.DIST(1,L84,FALSE)</f>
        <v>0.10806805131186185</v>
      </c>
      <c r="Q84" s="5">
        <f t="shared" ref="Q84:Q100" si="174">_xlfn.POISSON.DIST(2,K84,FALSE) * _xlfn.POISSON.DIST(0,L84,FALSE)</f>
        <v>4.0290492028401154E-2</v>
      </c>
      <c r="R84" s="5">
        <f t="shared" ref="R84:R100" si="175">_xlfn.POISSON.DIST(0,K84,FALSE) * _xlfn.POISSON.DIST(2,L84,FALSE)</f>
        <v>7.2465631011100498E-2</v>
      </c>
      <c r="S84" s="5">
        <f t="shared" ref="S84:S100" si="176">_xlfn.POISSON.DIST(2,K84,FALSE) * _xlfn.POISSON.DIST(2,L84,FALSE)</f>
        <v>6.120724735550602E-2</v>
      </c>
      <c r="T84" s="5">
        <f t="shared" ref="T84:T100" si="177">_xlfn.POISSON.DIST(2,K84,FALSE) * _xlfn.POISSON.DIST(1,L84,FALSE)</f>
        <v>7.0229197797744947E-2</v>
      </c>
      <c r="U84" s="5">
        <f t="shared" ref="U84:U100" si="178">_xlfn.POISSON.DIST(1,K84,FALSE) * _xlfn.POISSON.DIST(2,L84,FALSE)</f>
        <v>9.4185155964931697E-2</v>
      </c>
      <c r="V84" s="5">
        <f t="shared" ref="V84:V100" si="179">_xlfn.POISSON.DIST(3,K84,FALSE) * _xlfn.POISSON.DIST(3,L84,FALSE)</f>
        <v>1.540727587174359E-2</v>
      </c>
      <c r="W84" s="5">
        <f t="shared" ref="W84:W100" si="180">_xlfn.POISSON.DIST(3,K84,FALSE) * _xlfn.POISSON.DIST(0,L84,FALSE)</f>
        <v>1.7455476123191444E-2</v>
      </c>
      <c r="X84" s="5">
        <f t="shared" ref="X84:X100" si="181">_xlfn.POISSON.DIST(3,K84,FALSE) * _xlfn.POISSON.DIST(1,L84,FALSE)</f>
        <v>3.0426138366473378E-2</v>
      </c>
      <c r="Y84" s="5">
        <f t="shared" ref="Y84:Y100" si="182">_xlfn.POISSON.DIST(3,K84,FALSE) * _xlfn.POISSON.DIST(2,L84,FALSE)</f>
        <v>2.6517463326761595E-2</v>
      </c>
      <c r="Z84" s="5">
        <f t="shared" ref="Z84:Z100" si="183">_xlfn.POISSON.DIST(0,K84,FALSE) * _xlfn.POISSON.DIST(3,L84,FALSE)</f>
        <v>4.2104252373236083E-2</v>
      </c>
      <c r="AA84" s="5">
        <f t="shared" ref="AA84:AA100" si="184">_xlfn.POISSON.DIST(1,K84,FALSE) * _xlfn.POISSON.DIST(3,L84,FALSE)</f>
        <v>5.4723812119329016E-2</v>
      </c>
      <c r="AB84" s="5">
        <f t="shared" ref="AB84:AB100" si="185">_xlfn.POISSON.DIST(2,K84,FALSE) * _xlfn.POISSON.DIST(3,L84,FALSE)</f>
        <v>3.5562864129790671E-2</v>
      </c>
      <c r="AC84" s="5">
        <f t="shared" ref="AC84:AC100" si="186">_xlfn.POISSON.DIST(4,K84,FALSE) * _xlfn.POISSON.DIST(4,L84,FALSE)</f>
        <v>2.1815812673324736E-3</v>
      </c>
      <c r="AD84" s="5">
        <f t="shared" ref="AD84:AD100" si="187">_xlfn.POISSON.DIST(4,K84,FALSE) * _xlfn.POISSON.DIST(0,L84,FALSE)</f>
        <v>5.671815446046031E-3</v>
      </c>
      <c r="AE84" s="5">
        <f t="shared" ref="AE84:AE100" si="188">_xlfn.POISSON.DIST(4,K84,FALSE) * _xlfn.POISSON.DIST(1,L84,FALSE)</f>
        <v>9.886378368173989E-3</v>
      </c>
      <c r="AF84" s="5">
        <f t="shared" ref="AF84:AF100" si="189">_xlfn.POISSON.DIST(4,K84,FALSE) * _xlfn.POISSON.DIST(2,L84,FALSE)</f>
        <v>8.6163308880965114E-3</v>
      </c>
      <c r="AG84" s="5">
        <f t="shared" ref="AG84:AG100" si="190">_xlfn.POISSON.DIST(4,K84,FALSE) * _xlfn.POISSON.DIST(3,L84,FALSE)</f>
        <v>5.0062928478212315E-3</v>
      </c>
      <c r="AH84" s="5">
        <f t="shared" ref="AH84:AH100" si="191">_xlfn.POISSON.DIST(0,K84,FALSE) * _xlfn.POISSON.DIST(4,L84,FALSE)</f>
        <v>1.8347677821617253E-2</v>
      </c>
      <c r="AI84" s="5">
        <f t="shared" ref="AI84:AI100" si="192">_xlfn.POISSON.DIST(1,K84,FALSE) * _xlfn.POISSON.DIST(4,L84,FALSE)</f>
        <v>2.3846875727317231E-2</v>
      </c>
      <c r="AJ84" s="5">
        <f t="shared" ref="AJ84:AJ100" si="193">_xlfn.POISSON.DIST(2,K84,FALSE) * _xlfn.POISSON.DIST(4,L84,FALSE)</f>
        <v>1.549715139656802E-2</v>
      </c>
      <c r="AK84" s="5">
        <f t="shared" ref="AK84:AK100" si="194">_xlfn.POISSON.DIST(3,K84,FALSE) * _xlfn.POISSON.DIST(4,L84,FALSE)</f>
        <v>6.7139948549049949E-3</v>
      </c>
      <c r="AL84" s="5">
        <f t="shared" ref="AL84:AL100" si="195">_xlfn.POISSON.DIST(5,K84,FALSE) * _xlfn.POISSON.DIST(5,L84,FALSE)</f>
        <v>1.9769555591659009E-4</v>
      </c>
      <c r="AM84" s="5">
        <f t="shared" ref="AM84:AM100" si="196">_xlfn.POISSON.DIST(5,K84,FALSE) * _xlfn.POISSON.DIST(0,L84,FALSE)</f>
        <v>1.4743563671123585E-3</v>
      </c>
      <c r="AN84" s="5">
        <f t="shared" ref="AN84:AN100" si="197">_xlfn.POISSON.DIST(5,K84,FALSE) * _xlfn.POISSON.DIST(1,L84,FALSE)</f>
        <v>2.5699081772769155E-3</v>
      </c>
      <c r="AO84" s="5">
        <f t="shared" ref="AO84:AO100" si="198">_xlfn.POISSON.DIST(5,K84,FALSE) * _xlfn.POISSON.DIST(2,L84,FALSE)</f>
        <v>2.239766513360011E-3</v>
      </c>
      <c r="AP84" s="5">
        <f t="shared" ref="AP84:AP100" si="199">_xlfn.POISSON.DIST(5,K84,FALSE) * _xlfn.POISSON.DIST(3,L84,FALSE)</f>
        <v>1.3013575293532907E-3</v>
      </c>
      <c r="AQ84" s="5">
        <f t="shared" ref="AQ84:AQ100" si="200">_xlfn.POISSON.DIST(5,K84,FALSE) * _xlfn.POISSON.DIST(4,L84,FALSE)</f>
        <v>5.670897197663469E-4</v>
      </c>
      <c r="AR84" s="5">
        <f t="shared" ref="AR84:AR100" si="201">_xlfn.POISSON.DIST(0,K84,FALSE) * _xlfn.POISSON.DIST(5,L84,FALSE)</f>
        <v>6.3962618970021534E-3</v>
      </c>
      <c r="AS84" s="5">
        <f t="shared" ref="AS84:AS100" si="202">_xlfn.POISSON.DIST(1,K84,FALSE) * _xlfn.POISSON.DIST(5,L84,FALSE)</f>
        <v>8.3133606367053539E-3</v>
      </c>
      <c r="AT84" s="5">
        <f t="shared" ref="AT84:AT100" si="203">_xlfn.POISSON.DIST(2,K84,FALSE) * _xlfn.POISSON.DIST(5,L84,FALSE)</f>
        <v>5.4025277723785802E-3</v>
      </c>
      <c r="AU84" s="5">
        <f t="shared" ref="AU84:AU100" si="204">_xlfn.POISSON.DIST(3,K84,FALSE) * _xlfn.POISSON.DIST(5,L84,FALSE)</f>
        <v>2.3405942640054482E-3</v>
      </c>
      <c r="AV84" s="5">
        <f t="shared" ref="AV84:AV100" si="205">_xlfn.POISSON.DIST(4,K84,FALSE) * _xlfn.POISSON.DIST(5,L84,FALSE)</f>
        <v>7.6053031185296894E-4</v>
      </c>
      <c r="AW84" s="5">
        <f t="shared" ref="AW84:AW100" si="206">_xlfn.POISSON.DIST(6,K84,FALSE) * _xlfn.POISSON.DIST(6,L84,FALSE)</f>
        <v>1.2441132791567246E-5</v>
      </c>
      <c r="AX84" s="5">
        <f t="shared" ref="AX84:AX100" si="207">_xlfn.POISSON.DIST(6,K84,FALSE) * _xlfn.POISSON.DIST(0,L84,FALSE)</f>
        <v>3.1937550359355E-4</v>
      </c>
      <c r="AY84" s="5">
        <f t="shared" ref="AY84:AY100" si="208">_xlfn.POISSON.DIST(6,K84,FALSE) * _xlfn.POISSON.DIST(1,L84,FALSE)</f>
        <v>5.5669425426264506E-4</v>
      </c>
      <c r="AZ84" s="5">
        <f t="shared" ref="AZ84:AZ100" si="209">_xlfn.POISSON.DIST(6,K84,FALSE) * _xlfn.POISSON.DIST(2,L84,FALSE)</f>
        <v>4.8517887133172949E-4</v>
      </c>
      <c r="BA84" s="5">
        <f t="shared" ref="BA84:BA100" si="210">_xlfn.POISSON.DIST(6,K84,FALSE) * _xlfn.POISSON.DIST(3,L84,FALSE)</f>
        <v>2.8190044521359014E-4</v>
      </c>
      <c r="BB84" s="5">
        <f t="shared" ref="BB84:BB100" si="211">_xlfn.POISSON.DIST(6,K84,FALSE) * _xlfn.POISSON.DIST(4,L84,FALSE)</f>
        <v>1.2284313946961758E-4</v>
      </c>
      <c r="BC84" s="5">
        <f t="shared" ref="BC84:BC100" si="212">_xlfn.POISSON.DIST(6,K84,FALSE) * _xlfn.POISSON.DIST(5,L84,FALSE)</f>
        <v>4.2824868625711332E-5</v>
      </c>
      <c r="BD84" s="5">
        <f t="shared" ref="BD84:BD100" si="213">_xlfn.POISSON.DIST(0,K84,FALSE) * _xlfn.POISSON.DIST(6,L84,FALSE)</f>
        <v>1.8581900233190457E-3</v>
      </c>
      <c r="BE84" s="5">
        <f t="shared" ref="BE84:BE100" si="214">_xlfn.POISSON.DIST(1,K84,FALSE) * _xlfn.POISSON.DIST(6,L84,FALSE)</f>
        <v>2.4151299687430478E-3</v>
      </c>
      <c r="BF84" s="5">
        <f t="shared" ref="BF84:BF100" si="215">_xlfn.POISSON.DIST(2,K84,FALSE) * _xlfn.POISSON.DIST(6,L84,FALSE)</f>
        <v>1.5694984616003705E-3</v>
      </c>
      <c r="BG84" s="5">
        <f t="shared" ref="BG84:BG100" si="216">_xlfn.POISSON.DIST(3,K84,FALSE) * _xlfn.POISSON.DIST(6,L84,FALSE)</f>
        <v>6.7997042335792349E-4</v>
      </c>
      <c r="BH84" s="5">
        <f t="shared" ref="BH84:BH100" si="217">_xlfn.POISSON.DIST(4,K84,FALSE) * _xlfn.POISSON.DIST(6,L84,FALSE)</f>
        <v>2.2094308530100416E-4</v>
      </c>
      <c r="BI84" s="5">
        <f t="shared" ref="BI84:BI100" si="218">_xlfn.POISSON.DIST(5,K84,FALSE) * _xlfn.POISSON.DIST(6,L84,FALSE)</f>
        <v>5.7432906215252898E-5</v>
      </c>
      <c r="BJ84" s="8">
        <f t="shared" ref="BJ84:BJ100" si="219">SUM(N84,Q84,T84,W84,X84,Y84,AD84,AE84,AF84,AG84,AM84,AN84,AO84,AP84,AQ84,AX84,AY84,AZ84,BA84,BB84,BC84)</f>
        <v>0.28605952354600328</v>
      </c>
      <c r="BK84" s="8">
        <f t="shared" ref="BK84:BK100" si="220">SUM(M84,P84,S84,V84,AC84,AL84,AY84)</f>
        <v>0.23532001978401454</v>
      </c>
      <c r="BL84" s="8">
        <f t="shared" ref="BL84:BL100" si="221">SUM(O84,R84,U84,AA84,AB84,AH84,AI84,AJ84,AK84,AR84,AS84,AT84,AU84,AV84,BD84,BE84,BF84,BG84,BH84,BI84)</f>
        <v>0.43450467038157586</v>
      </c>
      <c r="BM84" s="8">
        <f t="shared" ref="BM84:BM100" si="222">SUM(S84:BI84)</f>
        <v>0.58377285387514122</v>
      </c>
      <c r="BN84" s="8">
        <f t="shared" ref="BN84:BN100" si="223">SUM(M84:R84)</f>
        <v>0.41367135908821739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1.5819397993311</v>
      </c>
      <c r="F85">
        <f>VLOOKUP(B85,home!$B$2:$E$405,3,FALSE)</f>
        <v>1.73</v>
      </c>
      <c r="G85">
        <f>VLOOKUP(C85,away!$B$2:$E$405,4,FALSE)</f>
        <v>1.9</v>
      </c>
      <c r="H85">
        <f>VLOOKUP(A85,away!$A$2:$E$405,3,FALSE)</f>
        <v>1.41471571906355</v>
      </c>
      <c r="I85">
        <f>VLOOKUP(C85,away!$B$2:$E$405,3,FALSE)</f>
        <v>0.67</v>
      </c>
      <c r="J85">
        <f>VLOOKUP(B85,home!$B$2:$E$405,4,FALSE)</f>
        <v>1.04</v>
      </c>
      <c r="K85" s="3">
        <f t="shared" si="168"/>
        <v>5.1998361204013257</v>
      </c>
      <c r="L85" s="3">
        <f t="shared" si="169"/>
        <v>0.98577391304348172</v>
      </c>
      <c r="M85" s="5">
        <f t="shared" si="170"/>
        <v>2.0588452050343733E-3</v>
      </c>
      <c r="N85" s="5">
        <f t="shared" si="171"/>
        <v>1.0705657663452807E-2</v>
      </c>
      <c r="O85" s="5">
        <f t="shared" si="172"/>
        <v>2.0295558941175436E-3</v>
      </c>
      <c r="P85" s="5">
        <f t="shared" si="173"/>
        <v>1.055335804660581E-2</v>
      </c>
      <c r="Q85" s="5">
        <f t="shared" si="174"/>
        <v>2.783383270553659E-2</v>
      </c>
      <c r="R85" s="5">
        <f t="shared" si="175"/>
        <v>1.0003416277423564E-3</v>
      </c>
      <c r="S85" s="5">
        <f t="shared" si="176"/>
        <v>1.3523766355470153E-2</v>
      </c>
      <c r="T85" s="5">
        <f t="shared" si="177"/>
        <v>2.7437866181134446E-2</v>
      </c>
      <c r="U85" s="5">
        <f t="shared" si="178"/>
        <v>5.2016125286757607E-3</v>
      </c>
      <c r="V85" s="5">
        <f t="shared" si="179"/>
        <v>7.7023300968766528E-3</v>
      </c>
      <c r="W85" s="5">
        <f t="shared" si="180"/>
        <v>4.8243789557152313E-2</v>
      </c>
      <c r="X85" s="5">
        <f t="shared" si="181"/>
        <v>4.7557469211800291E-2</v>
      </c>
      <c r="Y85" s="5">
        <f t="shared" si="182"/>
        <v>2.3440456259680633E-2</v>
      </c>
      <c r="Z85" s="5">
        <f t="shared" si="183"/>
        <v>3.2870356025328958E-4</v>
      </c>
      <c r="AA85" s="5">
        <f t="shared" si="184"/>
        <v>1.7092046455095685E-3</v>
      </c>
      <c r="AB85" s="5">
        <f t="shared" si="185"/>
        <v>4.4437920264392009E-3</v>
      </c>
      <c r="AC85" s="5">
        <f t="shared" si="186"/>
        <v>2.4675679571102768E-3</v>
      </c>
      <c r="AD85" s="5">
        <f t="shared" si="187"/>
        <v>6.2714949881080201E-2</v>
      </c>
      <c r="AE85" s="5">
        <f t="shared" si="188"/>
        <v>6.1822761550598272E-2</v>
      </c>
      <c r="AF85" s="5">
        <f t="shared" si="189"/>
        <v>3.0471632784443675E-2</v>
      </c>
      <c r="AG85" s="5">
        <f t="shared" si="190"/>
        <v>1.0012713562248364E-2</v>
      </c>
      <c r="AH85" s="5">
        <f t="shared" si="191"/>
        <v>8.1006848705552278E-5</v>
      </c>
      <c r="AI85" s="5">
        <f t="shared" si="192"/>
        <v>4.2122233789901602E-4</v>
      </c>
      <c r="AJ85" s="5">
        <f t="shared" si="193"/>
        <v>1.0951435636635982E-3</v>
      </c>
      <c r="AK85" s="5">
        <f t="shared" si="194"/>
        <v>1.8981890197876691E-3</v>
      </c>
      <c r="AL85" s="5">
        <f t="shared" si="195"/>
        <v>5.0593659187275601E-4</v>
      </c>
      <c r="AM85" s="5">
        <f t="shared" si="196"/>
        <v>6.5221492336159925E-2</v>
      </c>
      <c r="AN85" s="5">
        <f t="shared" si="197"/>
        <v>6.4293645714751824E-2</v>
      </c>
      <c r="AO85" s="5">
        <f t="shared" si="198"/>
        <v>3.1689499360031084E-2</v>
      </c>
      <c r="AP85" s="5">
        <f t="shared" si="199"/>
        <v>1.0412893928842254E-2</v>
      </c>
      <c r="AQ85" s="5">
        <f t="shared" si="200"/>
        <v>2.5661897985853853E-3</v>
      </c>
      <c r="AR85" s="5">
        <f t="shared" si="201"/>
        <v>1.5970887646358717E-5</v>
      </c>
      <c r="AS85" s="5">
        <f t="shared" si="202"/>
        <v>8.3045998458407359E-5</v>
      </c>
      <c r="AT85" s="5">
        <f t="shared" si="203"/>
        <v>2.1591279121940978E-4</v>
      </c>
      <c r="AU85" s="5">
        <f t="shared" si="204"/>
        <v>3.7423704354645244E-4</v>
      </c>
      <c r="AV85" s="5">
        <f t="shared" si="205"/>
        <v>4.8649282415626173E-4</v>
      </c>
      <c r="AW85" s="5">
        <f t="shared" si="206"/>
        <v>7.2037820978704169E-5</v>
      </c>
      <c r="AX85" s="5">
        <f t="shared" si="207"/>
        <v>5.6523511946007104E-2</v>
      </c>
      <c r="AY85" s="5">
        <f t="shared" si="208"/>
        <v>5.5719403549975406E-2</v>
      </c>
      <c r="AZ85" s="5">
        <f t="shared" si="209"/>
        <v>2.7463367234954055E-2</v>
      </c>
      <c r="BA85" s="5">
        <f t="shared" si="210"/>
        <v>9.0242236615169363E-3</v>
      </c>
      <c r="BB85" s="5">
        <f t="shared" si="211"/>
        <v>2.2239610677482814E-3</v>
      </c>
      <c r="BC85" s="5">
        <f t="shared" si="212"/>
        <v>4.3846456084211673E-4</v>
      </c>
      <c r="BD85" s="5">
        <f t="shared" si="213"/>
        <v>2.623947401654805E-6</v>
      </c>
      <c r="BE85" s="5">
        <f t="shared" si="214"/>
        <v>1.3644096477157857E-5</v>
      </c>
      <c r="BF85" s="5">
        <f t="shared" si="215"/>
        <v>3.5473532846082969E-5</v>
      </c>
      <c r="BG85" s="5">
        <f t="shared" si="216"/>
        <v>6.1485519137101686E-5</v>
      </c>
      <c r="BH85" s="5">
        <f t="shared" si="217"/>
        <v>7.9928655822682061E-5</v>
      </c>
      <c r="BI85" s="5">
        <f t="shared" si="218"/>
        <v>8.3123182320381581E-5</v>
      </c>
      <c r="BJ85" s="8">
        <f t="shared" si="219"/>
        <v>0.6758177825165419</v>
      </c>
      <c r="BK85" s="8">
        <f t="shared" si="220"/>
        <v>9.2531207802945437E-2</v>
      </c>
      <c r="BL85" s="8">
        <f t="shared" si="221"/>
        <v>1.9332006971572214E-2</v>
      </c>
      <c r="BM85" s="8">
        <f t="shared" si="222"/>
        <v>0.67818074397982686</v>
      </c>
      <c r="BN85" s="8">
        <f t="shared" si="223"/>
        <v>5.418159114248948E-2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1.5819397993311</v>
      </c>
      <c r="F86">
        <f>VLOOKUP(B86,home!$B$2:$E$405,3,FALSE)</f>
        <v>0.59</v>
      </c>
      <c r="G86">
        <f>VLOOKUP(C86,away!$B$2:$E$405,4,FALSE)</f>
        <v>0.76</v>
      </c>
      <c r="H86">
        <f>VLOOKUP(A86,away!$A$2:$E$405,3,FALSE)</f>
        <v>1.41471571906355</v>
      </c>
      <c r="I86">
        <f>VLOOKUP(C86,away!$B$2:$E$405,3,FALSE)</f>
        <v>0.84</v>
      </c>
      <c r="J86">
        <f>VLOOKUP(B86,home!$B$2:$E$405,4,FALSE)</f>
        <v>1.37</v>
      </c>
      <c r="K86" s="3">
        <f t="shared" si="168"/>
        <v>0.70934180602006514</v>
      </c>
      <c r="L86" s="3">
        <f t="shared" si="169"/>
        <v>1.6280548494983333</v>
      </c>
      <c r="M86" s="5">
        <f t="shared" si="170"/>
        <v>9.6578738964944205E-2</v>
      </c>
      <c r="N86" s="5">
        <f t="shared" si="171"/>
        <v>6.8507337120533959E-2</v>
      </c>
      <c r="O86" s="5">
        <f t="shared" si="172"/>
        <v>0.15723548433031104</v>
      </c>
      <c r="P86" s="5">
        <f t="shared" si="173"/>
        <v>0.11153370242530249</v>
      </c>
      <c r="Q86" s="5">
        <f t="shared" si="174"/>
        <v>2.42975591193525E-2</v>
      </c>
      <c r="R86" s="5">
        <f t="shared" si="175"/>
        <v>0.1279939963885911</v>
      </c>
      <c r="S86" s="5">
        <f t="shared" si="176"/>
        <v>3.2201100651177664E-2</v>
      </c>
      <c r="T86" s="5">
        <f t="shared" si="177"/>
        <v>3.9557758955234286E-2</v>
      </c>
      <c r="U86" s="5">
        <f t="shared" si="178"/>
        <v>9.0791492558008904E-2</v>
      </c>
      <c r="V86" s="5">
        <f t="shared" si="179"/>
        <v>4.1319284788150328E-3</v>
      </c>
      <c r="W86" s="5">
        <f t="shared" si="180"/>
        <v>5.7450914892002705E-3</v>
      </c>
      <c r="X86" s="5">
        <f t="shared" si="181"/>
        <v>9.3533240598041006E-3</v>
      </c>
      <c r="Y86" s="5">
        <f t="shared" si="182"/>
        <v>7.6138622972467557E-3</v>
      </c>
      <c r="Z86" s="5">
        <f t="shared" si="183"/>
        <v>6.9460415509039281E-2</v>
      </c>
      <c r="AA86" s="5">
        <f t="shared" si="184"/>
        <v>4.9271176584086071E-2</v>
      </c>
      <c r="AB86" s="5">
        <f t="shared" si="185"/>
        <v>1.7475052691444577E-2</v>
      </c>
      <c r="AC86" s="5">
        <f t="shared" si="186"/>
        <v>2.9823417033721187E-4</v>
      </c>
      <c r="AD86" s="5">
        <f t="shared" si="187"/>
        <v>1.0188083931749561E-3</v>
      </c>
      <c r="AE86" s="5">
        <f t="shared" si="188"/>
        <v>1.6586759452180916E-3</v>
      </c>
      <c r="AF86" s="5">
        <f t="shared" si="189"/>
        <v>1.3502077081792737E-3</v>
      </c>
      <c r="AG86" s="5">
        <f t="shared" si="190"/>
        <v>7.3273740237709878E-4</v>
      </c>
      <c r="AH86" s="5">
        <f t="shared" si="191"/>
        <v>2.8271341579415167E-2</v>
      </c>
      <c r="AI86" s="5">
        <f t="shared" si="192"/>
        <v>2.0054044494552517E-2</v>
      </c>
      <c r="AJ86" s="5">
        <f t="shared" si="193"/>
        <v>7.1125860698863118E-3</v>
      </c>
      <c r="AK86" s="5">
        <f t="shared" si="194"/>
        <v>1.6817515494287716E-3</v>
      </c>
      <c r="AL86" s="5">
        <f t="shared" si="195"/>
        <v>1.3776597857431662E-5</v>
      </c>
      <c r="AM86" s="5">
        <f t="shared" si="196"/>
        <v>1.4453667712062483E-4</v>
      </c>
      <c r="AN86" s="5">
        <f t="shared" si="197"/>
        <v>2.3531363811660802E-4</v>
      </c>
      <c r="AO86" s="5">
        <f t="shared" si="198"/>
        <v>1.9155175484441986E-4</v>
      </c>
      <c r="AP86" s="5">
        <f t="shared" si="199"/>
        <v>1.0395225446812452E-4</v>
      </c>
      <c r="AQ86" s="5">
        <f t="shared" si="200"/>
        <v>4.2309993000778736E-5</v>
      </c>
      <c r="AR86" s="5">
        <f t="shared" si="201"/>
        <v>9.2054589520381407E-3</v>
      </c>
      <c r="AS86" s="5">
        <f t="shared" si="202"/>
        <v>6.5298168782823105E-3</v>
      </c>
      <c r="AT86" s="5">
        <f t="shared" si="203"/>
        <v>2.3159360487105389E-3</v>
      </c>
      <c r="AU86" s="5">
        <f t="shared" si="204"/>
        <v>5.4759675313976921E-4</v>
      </c>
      <c r="AV86" s="5">
        <f t="shared" si="205"/>
        <v>9.7108317460721887E-5</v>
      </c>
      <c r="AW86" s="5">
        <f t="shared" si="206"/>
        <v>4.4194077125607711E-7</v>
      </c>
      <c r="AX86" s="5">
        <f t="shared" si="207"/>
        <v>1.7087651264147169E-5</v>
      </c>
      <c r="AY86" s="5">
        <f t="shared" si="208"/>
        <v>2.7819633507131122E-5</v>
      </c>
      <c r="AZ86" s="5">
        <f t="shared" si="209"/>
        <v>2.2645944621275583E-5</v>
      </c>
      <c r="BA86" s="5">
        <f t="shared" si="210"/>
        <v>1.22896133207128E-5</v>
      </c>
      <c r="BB86" s="5">
        <f t="shared" si="211"/>
        <v>5.0020411413114487E-6</v>
      </c>
      <c r="BC86" s="5">
        <f t="shared" si="212"/>
        <v>1.6287194675004554E-6</v>
      </c>
      <c r="BD86" s="5">
        <f t="shared" si="213"/>
        <v>2.4978320147872597E-3</v>
      </c>
      <c r="BE86" s="5">
        <f t="shared" si="214"/>
        <v>1.7718166725039328E-3</v>
      </c>
      <c r="BF86" s="5">
        <f t="shared" si="215"/>
        <v>6.2841181920520091E-4</v>
      </c>
      <c r="BG86" s="5">
        <f t="shared" si="216"/>
        <v>1.4858625825312399E-4</v>
      </c>
      <c r="BH86" s="5">
        <f t="shared" si="217"/>
        <v>2.6349611194758688E-5</v>
      </c>
      <c r="BI86" s="5">
        <f t="shared" si="218"/>
        <v>3.7381761585633321E-6</v>
      </c>
      <c r="BJ86" s="8">
        <f t="shared" si="219"/>
        <v>0.16063950041119396</v>
      </c>
      <c r="BK86" s="8">
        <f t="shared" si="220"/>
        <v>0.24478530092194115</v>
      </c>
      <c r="BL86" s="8">
        <f t="shared" si="221"/>
        <v>0.52365957774745875</v>
      </c>
      <c r="BM86" s="8">
        <f t="shared" si="222"/>
        <v>0.41237059854786196</v>
      </c>
      <c r="BN86" s="8">
        <f t="shared" si="223"/>
        <v>0.58614681834903526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1.5819397993311</v>
      </c>
      <c r="F87">
        <f>VLOOKUP(B87,home!$B$2:$E$405,3,FALSE)</f>
        <v>0.63</v>
      </c>
      <c r="G87">
        <f>VLOOKUP(C87,away!$B$2:$E$405,4,FALSE)</f>
        <v>0.95</v>
      </c>
      <c r="H87">
        <f>VLOOKUP(A87,away!$A$2:$E$405,3,FALSE)</f>
        <v>1.41471571906355</v>
      </c>
      <c r="I87">
        <f>VLOOKUP(C87,away!$B$2:$E$405,3,FALSE)</f>
        <v>0.59</v>
      </c>
      <c r="J87">
        <f>VLOOKUP(B87,home!$B$2:$E$405,4,FALSE)</f>
        <v>1.23</v>
      </c>
      <c r="K87" s="3">
        <f t="shared" si="168"/>
        <v>0.94679096989966327</v>
      </c>
      <c r="L87" s="3">
        <f t="shared" si="169"/>
        <v>1.0266591973244181</v>
      </c>
      <c r="M87" s="5">
        <f t="shared" si="170"/>
        <v>0.13897653580988772</v>
      </c>
      <c r="N87" s="5">
        <f t="shared" si="171"/>
        <v>0.13158172913273886</v>
      </c>
      <c r="O87" s="5">
        <f t="shared" si="172"/>
        <v>0.14268153870150754</v>
      </c>
      <c r="P87" s="5">
        <f t="shared" si="173"/>
        <v>0.13508959241397664</v>
      </c>
      <c r="Q87" s="5">
        <f t="shared" si="174"/>
        <v>6.2290196473330305E-2</v>
      </c>
      <c r="R87" s="5">
        <f t="shared" si="175"/>
        <v>7.3242656998151329E-2</v>
      </c>
      <c r="S87" s="5">
        <f t="shared" si="176"/>
        <v>3.2827840095860226E-2</v>
      </c>
      <c r="T87" s="5">
        <f t="shared" si="177"/>
        <v>6.3950803112489574E-2</v>
      </c>
      <c r="U87" s="5">
        <f t="shared" si="178"/>
        <v>6.9345486257308034E-2</v>
      </c>
      <c r="V87" s="5">
        <f t="shared" si="179"/>
        <v>3.5455222011540662E-3</v>
      </c>
      <c r="W87" s="5">
        <f t="shared" si="180"/>
        <v>1.9658598511408328E-2</v>
      </c>
      <c r="X87" s="5">
        <f t="shared" si="181"/>
        <v>2.0182680968245471E-2</v>
      </c>
      <c r="Y87" s="5">
        <f t="shared" si="182"/>
        <v>1.0360367521356854E-2</v>
      </c>
      <c r="Z87" s="5">
        <f t="shared" si="183"/>
        <v>2.5065082481209908E-2</v>
      </c>
      <c r="AA87" s="5">
        <f t="shared" si="184"/>
        <v>2.3731393752999781E-2</v>
      </c>
      <c r="AB87" s="5">
        <f t="shared" si="185"/>
        <v>1.1234334654236738E-2</v>
      </c>
      <c r="AC87" s="5">
        <f t="shared" si="186"/>
        <v>2.1539748879974762E-4</v>
      </c>
      <c r="AD87" s="5">
        <f t="shared" si="187"/>
        <v>4.6531458878710918E-3</v>
      </c>
      <c r="AE87" s="5">
        <f t="shared" si="188"/>
        <v>4.777195022275151E-3</v>
      </c>
      <c r="AF87" s="5">
        <f t="shared" si="189"/>
        <v>2.4522756035156063E-3</v>
      </c>
      <c r="AG87" s="5">
        <f t="shared" si="190"/>
        <v>8.3921710090786189E-4</v>
      </c>
      <c r="AH87" s="5">
        <f t="shared" si="191"/>
        <v>6.4333243652573233E-3</v>
      </c>
      <c r="AI87" s="5">
        <f t="shared" si="192"/>
        <v>6.0910134154611153E-3</v>
      </c>
      <c r="AJ87" s="5">
        <f t="shared" si="193"/>
        <v>2.8834582496481452E-3</v>
      </c>
      <c r="AK87" s="5">
        <f t="shared" si="194"/>
        <v>9.1001074428318429E-4</v>
      </c>
      <c r="AL87" s="5">
        <f t="shared" si="195"/>
        <v>8.3749271197136319E-6</v>
      </c>
      <c r="AM87" s="5">
        <f t="shared" si="196"/>
        <v>8.8111130165242034E-4</v>
      </c>
      <c r="AN87" s="5">
        <f t="shared" si="197"/>
        <v>9.0460102170794685E-4</v>
      </c>
      <c r="AO87" s="5">
        <f t="shared" si="198"/>
        <v>4.6435847942276467E-4</v>
      </c>
      <c r="AP87" s="5">
        <f t="shared" si="199"/>
        <v>1.5891263458498765E-4</v>
      </c>
      <c r="AQ87" s="5">
        <f t="shared" si="200"/>
        <v>4.0787279466932988E-5</v>
      </c>
      <c r="AR87" s="5">
        <f t="shared" si="201"/>
        <v>1.3209663257925414E-3</v>
      </c>
      <c r="AS87" s="5">
        <f t="shared" si="202"/>
        <v>1.2506789888019148E-3</v>
      </c>
      <c r="AT87" s="5">
        <f t="shared" si="203"/>
        <v>5.9206578642044755E-4</v>
      </c>
      <c r="AU87" s="5">
        <f t="shared" si="204"/>
        <v>1.8685418005647412E-4</v>
      </c>
      <c r="AV87" s="5">
        <f t="shared" si="205"/>
        <v>4.4227962591368866E-5</v>
      </c>
      <c r="AW87" s="5">
        <f t="shared" si="206"/>
        <v>2.261303968619645E-7</v>
      </c>
      <c r="AX87" s="5">
        <f t="shared" si="207"/>
        <v>1.3903803731350823E-4</v>
      </c>
      <c r="AY87" s="5">
        <f t="shared" si="208"/>
        <v>1.4274467978584883E-4</v>
      </c>
      <c r="AZ87" s="5">
        <f t="shared" si="209"/>
        <v>7.3275069185635335E-5</v>
      </c>
      <c r="BA87" s="5">
        <f t="shared" si="210"/>
        <v>2.507617457133853E-5</v>
      </c>
      <c r="BB87" s="5">
        <f t="shared" si="211"/>
        <v>6.4361713143443479E-6</v>
      </c>
      <c r="BC87" s="5">
        <f t="shared" si="212"/>
        <v>1.3215508950854432E-6</v>
      </c>
      <c r="BD87" s="5">
        <f t="shared" si="213"/>
        <v>2.2603037128845932E-4</v>
      </c>
      <c r="BE87" s="5">
        <f t="shared" si="214"/>
        <v>2.1400351445898137E-4</v>
      </c>
      <c r="BF87" s="5">
        <f t="shared" si="215"/>
        <v>1.0130829750827779E-4</v>
      </c>
      <c r="BG87" s="5">
        <f t="shared" si="216"/>
        <v>3.197259375224866E-5</v>
      </c>
      <c r="BH87" s="5">
        <f t="shared" si="217"/>
        <v>7.5678407622248551E-6</v>
      </c>
      <c r="BI87" s="5">
        <f t="shared" si="218"/>
        <v>1.4330326590626159E-6</v>
      </c>
      <c r="BJ87" s="8">
        <f t="shared" si="219"/>
        <v>0.32358387173403996</v>
      </c>
      <c r="BK87" s="8">
        <f t="shared" si="220"/>
        <v>0.31080600761658389</v>
      </c>
      <c r="BL87" s="8">
        <f t="shared" si="221"/>
        <v>0.34053032603294514</v>
      </c>
      <c r="BM87" s="8">
        <f t="shared" si="222"/>
        <v>0.31598051978579761</v>
      </c>
      <c r="BN87" s="8">
        <f t="shared" si="223"/>
        <v>0.68386224952959251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1.5819397993311</v>
      </c>
      <c r="F88">
        <f>VLOOKUP(B88,home!$B$2:$E$405,3,FALSE)</f>
        <v>0.87</v>
      </c>
      <c r="G88">
        <f>VLOOKUP(C88,away!$B$2:$E$405,4,FALSE)</f>
        <v>1.08</v>
      </c>
      <c r="H88">
        <f>VLOOKUP(A88,away!$A$2:$E$405,3,FALSE)</f>
        <v>1.41471571906355</v>
      </c>
      <c r="I88">
        <f>VLOOKUP(C88,away!$B$2:$E$405,3,FALSE)</f>
        <v>0.9</v>
      </c>
      <c r="J88">
        <f>VLOOKUP(B88,home!$B$2:$E$405,4,FALSE)</f>
        <v>0.97</v>
      </c>
      <c r="K88" s="3">
        <f t="shared" si="168"/>
        <v>1.4863906354515015</v>
      </c>
      <c r="L88" s="3">
        <f t="shared" si="169"/>
        <v>1.2350468227424791</v>
      </c>
      <c r="M88" s="5">
        <f t="shared" si="170"/>
        <v>6.5780130246321164E-2</v>
      </c>
      <c r="N88" s="5">
        <f t="shared" si="171"/>
        <v>9.7774969596911857E-2</v>
      </c>
      <c r="O88" s="5">
        <f t="shared" si="172"/>
        <v>8.1241540860305383E-2</v>
      </c>
      <c r="P88" s="5">
        <f t="shared" si="173"/>
        <v>0.12075666554440846</v>
      </c>
      <c r="Q88" s="5">
        <f t="shared" si="174"/>
        <v>7.2665899595202532E-2</v>
      </c>
      <c r="R88" s="5">
        <f t="shared" si="175"/>
        <v>5.0168553457111742E-2</v>
      </c>
      <c r="S88" s="5">
        <f t="shared" si="176"/>
        <v>5.5420125419330786E-2</v>
      </c>
      <c r="T88" s="5">
        <f t="shared" si="177"/>
        <v>8.9745788416778882E-2</v>
      </c>
      <c r="U88" s="5">
        <f t="shared" si="178"/>
        <v>7.4570068052798963E-2</v>
      </c>
      <c r="V88" s="5">
        <f t="shared" si="179"/>
        <v>1.1304240226124071E-2</v>
      </c>
      <c r="W88" s="5">
        <f t="shared" si="180"/>
        <v>3.6003304224989367E-2</v>
      </c>
      <c r="X88" s="5">
        <f t="shared" si="181"/>
        <v>4.4465766491303987E-2</v>
      </c>
      <c r="Y88" s="5">
        <f t="shared" si="182"/>
        <v>2.7458651812946998E-2</v>
      </c>
      <c r="Z88" s="5">
        <f t="shared" si="183"/>
        <v>2.0653504182930698E-2</v>
      </c>
      <c r="AA88" s="5">
        <f t="shared" si="184"/>
        <v>3.0699175206766609E-2</v>
      </c>
      <c r="AB88" s="5">
        <f t="shared" si="185"/>
        <v>2.2815483271711404E-2</v>
      </c>
      <c r="AC88" s="5">
        <f t="shared" si="186"/>
        <v>1.2969934377486804E-3</v>
      </c>
      <c r="AD88" s="5">
        <f t="shared" si="187"/>
        <v>1.3378743561333919E-2</v>
      </c>
      <c r="AE88" s="5">
        <f t="shared" si="188"/>
        <v>1.6523374727711856E-2</v>
      </c>
      <c r="AF88" s="5">
        <f t="shared" si="189"/>
        <v>1.0203570729221954E-2</v>
      </c>
      <c r="AG88" s="5">
        <f t="shared" si="190"/>
        <v>4.2006292032512466E-3</v>
      </c>
      <c r="AH88" s="5">
        <f t="shared" si="191"/>
        <v>6.3770111799067641E-3</v>
      </c>
      <c r="AI88" s="5">
        <f t="shared" si="192"/>
        <v>9.4787296999829448E-3</v>
      </c>
      <c r="AJ88" s="5">
        <f t="shared" si="193"/>
        <v>7.0445475310153358E-3</v>
      </c>
      <c r="AK88" s="5">
        <f t="shared" si="194"/>
        <v>3.4903164936980636E-3</v>
      </c>
      <c r="AL88" s="5">
        <f t="shared" si="195"/>
        <v>9.5238852333691878E-5</v>
      </c>
      <c r="AM88" s="5">
        <f t="shared" si="196"/>
        <v>3.9772078287347631E-3</v>
      </c>
      <c r="AN88" s="5">
        <f t="shared" si="197"/>
        <v>4.9120378922653824E-3</v>
      </c>
      <c r="AO88" s="5">
        <f t="shared" si="198"/>
        <v>3.0332983960165128E-3</v>
      </c>
      <c r="AP88" s="5">
        <f t="shared" si="199"/>
        <v>1.2487551821433512E-3</v>
      </c>
      <c r="AQ88" s="5">
        <f t="shared" si="200"/>
        <v>3.8556778002233781E-4</v>
      </c>
      <c r="AR88" s="5">
        <f t="shared" si="201"/>
        <v>1.575181479267423E-3</v>
      </c>
      <c r="AS88" s="5">
        <f t="shared" si="202"/>
        <v>2.3413349999197412E-3</v>
      </c>
      <c r="AT88" s="5">
        <f t="shared" si="203"/>
        <v>1.7400692091677731E-3</v>
      </c>
      <c r="AU88" s="5">
        <f t="shared" si="204"/>
        <v>8.6214085918149262E-4</v>
      </c>
      <c r="AV88" s="5">
        <f t="shared" si="205"/>
        <v>3.2036952488187059E-4</v>
      </c>
      <c r="AW88" s="5">
        <f t="shared" si="206"/>
        <v>4.856551918163311E-6</v>
      </c>
      <c r="AX88" s="5">
        <f t="shared" si="207"/>
        <v>9.8528074531262417E-4</v>
      </c>
      <c r="AY88" s="5">
        <f t="shared" si="208"/>
        <v>1.2168678540076983E-3</v>
      </c>
      <c r="AZ88" s="5">
        <f t="shared" si="209"/>
        <v>7.5144438839483353E-4</v>
      </c>
      <c r="BA88" s="5">
        <f t="shared" si="210"/>
        <v>3.0935633478490162E-4</v>
      </c>
      <c r="BB88" s="5">
        <f t="shared" si="211"/>
        <v>9.5517389592837836E-5</v>
      </c>
      <c r="BC88" s="5">
        <f t="shared" si="212"/>
        <v>2.3593689706657976E-5</v>
      </c>
      <c r="BD88" s="5">
        <f t="shared" si="213"/>
        <v>3.2423714686867147E-4</v>
      </c>
      <c r="BE88" s="5">
        <f t="shared" si="214"/>
        <v>4.8194305877110645E-4</v>
      </c>
      <c r="BF88" s="5">
        <f t="shared" si="215"/>
        <v>3.5817782468911268E-4</v>
      </c>
      <c r="BG88" s="5">
        <f t="shared" si="216"/>
        <v>1.7746405481476222E-4</v>
      </c>
      <c r="BH88" s="5">
        <f t="shared" si="217"/>
        <v>6.594522730147863E-5</v>
      </c>
      <c r="BI88" s="5">
        <f t="shared" si="218"/>
        <v>1.9604073662727713E-5</v>
      </c>
      <c r="BJ88" s="8">
        <f t="shared" si="219"/>
        <v>0.42935962584063458</v>
      </c>
      <c r="BK88" s="8">
        <f t="shared" si="220"/>
        <v>0.25587026158027459</v>
      </c>
      <c r="BL88" s="8">
        <f t="shared" si="221"/>
        <v>0.29415189321182339</v>
      </c>
      <c r="BM88" s="8">
        <f t="shared" si="222"/>
        <v>0.51043551421331268</v>
      </c>
      <c r="BN88" s="8">
        <f t="shared" si="223"/>
        <v>0.48838775930026113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1.5819397993311</v>
      </c>
      <c r="F89">
        <f>VLOOKUP(B89,home!$B$2:$E$405,3,FALSE)</f>
        <v>0.88</v>
      </c>
      <c r="G89">
        <f>VLOOKUP(C89,away!$B$2:$E$405,4,FALSE)</f>
        <v>0.93</v>
      </c>
      <c r="H89">
        <f>VLOOKUP(A89,away!$A$2:$E$405,3,FALSE)</f>
        <v>1.41471571906355</v>
      </c>
      <c r="I89">
        <f>VLOOKUP(C89,away!$B$2:$E$405,3,FALSE)</f>
        <v>0.72</v>
      </c>
      <c r="J89">
        <f>VLOOKUP(B89,home!$B$2:$E$405,4,FALSE)</f>
        <v>1.04</v>
      </c>
      <c r="K89" s="3">
        <f t="shared" si="168"/>
        <v>1.2946595317725722</v>
      </c>
      <c r="L89" s="3">
        <f t="shared" si="169"/>
        <v>1.0593391304347861</v>
      </c>
      <c r="M89" s="5">
        <f t="shared" si="170"/>
        <v>9.4988574578661653E-2</v>
      </c>
      <c r="N89" s="5">
        <f t="shared" si="171"/>
        <v>0.12297786348775412</v>
      </c>
      <c r="O89" s="5">
        <f t="shared" si="172"/>
        <v>0.10062511399539927</v>
      </c>
      <c r="P89" s="5">
        <f t="shared" si="173"/>
        <v>0.13027526296984526</v>
      </c>
      <c r="Q89" s="5">
        <f t="shared" si="174"/>
        <v>7.9607231580723553E-2</v>
      </c>
      <c r="R89" s="5">
        <f t="shared" si="175"/>
        <v>5.3298060379893743E-2</v>
      </c>
      <c r="S89" s="5">
        <f t="shared" si="176"/>
        <v>4.4667593489909264E-2</v>
      </c>
      <c r="T89" s="5">
        <f t="shared" si="177"/>
        <v>8.4331055479044334E-2</v>
      </c>
      <c r="U89" s="5">
        <f t="shared" si="178"/>
        <v>6.9002841895819497E-2</v>
      </c>
      <c r="V89" s="5">
        <f t="shared" si="179"/>
        <v>6.8067630635691729E-3</v>
      </c>
      <c r="W89" s="5">
        <f t="shared" si="180"/>
        <v>3.4354753721336749E-2</v>
      </c>
      <c r="X89" s="5">
        <f t="shared" si="181"/>
        <v>3.6393334933462106E-2</v>
      </c>
      <c r="Y89" s="5">
        <f t="shared" si="182"/>
        <v>1.9276441891017838E-2</v>
      </c>
      <c r="Z89" s="5">
        <f t="shared" si="183"/>
        <v>1.8820240312232454E-2</v>
      </c>
      <c r="AA89" s="5">
        <f t="shared" si="184"/>
        <v>2.4365803510482151E-2</v>
      </c>
      <c r="AB89" s="5">
        <f t="shared" si="185"/>
        <v>1.5772709882071665E-2</v>
      </c>
      <c r="AC89" s="5">
        <f t="shared" si="186"/>
        <v>5.8346020298576063E-4</v>
      </c>
      <c r="AD89" s="5">
        <f t="shared" si="187"/>
        <v>1.1119427341756968E-2</v>
      </c>
      <c r="AE89" s="5">
        <f t="shared" si="188"/>
        <v>1.1779244491149612E-2</v>
      </c>
      <c r="AF89" s="5">
        <f t="shared" si="189"/>
        <v>6.2391073082165875E-3</v>
      </c>
      <c r="AG89" s="5">
        <f t="shared" si="190"/>
        <v>2.2031101701918262E-3</v>
      </c>
      <c r="AH89" s="5">
        <f t="shared" si="191"/>
        <v>4.9842542517335086E-3</v>
      </c>
      <c r="AI89" s="5">
        <f t="shared" si="192"/>
        <v>6.4529122757847552E-3</v>
      </c>
      <c r="AJ89" s="5">
        <f t="shared" si="193"/>
        <v>4.1771621927684886E-3</v>
      </c>
      <c r="AK89" s="5">
        <f t="shared" si="194"/>
        <v>1.802667616209247E-3</v>
      </c>
      <c r="AL89" s="5">
        <f t="shared" si="195"/>
        <v>3.200824171267619E-5</v>
      </c>
      <c r="AM89" s="5">
        <f t="shared" si="196"/>
        <v>2.8791745191716414E-3</v>
      </c>
      <c r="AN89" s="5">
        <f t="shared" si="197"/>
        <v>3.05002223150928E-3</v>
      </c>
      <c r="AO89" s="5">
        <f t="shared" si="198"/>
        <v>1.6155039492669033E-3</v>
      </c>
      <c r="AP89" s="5">
        <f t="shared" si="199"/>
        <v>5.7045551627678802E-4</v>
      </c>
      <c r="AQ89" s="5">
        <f t="shared" si="200"/>
        <v>1.5107646264109488E-4</v>
      </c>
      <c r="AR89" s="5">
        <f t="shared" si="201"/>
        <v>1.0560031129794524E-3</v>
      </c>
      <c r="AS89" s="5">
        <f t="shared" si="202"/>
        <v>1.3671644958003562E-3</v>
      </c>
      <c r="AT89" s="5">
        <f t="shared" si="203"/>
        <v>8.8500627299448729E-4</v>
      </c>
      <c r="AU89" s="5">
        <f t="shared" si="204"/>
        <v>3.8192726900361062E-4</v>
      </c>
      <c r="AV89" s="5">
        <f t="shared" si="205"/>
        <v>1.2361644481484794E-4</v>
      </c>
      <c r="AW89" s="5">
        <f t="shared" si="206"/>
        <v>1.219410429335404E-6</v>
      </c>
      <c r="AX89" s="5">
        <f t="shared" si="207"/>
        <v>6.2125845581371259E-4</v>
      </c>
      <c r="AY89" s="5">
        <f t="shared" si="208"/>
        <v>6.5812339235695632E-4</v>
      </c>
      <c r="AZ89" s="5">
        <f t="shared" si="209"/>
        <v>3.4858793108910483E-4</v>
      </c>
      <c r="BA89" s="5">
        <f t="shared" si="210"/>
        <v>1.2309094526666449E-4</v>
      </c>
      <c r="BB89" s="5">
        <f t="shared" si="211"/>
        <v>3.2598763730796048E-5</v>
      </c>
      <c r="BC89" s="5">
        <f t="shared" si="212"/>
        <v>6.906629204766108E-6</v>
      </c>
      <c r="BD89" s="5">
        <f t="shared" si="213"/>
        <v>1.8644423657334663E-4</v>
      </c>
      <c r="BE89" s="5">
        <f t="shared" si="214"/>
        <v>2.4138180802374358E-4</v>
      </c>
      <c r="BF89" s="5">
        <f t="shared" si="215"/>
        <v>1.5625362927721844E-4</v>
      </c>
      <c r="BG89" s="5">
        <f t="shared" si="216"/>
        <v>6.7431750172602882E-5</v>
      </c>
      <c r="BH89" s="5">
        <f t="shared" si="217"/>
        <v>2.182528952626678E-5</v>
      </c>
      <c r="BI89" s="5">
        <f t="shared" si="218"/>
        <v>5.6512638237754715E-6</v>
      </c>
      <c r="BJ89" s="8">
        <f t="shared" si="219"/>
        <v>0.41833836920098139</v>
      </c>
      <c r="BK89" s="8">
        <f t="shared" si="220"/>
        <v>0.2780117859390408</v>
      </c>
      <c r="BL89" s="8">
        <f t="shared" si="221"/>
        <v>0.28497423157315199</v>
      </c>
      <c r="BM89" s="8">
        <f t="shared" si="222"/>
        <v>0.41771561605120144</v>
      </c>
      <c r="BN89" s="8">
        <f t="shared" si="223"/>
        <v>0.58177210699227755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1.5819397993311</v>
      </c>
      <c r="F90">
        <f>VLOOKUP(B90,home!$B$2:$E$405,3,FALSE)</f>
        <v>1.1000000000000001</v>
      </c>
      <c r="G90">
        <f>VLOOKUP(C90,away!$B$2:$E$405,4,FALSE)</f>
        <v>1.1000000000000001</v>
      </c>
      <c r="H90">
        <f>VLOOKUP(A90,away!$A$2:$E$405,3,FALSE)</f>
        <v>1.41471571906355</v>
      </c>
      <c r="I90">
        <f>VLOOKUP(C90,away!$B$2:$E$405,3,FALSE)</f>
        <v>0.84</v>
      </c>
      <c r="J90">
        <f>VLOOKUP(B90,home!$B$2:$E$405,4,FALSE)</f>
        <v>0.99</v>
      </c>
      <c r="K90" s="3">
        <f t="shared" si="168"/>
        <v>1.9141471571906314</v>
      </c>
      <c r="L90" s="3">
        <f t="shared" si="169"/>
        <v>1.1764775919732482</v>
      </c>
      <c r="M90" s="5">
        <f t="shared" si="170"/>
        <v>4.5473535974771863E-2</v>
      </c>
      <c r="N90" s="5">
        <f t="shared" si="171"/>
        <v>8.7043039613515477E-2</v>
      </c>
      <c r="O90" s="5">
        <f t="shared" si="172"/>
        <v>5.3498596102108484E-2</v>
      </c>
      <c r="P90" s="5">
        <f t="shared" si="173"/>
        <v>0.10240418564254075</v>
      </c>
      <c r="Q90" s="5">
        <f t="shared" si="174"/>
        <v>8.3306593414721089E-2</v>
      </c>
      <c r="R90" s="5">
        <f t="shared" si="175"/>
        <v>3.1469949758078999E-2</v>
      </c>
      <c r="S90" s="5">
        <f t="shared" si="176"/>
        <v>5.7652308162981829E-2</v>
      </c>
      <c r="T90" s="5">
        <f t="shared" si="177"/>
        <v>9.8008340416045545E-2</v>
      </c>
      <c r="U90" s="5">
        <f t="shared" si="178"/>
        <v>6.0238114866358917E-2</v>
      </c>
      <c r="V90" s="5">
        <f t="shared" si="179"/>
        <v>1.4425576305691122E-2</v>
      </c>
      <c r="W90" s="5">
        <f t="shared" si="180"/>
        <v>5.315369298667473E-2</v>
      </c>
      <c r="X90" s="5">
        <f t="shared" si="181"/>
        <v>6.2534128729448427E-2</v>
      </c>
      <c r="Y90" s="5">
        <f t="shared" si="182"/>
        <v>3.6785000591883311E-2</v>
      </c>
      <c r="Z90" s="5">
        <f t="shared" si="183"/>
        <v>1.2341230236967957E-2</v>
      </c>
      <c r="AA90" s="5">
        <f t="shared" si="184"/>
        <v>2.362293077432728E-2</v>
      </c>
      <c r="AB90" s="5">
        <f t="shared" si="185"/>
        <v>2.2608882893094824E-2</v>
      </c>
      <c r="AC90" s="5">
        <f t="shared" si="186"/>
        <v>2.0303559014359816E-3</v>
      </c>
      <c r="AD90" s="5">
        <f t="shared" si="187"/>
        <v>2.5435997581156763E-2</v>
      </c>
      <c r="AE90" s="5">
        <f t="shared" si="188"/>
        <v>2.9924881183716678E-2</v>
      </c>
      <c r="AF90" s="5">
        <f t="shared" si="189"/>
        <v>1.7602976077552287E-2</v>
      </c>
      <c r="AG90" s="5">
        <f t="shared" si="190"/>
        <v>6.9031689690937995E-3</v>
      </c>
      <c r="AH90" s="5">
        <f t="shared" si="191"/>
        <v>3.6297952077938771E-3</v>
      </c>
      <c r="AI90" s="5">
        <f t="shared" si="192"/>
        <v>6.9479621781828264E-3</v>
      </c>
      <c r="AJ90" s="5">
        <f t="shared" si="193"/>
        <v>6.649711025818344E-3</v>
      </c>
      <c r="AK90" s="5">
        <f t="shared" si="194"/>
        <v>4.2428418187364612E-3</v>
      </c>
      <c r="AL90" s="5">
        <f t="shared" si="195"/>
        <v>1.8289049944691135E-4</v>
      </c>
      <c r="AM90" s="5">
        <f t="shared" si="196"/>
        <v>9.7376484920557917E-3</v>
      </c>
      <c r="AN90" s="5">
        <f t="shared" si="197"/>
        <v>1.145612524941573E-2</v>
      </c>
      <c r="AO90" s="5">
        <f t="shared" si="198"/>
        <v>6.738937323388274E-3</v>
      </c>
      <c r="AP90" s="5">
        <f t="shared" si="199"/>
        <v>2.6427362515594934E-3</v>
      </c>
      <c r="AQ90" s="5">
        <f t="shared" si="200"/>
        <v>7.7727999536378052E-4</v>
      </c>
      <c r="AR90" s="5">
        <f t="shared" si="201"/>
        <v>8.5407454508427407E-4</v>
      </c>
      <c r="AS90" s="5">
        <f t="shared" si="202"/>
        <v>1.6348243625019449E-3</v>
      </c>
      <c r="AT90" s="5">
        <f t="shared" si="203"/>
        <v>1.5646472029945424E-3</v>
      </c>
      <c r="AU90" s="5">
        <f t="shared" si="204"/>
        <v>9.9832166520609218E-4</v>
      </c>
      <c r="AV90" s="5">
        <f t="shared" si="205"/>
        <v>4.7773364435401474E-4</v>
      </c>
      <c r="AW90" s="5">
        <f t="shared" si="206"/>
        <v>1.1440569074437402E-5</v>
      </c>
      <c r="AX90" s="5">
        <f t="shared" si="207"/>
        <v>3.1065486964650412E-3</v>
      </c>
      <c r="AY90" s="5">
        <f t="shared" si="208"/>
        <v>3.6547849297648254E-3</v>
      </c>
      <c r="AZ90" s="5">
        <f t="shared" si="209"/>
        <v>2.1498862866749201E-3</v>
      </c>
      <c r="BA90" s="5">
        <f t="shared" si="210"/>
        <v>8.4309768052120569E-4</v>
      </c>
      <c r="BB90" s="5">
        <f t="shared" si="211"/>
        <v>2.4797138224445483E-4</v>
      </c>
      <c r="BC90" s="5">
        <f t="shared" si="212"/>
        <v>5.8346554932246734E-5</v>
      </c>
      <c r="BD90" s="5">
        <f t="shared" si="213"/>
        <v>1.6746659402773215E-4</v>
      </c>
      <c r="BE90" s="5">
        <f t="shared" si="214"/>
        <v>3.2055570488258105E-4</v>
      </c>
      <c r="BF90" s="5">
        <f t="shared" si="215"/>
        <v>3.0679539561111581E-4</v>
      </c>
      <c r="BG90" s="5">
        <f t="shared" si="216"/>
        <v>1.9575051144939755E-4</v>
      </c>
      <c r="BH90" s="5">
        <f t="shared" si="217"/>
        <v>9.3673821252369125E-5</v>
      </c>
      <c r="BI90" s="5">
        <f t="shared" si="218"/>
        <v>3.5861095730681114E-5</v>
      </c>
      <c r="BJ90" s="8">
        <f t="shared" si="219"/>
        <v>0.54211118240619383</v>
      </c>
      <c r="BK90" s="8">
        <f t="shared" si="220"/>
        <v>0.2258236374166333</v>
      </c>
      <c r="BL90" s="8">
        <f t="shared" si="221"/>
        <v>0.21955848916759474</v>
      </c>
      <c r="BM90" s="8">
        <f t="shared" si="222"/>
        <v>0.59299529436096254</v>
      </c>
      <c r="BN90" s="8">
        <f t="shared" si="223"/>
        <v>0.40319590050573662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1.2598039215686301</v>
      </c>
      <c r="F91">
        <f>VLOOKUP(B91,home!$B$2:$E$405,3,FALSE)</f>
        <v>0.61</v>
      </c>
      <c r="G91">
        <f>VLOOKUP(C91,away!$B$2:$E$405,4,FALSE)</f>
        <v>1.26</v>
      </c>
      <c r="H91">
        <f>VLOOKUP(A91,away!$A$2:$E$405,3,FALSE)</f>
        <v>1.1470588235294099</v>
      </c>
      <c r="I91">
        <f>VLOOKUP(C91,away!$B$2:$E$405,3,FALSE)</f>
        <v>1.21</v>
      </c>
      <c r="J91">
        <f>VLOOKUP(B91,home!$B$2:$E$405,4,FALSE)</f>
        <v>1.33</v>
      </c>
      <c r="K91" s="3">
        <f t="shared" si="168"/>
        <v>0.96828529411764908</v>
      </c>
      <c r="L91" s="3">
        <f t="shared" si="169"/>
        <v>1.8459617647058795</v>
      </c>
      <c r="M91" s="5">
        <f t="shared" si="170"/>
        <v>5.9949840454383167E-2</v>
      </c>
      <c r="N91" s="5">
        <f t="shared" si="171"/>
        <v>5.8048548896678535E-2</v>
      </c>
      <c r="O91" s="5">
        <f t="shared" si="172"/>
        <v>0.11066511327900905</v>
      </c>
      <c r="P91" s="5">
        <f t="shared" si="173"/>
        <v>0.10715540175992823</v>
      </c>
      <c r="Q91" s="5">
        <f t="shared" si="174"/>
        <v>2.8103778120761556E-2</v>
      </c>
      <c r="R91" s="5">
        <f t="shared" si="175"/>
        <v>0.10214178389994782</v>
      </c>
      <c r="S91" s="5">
        <f t="shared" si="176"/>
        <v>4.788286357104108E-2</v>
      </c>
      <c r="T91" s="5">
        <f t="shared" si="177"/>
        <v>5.1878499854703476E-2</v>
      </c>
      <c r="U91" s="5">
        <f t="shared" si="178"/>
        <v>9.890238726526232E-2</v>
      </c>
      <c r="V91" s="5">
        <f t="shared" si="179"/>
        <v>9.5096305038449118E-3</v>
      </c>
      <c r="W91" s="5">
        <f t="shared" si="180"/>
        <v>9.0708250211595856E-3</v>
      </c>
      <c r="X91" s="5">
        <f t="shared" si="181"/>
        <v>1.6744396163397991E-2</v>
      </c>
      <c r="Y91" s="5">
        <f t="shared" si="182"/>
        <v>1.5454757545360262E-2</v>
      </c>
      <c r="Z91" s="5">
        <f t="shared" si="183"/>
        <v>6.2849942552718085E-2</v>
      </c>
      <c r="AA91" s="5">
        <f t="shared" si="184"/>
        <v>6.0856675109935983E-2</v>
      </c>
      <c r="AB91" s="5">
        <f t="shared" si="185"/>
        <v>2.9463311778923289E-2</v>
      </c>
      <c r="AC91" s="5">
        <f t="shared" si="186"/>
        <v>1.0623550762442714E-3</v>
      </c>
      <c r="AD91" s="5">
        <f t="shared" si="187"/>
        <v>2.1957866183758092E-3</v>
      </c>
      <c r="AE91" s="5">
        <f t="shared" si="188"/>
        <v>4.0533381409745637E-3</v>
      </c>
      <c r="AF91" s="5">
        <f t="shared" si="189"/>
        <v>3.7411536138315282E-3</v>
      </c>
      <c r="AG91" s="5">
        <f t="shared" si="190"/>
        <v>2.3020088423414088E-3</v>
      </c>
      <c r="AH91" s="5">
        <f t="shared" si="191"/>
        <v>2.9004647716569663E-2</v>
      </c>
      <c r="AI91" s="5">
        <f t="shared" si="192"/>
        <v>2.8084773845017452E-2</v>
      </c>
      <c r="AJ91" s="5">
        <f t="shared" si="193"/>
        <v>1.3597036751375191E-2</v>
      </c>
      <c r="AK91" s="5">
        <f t="shared" si="194"/>
        <v>4.3886035766446041E-3</v>
      </c>
      <c r="AL91" s="5">
        <f t="shared" si="195"/>
        <v>7.5954887715355731E-5</v>
      </c>
      <c r="AM91" s="5">
        <f t="shared" si="196"/>
        <v>4.2522957831872386E-4</v>
      </c>
      <c r="AN91" s="5">
        <f t="shared" si="197"/>
        <v>7.849575427983684E-4</v>
      </c>
      <c r="AO91" s="5">
        <f t="shared" si="198"/>
        <v>7.2450080546163369E-4</v>
      </c>
      <c r="AP91" s="5">
        <f t="shared" si="199"/>
        <v>4.4580026179359613E-4</v>
      </c>
      <c r="AQ91" s="5">
        <f t="shared" si="200"/>
        <v>2.0573255949171246E-4</v>
      </c>
      <c r="AR91" s="5">
        <f t="shared" si="201"/>
        <v>1.0708294136710253E-2</v>
      </c>
      <c r="AS91" s="5">
        <f t="shared" si="202"/>
        <v>1.0368683737662783E-2</v>
      </c>
      <c r="AT91" s="5">
        <f t="shared" si="203"/>
        <v>5.0199219912678466E-3</v>
      </c>
      <c r="AU91" s="5">
        <f t="shared" si="204"/>
        <v>1.6202388805874807E-3</v>
      </c>
      <c r="AV91" s="5">
        <f t="shared" si="205"/>
        <v>3.9221337025762472E-4</v>
      </c>
      <c r="AW91" s="5">
        <f t="shared" si="206"/>
        <v>3.7711973724296035E-6</v>
      </c>
      <c r="AX91" s="5">
        <f t="shared" si="207"/>
        <v>6.8623924551644889E-5</v>
      </c>
      <c r="AY91" s="5">
        <f t="shared" si="208"/>
        <v>1.2667714086639749E-4</v>
      </c>
      <c r="AZ91" s="5">
        <f t="shared" si="209"/>
        <v>1.1692057925081523E-4</v>
      </c>
      <c r="BA91" s="5">
        <f t="shared" si="210"/>
        <v>7.1943639601422836E-5</v>
      </c>
      <c r="BB91" s="5">
        <f t="shared" si="211"/>
        <v>3.3201301979501575E-5</v>
      </c>
      <c r="BC91" s="5">
        <f t="shared" si="212"/>
        <v>1.2257666798522703E-5</v>
      </c>
      <c r="BD91" s="5">
        <f t="shared" si="213"/>
        <v>3.2945169235985444E-3</v>
      </c>
      <c r="BE91" s="5">
        <f t="shared" si="214"/>
        <v>3.1900322883421889E-3</v>
      </c>
      <c r="BF91" s="5">
        <f t="shared" si="215"/>
        <v>1.5444306762811067E-3</v>
      </c>
      <c r="BG91" s="5">
        <f t="shared" si="216"/>
        <v>4.9848317054239041E-4</v>
      </c>
      <c r="BH91" s="5">
        <f t="shared" si="217"/>
        <v>1.2066848085033416E-4</v>
      </c>
      <c r="BI91" s="5">
        <f t="shared" si="218"/>
        <v>2.336830309417915E-5</v>
      </c>
      <c r="BJ91" s="8">
        <f t="shared" si="219"/>
        <v>0.19460893781849703</v>
      </c>
      <c r="BK91" s="8">
        <f t="shared" si="220"/>
        <v>0.2257627233940234</v>
      </c>
      <c r="BL91" s="8">
        <f t="shared" si="221"/>
        <v>0.51388518518187998</v>
      </c>
      <c r="BM91" s="8">
        <f t="shared" si="222"/>
        <v>0.53091941659291619</v>
      </c>
      <c r="BN91" s="8">
        <f t="shared" si="223"/>
        <v>0.46606446641070831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1.2598039215686301</v>
      </c>
      <c r="F92">
        <f>VLOOKUP(B92,home!$B$2:$E$405,3,FALSE)</f>
        <v>0.89</v>
      </c>
      <c r="G92">
        <f>VLOOKUP(C92,away!$B$2:$E$405,4,FALSE)</f>
        <v>0.37</v>
      </c>
      <c r="H92">
        <f>VLOOKUP(A92,away!$A$2:$E$405,3,FALSE)</f>
        <v>1.1470588235294099</v>
      </c>
      <c r="I92">
        <f>VLOOKUP(C92,away!$B$2:$E$405,3,FALSE)</f>
        <v>1.45</v>
      </c>
      <c r="J92">
        <f>VLOOKUP(B92,home!$B$2:$E$405,4,FALSE)</f>
        <v>1.03</v>
      </c>
      <c r="K92" s="3">
        <f t="shared" si="168"/>
        <v>0.41485343137254987</v>
      </c>
      <c r="L92" s="3">
        <f t="shared" si="169"/>
        <v>1.7131323529411737</v>
      </c>
      <c r="M92" s="5">
        <f t="shared" si="170"/>
        <v>0.11907689902103857</v>
      </c>
      <c r="N92" s="5">
        <f t="shared" si="171"/>
        <v>4.9399460156080488E-2</v>
      </c>
      <c r="O92" s="5">
        <f t="shared" si="172"/>
        <v>0.20399448820085034</v>
      </c>
      <c r="P92" s="5">
        <f t="shared" si="173"/>
        <v>8.4627813411209923E-2</v>
      </c>
      <c r="Q92" s="5">
        <f t="shared" si="174"/>
        <v>1.0246767776850773E-2</v>
      </c>
      <c r="R92" s="5">
        <f t="shared" si="175"/>
        <v>0.17473477877927665</v>
      </c>
      <c r="S92" s="5">
        <f t="shared" si="176"/>
        <v>1.5036222100260602E-2</v>
      </c>
      <c r="T92" s="5">
        <f t="shared" si="177"/>
        <v>1.7554069391598162E-2</v>
      </c>
      <c r="U92" s="5">
        <f t="shared" si="178"/>
        <v>7.2489322556706343E-2</v>
      </c>
      <c r="V92" s="5">
        <f t="shared" si="179"/>
        <v>1.1873583921835082E-3</v>
      </c>
      <c r="W92" s="5">
        <f t="shared" si="180"/>
        <v>1.4169689242347397E-3</v>
      </c>
      <c r="X92" s="5">
        <f t="shared" si="181"/>
        <v>2.4274553072187832E-3</v>
      </c>
      <c r="Y92" s="5">
        <f t="shared" si="182"/>
        <v>2.0792761110576272E-3</v>
      </c>
      <c r="Z92" s="5">
        <f t="shared" si="183"/>
        <v>9.9781267570265855E-2</v>
      </c>
      <c r="AA92" s="5">
        <f t="shared" si="184"/>
        <v>4.1394601238227337E-2</v>
      </c>
      <c r="AB92" s="5">
        <f t="shared" si="185"/>
        <v>8.586346181988504E-3</v>
      </c>
      <c r="AC92" s="5">
        <f t="shared" si="186"/>
        <v>5.2740889129231246E-5</v>
      </c>
      <c r="AD92" s="5">
        <f t="shared" si="187"/>
        <v>1.4695860509176306E-4</v>
      </c>
      <c r="AE92" s="5">
        <f t="shared" si="188"/>
        <v>2.517595409258048E-4</v>
      </c>
      <c r="AF92" s="5">
        <f t="shared" si="189"/>
        <v>2.156487073608069E-4</v>
      </c>
      <c r="AG92" s="5">
        <f t="shared" si="190"/>
        <v>1.2314492581658052E-4</v>
      </c>
      <c r="AH92" s="5">
        <f t="shared" si="191"/>
        <v>4.2734629423025618E-2</v>
      </c>
      <c r="AI92" s="5">
        <f t="shared" si="192"/>
        <v>1.7728607654576511E-2</v>
      </c>
      <c r="AJ92" s="5">
        <f t="shared" si="193"/>
        <v>3.6773868594793596E-3</v>
      </c>
      <c r="AK92" s="5">
        <f t="shared" si="194"/>
        <v>5.0852551904644592E-4</v>
      </c>
      <c r="AL92" s="5">
        <f t="shared" si="195"/>
        <v>1.4993155384677274E-6</v>
      </c>
      <c r="AM92" s="5">
        <f t="shared" si="196"/>
        <v>1.2193256318408286E-5</v>
      </c>
      <c r="AN92" s="5">
        <f t="shared" si="197"/>
        <v>2.0888661886769616E-5</v>
      </c>
      <c r="AO92" s="5">
        <f t="shared" si="198"/>
        <v>1.789252124393713E-5</v>
      </c>
      <c r="AP92" s="5">
        <f t="shared" si="199"/>
        <v>1.0217419006225313E-5</v>
      </c>
      <c r="AQ92" s="5">
        <f t="shared" si="200"/>
        <v>4.3759477657801625E-6</v>
      </c>
      <c r="AR92" s="5">
        <f t="shared" si="201"/>
        <v>1.464201525110739E-2</v>
      </c>
      <c r="AS92" s="5">
        <f t="shared" si="202"/>
        <v>6.0742902691311093E-3</v>
      </c>
      <c r="AT92" s="5">
        <f t="shared" si="203"/>
        <v>1.2599700806509649E-3</v>
      </c>
      <c r="AU92" s="5">
        <f t="shared" si="204"/>
        <v>1.7423430379493379E-4</v>
      </c>
      <c r="AV92" s="5">
        <f t="shared" si="205"/>
        <v>1.807042469803389E-5</v>
      </c>
      <c r="AW92" s="5">
        <f t="shared" si="206"/>
        <v>2.9598939069607384E-8</v>
      </c>
      <c r="AX92" s="5">
        <f t="shared" si="207"/>
        <v>8.4306903721611648E-7</v>
      </c>
      <c r="AY92" s="5">
        <f t="shared" si="208"/>
        <v>1.4442888434178953E-6</v>
      </c>
      <c r="AZ92" s="5">
        <f t="shared" si="209"/>
        <v>1.2371289723255929E-6</v>
      </c>
      <c r="BA92" s="5">
        <f t="shared" si="210"/>
        <v>7.0645522241727947E-7</v>
      </c>
      <c r="BB92" s="5">
        <f t="shared" si="211"/>
        <v>3.0256282435682375E-7</v>
      </c>
      <c r="BC92" s="5">
        <f t="shared" si="212"/>
        <v>1.0366603264058645E-7</v>
      </c>
      <c r="BD92" s="5">
        <f t="shared" si="213"/>
        <v>4.1806183398216904E-3</v>
      </c>
      <c r="BE92" s="5">
        <f t="shared" si="214"/>
        <v>1.7343438635340415E-3</v>
      </c>
      <c r="BF92" s="5">
        <f t="shared" si="215"/>
        <v>3.5974925148351118E-4</v>
      </c>
      <c r="BG92" s="5">
        <f t="shared" si="216"/>
        <v>4.9747737137213685E-5</v>
      </c>
      <c r="BH92" s="5">
        <f t="shared" si="217"/>
        <v>5.1595048635981805E-6</v>
      </c>
      <c r="BI92" s="5">
        <f t="shared" si="218"/>
        <v>4.280876593694133E-7</v>
      </c>
      <c r="BJ92" s="8">
        <f t="shared" si="219"/>
        <v>8.3931714423389037E-2</v>
      </c>
      <c r="BK92" s="8">
        <f t="shared" si="220"/>
        <v>0.21998397741820372</v>
      </c>
      <c r="BL92" s="8">
        <f t="shared" si="221"/>
        <v>0.59434731352705883</v>
      </c>
      <c r="BM92" s="8">
        <f t="shared" si="222"/>
        <v>0.35596265090370643</v>
      </c>
      <c r="BN92" s="8">
        <f t="shared" si="223"/>
        <v>0.6420802073453068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1.47352941176471</v>
      </c>
      <c r="F93">
        <f>VLOOKUP(B93,home!$B$2:$E$405,3,FALSE)</f>
        <v>0.64</v>
      </c>
      <c r="G93">
        <f>VLOOKUP(C93,away!$B$2:$E$405,4,FALSE)</f>
        <v>0.96</v>
      </c>
      <c r="H93">
        <f>VLOOKUP(A93,away!$A$2:$E$405,3,FALSE)</f>
        <v>1.1558823529411799</v>
      </c>
      <c r="I93">
        <f>VLOOKUP(C93,away!$B$2:$E$405,3,FALSE)</f>
        <v>0.76</v>
      </c>
      <c r="J93">
        <f>VLOOKUP(B93,home!$B$2:$E$405,4,FALSE)</f>
        <v>1.37</v>
      </c>
      <c r="K93" s="3">
        <f t="shared" si="168"/>
        <v>0.90533647058823774</v>
      </c>
      <c r="L93" s="3">
        <f t="shared" si="169"/>
        <v>1.2035047058823567</v>
      </c>
      <c r="M93" s="5">
        <f t="shared" si="170"/>
        <v>0.12137854127652871</v>
      </c>
      <c r="N93" s="5">
        <f t="shared" si="171"/>
        <v>0.10988842016444123</v>
      </c>
      <c r="O93" s="5">
        <f t="shared" si="172"/>
        <v>0.14607964561943818</v>
      </c>
      <c r="P93" s="5">
        <f t="shared" si="173"/>
        <v>0.13225123078988266</v>
      </c>
      <c r="Q93" s="5">
        <f t="shared" si="174"/>
        <v>4.974299723509628E-2</v>
      </c>
      <c r="R93" s="5">
        <f t="shared" si="175"/>
        <v>8.7903770468310452E-2</v>
      </c>
      <c r="S93" s="5">
        <f t="shared" si="176"/>
        <v>3.6024464994993684E-2</v>
      </c>
      <c r="T93" s="5">
        <f t="shared" si="177"/>
        <v>5.9865931257131431E-2</v>
      </c>
      <c r="U93" s="5">
        <f t="shared" si="178"/>
        <v>7.9582489307178733E-2</v>
      </c>
      <c r="V93" s="5">
        <f t="shared" si="179"/>
        <v>4.3612686431037219E-3</v>
      </c>
      <c r="W93" s="5">
        <f t="shared" si="180"/>
        <v>1.5011383184434179E-2</v>
      </c>
      <c r="X93" s="5">
        <f t="shared" si="181"/>
        <v>1.806627030426981E-2</v>
      </c>
      <c r="Y93" s="5">
        <f t="shared" si="182"/>
        <v>1.0871420664465701E-2</v>
      </c>
      <c r="Z93" s="5">
        <f t="shared" si="183"/>
        <v>3.5264200474471381E-2</v>
      </c>
      <c r="AA93" s="5">
        <f t="shared" si="184"/>
        <v>3.1925966795673978E-2</v>
      </c>
      <c r="AB93" s="5">
        <f t="shared" si="185"/>
        <v>1.4451871049456375E-2</v>
      </c>
      <c r="AC93" s="5">
        <f t="shared" si="186"/>
        <v>2.9699604425018473E-4</v>
      </c>
      <c r="AD93" s="5">
        <f t="shared" si="187"/>
        <v>3.3975881677108144E-3</v>
      </c>
      <c r="AE93" s="5">
        <f t="shared" si="188"/>
        <v>4.0890133484901793E-3</v>
      </c>
      <c r="AF93" s="5">
        <f t="shared" si="189"/>
        <v>2.4605734036618524E-3</v>
      </c>
      <c r="AG93" s="5">
        <f t="shared" si="190"/>
        <v>9.8710389015866902E-4</v>
      </c>
      <c r="AH93" s="5">
        <f t="shared" si="191"/>
        <v>1.0610157805051285E-2</v>
      </c>
      <c r="AI93" s="5">
        <f t="shared" si="192"/>
        <v>9.605762819609372E-3</v>
      </c>
      <c r="AJ93" s="5">
        <f t="shared" si="193"/>
        <v>4.3482237042064345E-3</v>
      </c>
      <c r="AK93" s="5">
        <f t="shared" si="194"/>
        <v>1.3122018338981222E-3</v>
      </c>
      <c r="AL93" s="5">
        <f t="shared" si="195"/>
        <v>1.2943998825073609E-5</v>
      </c>
      <c r="AM93" s="5">
        <f t="shared" si="196"/>
        <v>6.1519209605353348E-4</v>
      </c>
      <c r="AN93" s="5">
        <f t="shared" si="197"/>
        <v>7.4038658262205823E-4</v>
      </c>
      <c r="AO93" s="5">
        <f t="shared" si="198"/>
        <v>4.4552936817890187E-4</v>
      </c>
      <c r="AP93" s="5">
        <f t="shared" si="199"/>
        <v>1.7873223040403382E-4</v>
      </c>
      <c r="AQ93" s="5">
        <f t="shared" si="200"/>
        <v>5.3776270096026079E-5</v>
      </c>
      <c r="AR93" s="5">
        <f t="shared" si="201"/>
        <v>2.5538749697067279E-3</v>
      </c>
      <c r="AS93" s="5">
        <f t="shared" si="202"/>
        <v>2.3121161513979314E-3</v>
      </c>
      <c r="AT93" s="5">
        <f t="shared" si="203"/>
        <v>1.0466215380483315E-3</v>
      </c>
      <c r="AU93" s="5">
        <f t="shared" si="204"/>
        <v>3.1584821643276979E-4</v>
      </c>
      <c r="AV93" s="5">
        <f t="shared" si="205"/>
        <v>7.1487227376708392E-5</v>
      </c>
      <c r="AW93" s="5">
        <f t="shared" si="206"/>
        <v>3.9176332112086942E-7</v>
      </c>
      <c r="AX93" s="5">
        <f t="shared" si="207"/>
        <v>9.2825973495814322E-5</v>
      </c>
      <c r="AY93" s="5">
        <f t="shared" si="208"/>
        <v>1.1171649593032344E-4</v>
      </c>
      <c r="AZ93" s="5">
        <f t="shared" si="209"/>
        <v>6.7225664288415732E-5</v>
      </c>
      <c r="BA93" s="5">
        <f t="shared" si="210"/>
        <v>2.6968801109058607E-5</v>
      </c>
      <c r="BB93" s="5">
        <f t="shared" si="211"/>
        <v>8.1142697616893377E-6</v>
      </c>
      <c r="BC93" s="5">
        <f t="shared" si="212"/>
        <v>1.9531123685984054E-6</v>
      </c>
      <c r="BD93" s="5">
        <f t="shared" si="213"/>
        <v>5.1226675737953457E-4</v>
      </c>
      <c r="BE93" s="5">
        <f t="shared" si="214"/>
        <v>4.6377377812566883E-4</v>
      </c>
      <c r="BF93" s="5">
        <f t="shared" si="215"/>
        <v>2.0993565771983277E-4</v>
      </c>
      <c r="BG93" s="5">
        <f t="shared" si="216"/>
        <v>6.3354135803564578E-5</v>
      </c>
      <c r="BH93" s="5">
        <f t="shared" si="217"/>
        <v>1.4339202426391763E-5</v>
      </c>
      <c r="BI93" s="5">
        <f t="shared" si="218"/>
        <v>2.5963605831519633E-6</v>
      </c>
      <c r="BJ93" s="8">
        <f t="shared" si="219"/>
        <v>0.27672312248416858</v>
      </c>
      <c r="BK93" s="8">
        <f t="shared" si="220"/>
        <v>0.29443716224351435</v>
      </c>
      <c r="BL93" s="8">
        <f t="shared" si="221"/>
        <v>0.39338630339782354</v>
      </c>
      <c r="BM93" s="8">
        <f t="shared" si="222"/>
        <v>0.35245485831367113</v>
      </c>
      <c r="BN93" s="8">
        <f t="shared" si="223"/>
        <v>0.64724460555369745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1.47352941176471</v>
      </c>
      <c r="F94">
        <f>VLOOKUP(B94,home!$B$2:$E$405,3,FALSE)</f>
        <v>0.98</v>
      </c>
      <c r="G94">
        <f>VLOOKUP(C94,away!$B$2:$E$405,4,FALSE)</f>
        <v>0.98</v>
      </c>
      <c r="H94">
        <f>VLOOKUP(A94,away!$A$2:$E$405,3,FALSE)</f>
        <v>1.1558823529411799</v>
      </c>
      <c r="I94">
        <f>VLOOKUP(C94,away!$B$2:$E$405,3,FALSE)</f>
        <v>0.76</v>
      </c>
      <c r="J94">
        <f>VLOOKUP(B94,home!$B$2:$E$405,4,FALSE)</f>
        <v>1.35</v>
      </c>
      <c r="K94" s="3">
        <f t="shared" si="168"/>
        <v>1.4151776470588275</v>
      </c>
      <c r="L94" s="3">
        <f t="shared" si="169"/>
        <v>1.1859352941176506</v>
      </c>
      <c r="M94" s="5">
        <f t="shared" si="170"/>
        <v>7.4190962072795283E-2</v>
      </c>
      <c r="N94" s="5">
        <f t="shared" si="171"/>
        <v>0.10499339113920914</v>
      </c>
      <c r="O94" s="5">
        <f t="shared" si="172"/>
        <v>8.7985680426671931E-2</v>
      </c>
      <c r="P94" s="5">
        <f t="shared" si="173"/>
        <v>0.12451536820108751</v>
      </c>
      <c r="Q94" s="5">
        <f t="shared" si="174"/>
        <v>7.4292150114556574E-2</v>
      </c>
      <c r="R94" s="5">
        <f t="shared" si="175"/>
        <v>5.217266189747341E-2</v>
      </c>
      <c r="S94" s="5">
        <f t="shared" si="176"/>
        <v>5.2243819479790503E-2</v>
      </c>
      <c r="T94" s="5">
        <f t="shared" si="177"/>
        <v>8.8105682896739299E-2</v>
      </c>
      <c r="U94" s="5">
        <f t="shared" si="178"/>
        <v>7.3833584904862151E-2</v>
      </c>
      <c r="V94" s="5">
        <f t="shared" si="179"/>
        <v>9.7423642943559666E-3</v>
      </c>
      <c r="W94" s="5">
        <f t="shared" si="180"/>
        <v>3.5045530064686477E-2</v>
      </c>
      <c r="X94" s="5">
        <f t="shared" si="181"/>
        <v>4.1561731004772923E-2</v>
      </c>
      <c r="Y94" s="5">
        <f t="shared" si="182"/>
        <v>2.4644761841592033E-2</v>
      </c>
      <c r="Z94" s="5">
        <f t="shared" si="183"/>
        <v>2.0624467044093622E-2</v>
      </c>
      <c r="AA94" s="5">
        <f t="shared" si="184"/>
        <v>2.918728474330274E-2</v>
      </c>
      <c r="AB94" s="5">
        <f t="shared" si="185"/>
        <v>2.0652596473531595E-2</v>
      </c>
      <c r="AC94" s="5">
        <f t="shared" si="186"/>
        <v>1.0219186772967427E-3</v>
      </c>
      <c r="AD94" s="5">
        <f t="shared" si="187"/>
        <v>1.2398912694218096E-2</v>
      </c>
      <c r="AE94" s="5">
        <f t="shared" si="188"/>
        <v>1.470430817275661E-2</v>
      </c>
      <c r="AF94" s="5">
        <f t="shared" si="189"/>
        <v>8.7191790188273447E-3</v>
      </c>
      <c r="AG94" s="5">
        <f t="shared" si="190"/>
        <v>3.4467940447191511E-3</v>
      </c>
      <c r="AH94" s="5">
        <f t="shared" si="191"/>
        <v>6.1148208474892368E-3</v>
      </c>
      <c r="AI94" s="5">
        <f t="shared" si="192"/>
        <v>8.653557779136083E-3</v>
      </c>
      <c r="AJ94" s="5">
        <f t="shared" si="193"/>
        <v>6.1231607682827082E-3</v>
      </c>
      <c r="AK94" s="5">
        <f t="shared" si="194"/>
        <v>2.8884534162070836E-3</v>
      </c>
      <c r="AL94" s="5">
        <f t="shared" si="195"/>
        <v>6.8603817403161047E-5</v>
      </c>
      <c r="AM94" s="5">
        <f t="shared" si="196"/>
        <v>3.5093328185382779E-3</v>
      </c>
      <c r="AN94" s="5">
        <f t="shared" si="197"/>
        <v>4.1618416483099165E-3</v>
      </c>
      <c r="AO94" s="5">
        <f t="shared" si="198"/>
        <v>2.4678374496297549E-3</v>
      </c>
      <c r="AP94" s="5">
        <f t="shared" si="199"/>
        <v>9.755651772204053E-4</v>
      </c>
      <c r="AQ94" s="5">
        <f t="shared" si="200"/>
        <v>2.8923929384445463E-4</v>
      </c>
      <c r="AR94" s="5">
        <f t="shared" si="201"/>
        <v>1.4503563720487792E-3</v>
      </c>
      <c r="AS94" s="5">
        <f t="shared" si="202"/>
        <v>2.0525119179927685E-3</v>
      </c>
      <c r="AT94" s="5">
        <f t="shared" si="203"/>
        <v>1.4523344933326039E-3</v>
      </c>
      <c r="AU94" s="5">
        <f t="shared" si="204"/>
        <v>6.8510377033893669E-4</v>
      </c>
      <c r="AV94" s="5">
        <f t="shared" si="205"/>
        <v>2.4238588542484682E-4</v>
      </c>
      <c r="AW94" s="5">
        <f t="shared" si="206"/>
        <v>3.1982892320096103E-6</v>
      </c>
      <c r="AX94" s="5">
        <f t="shared" si="207"/>
        <v>8.2772156014755444E-4</v>
      </c>
      <c r="AY94" s="5">
        <f t="shared" si="208"/>
        <v>9.816242118811107E-4</v>
      </c>
      <c r="AZ94" s="5">
        <f t="shared" si="209"/>
        <v>5.8207139921511613E-4</v>
      </c>
      <c r="BA94" s="5">
        <f t="shared" si="210"/>
        <v>2.3009967200855034E-4</v>
      </c>
      <c r="BB94" s="5">
        <f t="shared" si="211"/>
        <v>6.8220830549958731E-5</v>
      </c>
      <c r="BC94" s="5">
        <f t="shared" si="212"/>
        <v>1.6181098148643157E-5</v>
      </c>
      <c r="BD94" s="5">
        <f t="shared" si="213"/>
        <v>2.8667146844351245E-4</v>
      </c>
      <c r="BE94" s="5">
        <f t="shared" si="214"/>
        <v>4.0569105419078886E-4</v>
      </c>
      <c r="BF94" s="5">
        <f t="shared" si="215"/>
        <v>2.8706245575126798E-4</v>
      </c>
      <c r="BG94" s="5">
        <f t="shared" si="216"/>
        <v>1.3541479022966948E-4</v>
      </c>
      <c r="BH94" s="5">
        <f t="shared" si="217"/>
        <v>4.7908996053547065E-5</v>
      </c>
      <c r="BI94" s="5">
        <f t="shared" si="218"/>
        <v>1.3559948061601875E-5</v>
      </c>
      <c r="BJ94" s="8">
        <f t="shared" si="219"/>
        <v>0.42202217615157145</v>
      </c>
      <c r="BK94" s="8">
        <f t="shared" si="220"/>
        <v>0.2627646607546103</v>
      </c>
      <c r="BL94" s="8">
        <f t="shared" si="221"/>
        <v>0.29467080240882526</v>
      </c>
      <c r="BM94" s="8">
        <f t="shared" si="222"/>
        <v>0.48095346658465754</v>
      </c>
      <c r="BN94" s="8">
        <f t="shared" si="223"/>
        <v>0.51815021385179383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1.47352941176471</v>
      </c>
      <c r="F95">
        <f>VLOOKUP(B95,home!$B$2:$E$405,3,FALSE)</f>
        <v>0.68</v>
      </c>
      <c r="G95">
        <f>VLOOKUP(C95,away!$B$2:$E$405,4,FALSE)</f>
        <v>0.89</v>
      </c>
      <c r="H95">
        <f>VLOOKUP(A95,away!$A$2:$E$405,3,FALSE)</f>
        <v>1.1558823529411799</v>
      </c>
      <c r="I95">
        <f>VLOOKUP(C95,away!$B$2:$E$405,3,FALSE)</f>
        <v>1.06</v>
      </c>
      <c r="J95">
        <f>VLOOKUP(B95,home!$B$2:$E$405,4,FALSE)</f>
        <v>0.76</v>
      </c>
      <c r="K95" s="3">
        <f t="shared" si="168"/>
        <v>0.89178000000000257</v>
      </c>
      <c r="L95" s="3">
        <f t="shared" si="169"/>
        <v>0.93117882352941461</v>
      </c>
      <c r="M95" s="5">
        <f t="shared" si="170"/>
        <v>0.16154705386895055</v>
      </c>
      <c r="N95" s="5">
        <f t="shared" si="171"/>
        <v>0.14406443169925315</v>
      </c>
      <c r="O95" s="5">
        <f t="shared" si="172"/>
        <v>0.15042919556633233</v>
      </c>
      <c r="P95" s="5">
        <f t="shared" si="173"/>
        <v>0.13414974802214424</v>
      </c>
      <c r="Q95" s="5">
        <f t="shared" si="174"/>
        <v>6.4236889450380155E-2</v>
      </c>
      <c r="R95" s="5">
        <f t="shared" si="175"/>
        <v>7.0038240675966784E-2</v>
      </c>
      <c r="S95" s="5">
        <f t="shared" si="176"/>
        <v>2.784971075517655E-2</v>
      </c>
      <c r="T95" s="5">
        <f t="shared" si="177"/>
        <v>5.9816031145594056E-2</v>
      </c>
      <c r="U95" s="5">
        <f t="shared" si="178"/>
        <v>6.2458702270013843E-2</v>
      </c>
      <c r="V95" s="5">
        <f t="shared" si="179"/>
        <v>2.5696205607117226E-3</v>
      </c>
      <c r="W95" s="5">
        <f t="shared" si="180"/>
        <v>1.9095057758020065E-2</v>
      </c>
      <c r="X95" s="5">
        <f t="shared" si="181"/>
        <v>1.7780913418339348E-2</v>
      </c>
      <c r="Y95" s="5">
        <f t="shared" si="182"/>
        <v>8.2786050190838071E-3</v>
      </c>
      <c r="Z95" s="5">
        <f t="shared" si="183"/>
        <v>2.1739375518238919E-2</v>
      </c>
      <c r="AA95" s="5">
        <f t="shared" si="184"/>
        <v>1.9386740299655158E-2</v>
      </c>
      <c r="AB95" s="5">
        <f t="shared" si="185"/>
        <v>8.6443536322132631E-3</v>
      </c>
      <c r="AC95" s="5">
        <f t="shared" si="186"/>
        <v>1.3336437529976394E-4</v>
      </c>
      <c r="AD95" s="5">
        <f t="shared" si="187"/>
        <v>4.2571476518617948E-3</v>
      </c>
      <c r="AE95" s="5">
        <f t="shared" si="188"/>
        <v>3.9641657420516766E-3</v>
      </c>
      <c r="AF95" s="5">
        <f t="shared" si="189"/>
        <v>1.8456735959796443E-3</v>
      </c>
      <c r="AG95" s="5">
        <f t="shared" si="190"/>
        <v>5.7288405590787649E-4</v>
      </c>
      <c r="AH95" s="5">
        <f t="shared" si="191"/>
        <v>5.0608115298344681E-3</v>
      </c>
      <c r="AI95" s="5">
        <f t="shared" si="192"/>
        <v>4.5131305060757956E-3</v>
      </c>
      <c r="AJ95" s="5">
        <f t="shared" si="193"/>
        <v>2.0123597613541416E-3</v>
      </c>
      <c r="AK95" s="5">
        <f t="shared" si="194"/>
        <v>5.9819406266013405E-4</v>
      </c>
      <c r="AL95" s="5">
        <f t="shared" si="195"/>
        <v>4.4298665715333458E-6</v>
      </c>
      <c r="AM95" s="5">
        <f t="shared" si="196"/>
        <v>7.5928782659546458E-4</v>
      </c>
      <c r="AN95" s="5">
        <f t="shared" si="197"/>
        <v>7.0703274508937086E-4</v>
      </c>
      <c r="AO95" s="5">
        <f t="shared" si="198"/>
        <v>3.2918695988454644E-4</v>
      </c>
      <c r="AP95" s="5">
        <f t="shared" si="199"/>
        <v>1.0217730867550553E-4</v>
      </c>
      <c r="AQ95" s="5">
        <f t="shared" si="200"/>
        <v>2.378633652096477E-5</v>
      </c>
      <c r="AR95" s="5">
        <f t="shared" si="201"/>
        <v>9.4250410529107158E-4</v>
      </c>
      <c r="AS95" s="5">
        <f t="shared" si="202"/>
        <v>8.4050631101647427E-4</v>
      </c>
      <c r="AT95" s="5">
        <f t="shared" si="203"/>
        <v>3.747733590191367E-4</v>
      </c>
      <c r="AU95" s="5">
        <f t="shared" si="204"/>
        <v>1.1140512870202894E-4</v>
      </c>
      <c r="AV95" s="5">
        <f t="shared" si="205"/>
        <v>2.4837216418473907E-5</v>
      </c>
      <c r="AW95" s="5">
        <f t="shared" si="206"/>
        <v>1.0218307403161985E-7</v>
      </c>
      <c r="AX95" s="5">
        <f t="shared" si="207"/>
        <v>1.128529496668842E-4</v>
      </c>
      <c r="AY95" s="5">
        <f t="shared" si="208"/>
        <v>1.0508627690263346E-4</v>
      </c>
      <c r="AZ95" s="5">
        <f t="shared" si="209"/>
        <v>4.892705784764026E-5</v>
      </c>
      <c r="BA95" s="5">
        <f t="shared" si="210"/>
        <v>1.5186613388440426E-5</v>
      </c>
      <c r="BB95" s="5">
        <f t="shared" si="211"/>
        <v>3.5353631971110031E-6</v>
      </c>
      <c r="BC95" s="5">
        <f t="shared" si="212"/>
        <v>6.5841106852700287E-7</v>
      </c>
      <c r="BD95" s="5">
        <f t="shared" si="213"/>
        <v>1.4627331065609719E-4</v>
      </c>
      <c r="BE95" s="5">
        <f t="shared" si="214"/>
        <v>1.3044361297689475E-4</v>
      </c>
      <c r="BF95" s="5">
        <f t="shared" si="215"/>
        <v>5.8163502590267756E-5</v>
      </c>
      <c r="BG95" s="5">
        <f t="shared" si="216"/>
        <v>1.7289682779983048E-5</v>
      </c>
      <c r="BH95" s="5">
        <f t="shared" si="217"/>
        <v>3.8546483273833307E-6</v>
      </c>
      <c r="BI95" s="5">
        <f t="shared" si="218"/>
        <v>6.8749965707878339E-7</v>
      </c>
      <c r="BJ95" s="8">
        <f t="shared" si="219"/>
        <v>0.3261195173853087</v>
      </c>
      <c r="BK95" s="8">
        <f t="shared" si="220"/>
        <v>0.32635901372575704</v>
      </c>
      <c r="BL95" s="8">
        <f t="shared" si="221"/>
        <v>0.32579246668154072</v>
      </c>
      <c r="BM95" s="8">
        <f t="shared" si="222"/>
        <v>0.27543982993398947</v>
      </c>
      <c r="BN95" s="8">
        <f t="shared" si="223"/>
        <v>0.72446555928302725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1.47352941176471</v>
      </c>
      <c r="F96">
        <f>VLOOKUP(B96,home!$B$2:$E$405,3,FALSE)</f>
        <v>1.02</v>
      </c>
      <c r="G96">
        <f>VLOOKUP(C96,away!$B$2:$E$405,4,FALSE)</f>
        <v>0.72</v>
      </c>
      <c r="H96">
        <f>VLOOKUP(A96,away!$A$2:$E$405,3,FALSE)</f>
        <v>1.1558823529411799</v>
      </c>
      <c r="I96">
        <f>VLOOKUP(C96,away!$B$2:$E$405,3,FALSE)</f>
        <v>1.06</v>
      </c>
      <c r="J96">
        <f>VLOOKUP(B96,home!$B$2:$E$405,4,FALSE)</f>
        <v>1.08</v>
      </c>
      <c r="K96" s="3">
        <f t="shared" si="168"/>
        <v>1.0821600000000029</v>
      </c>
      <c r="L96" s="3">
        <f t="shared" si="169"/>
        <v>1.3232541176470629</v>
      </c>
      <c r="M96" s="5">
        <f t="shared" si="170"/>
        <v>9.0228122814032349E-2</v>
      </c>
      <c r="N96" s="5">
        <f t="shared" si="171"/>
        <v>9.7641265384433504E-2</v>
      </c>
      <c r="O96" s="5">
        <f t="shared" si="172"/>
        <v>0.1193947350412332</v>
      </c>
      <c r="P96" s="5">
        <f t="shared" si="173"/>
        <v>0.12920420647222125</v>
      </c>
      <c r="Q96" s="5">
        <f t="shared" si="174"/>
        <v>5.2831735874209418E-2</v>
      </c>
      <c r="R96" s="5">
        <f t="shared" si="175"/>
        <v>7.8994787384345955E-2</v>
      </c>
      <c r="S96" s="5">
        <f t="shared" si="176"/>
        <v>4.6254223321601014E-2</v>
      </c>
      <c r="T96" s="5">
        <f t="shared" si="177"/>
        <v>6.9909812037989669E-2</v>
      </c>
      <c r="U96" s="5">
        <f t="shared" si="178"/>
        <v>8.5484999115844049E-2</v>
      </c>
      <c r="V96" s="5">
        <f t="shared" si="179"/>
        <v>7.3594204382175952E-3</v>
      </c>
      <c r="W96" s="5">
        <f t="shared" si="180"/>
        <v>1.9057463764544876E-2</v>
      </c>
      <c r="X96" s="5">
        <f t="shared" si="181"/>
        <v>2.5217867398343707E-2</v>
      </c>
      <c r="Y96" s="5">
        <f t="shared" si="182"/>
        <v>1.6684823436567967E-2</v>
      </c>
      <c r="Z96" s="5">
        <f t="shared" si="183"/>
        <v>3.4843392559663358E-2</v>
      </c>
      <c r="AA96" s="5">
        <f t="shared" si="184"/>
        <v>3.7706125692365394E-2</v>
      </c>
      <c r="AB96" s="5">
        <f t="shared" si="185"/>
        <v>2.0402030489625123E-2</v>
      </c>
      <c r="AC96" s="5">
        <f t="shared" si="186"/>
        <v>6.5865556114857928E-4</v>
      </c>
      <c r="AD96" s="5">
        <f t="shared" si="187"/>
        <v>5.1558062468599836E-3</v>
      </c>
      <c r="AE96" s="5">
        <f t="shared" si="188"/>
        <v>6.8224418459479231E-3</v>
      </c>
      <c r="AF96" s="5">
        <f t="shared" si="189"/>
        <v>4.5139121325291093E-3</v>
      </c>
      <c r="AG96" s="5">
        <f t="shared" si="190"/>
        <v>1.9910176053553933E-3</v>
      </c>
      <c r="AH96" s="5">
        <f t="shared" si="191"/>
        <v>1.1526665669341884E-2</v>
      </c>
      <c r="AI96" s="5">
        <f t="shared" si="192"/>
        <v>1.2473696520735046E-2</v>
      </c>
      <c r="AJ96" s="5">
        <f t="shared" si="193"/>
        <v>6.749267713439336E-3</v>
      </c>
      <c r="AK96" s="5">
        <f t="shared" si="194"/>
        <v>2.4345958495918447E-3</v>
      </c>
      <c r="AL96" s="5">
        <f t="shared" si="195"/>
        <v>3.7727070657168897E-5</v>
      </c>
      <c r="AM96" s="5">
        <f t="shared" si="196"/>
        <v>1.1158814576204032E-3</v>
      </c>
      <c r="AN96" s="5">
        <f t="shared" si="197"/>
        <v>1.4765947336022049E-3</v>
      </c>
      <c r="AO96" s="5">
        <f t="shared" si="198"/>
        <v>9.76955030667543E-4</v>
      </c>
      <c r="AP96" s="5">
        <f t="shared" si="199"/>
        <v>4.3091992236227969E-4</v>
      </c>
      <c r="AQ96" s="5">
        <f t="shared" si="200"/>
        <v>1.4255414041050972E-4</v>
      </c>
      <c r="AR96" s="5">
        <f t="shared" si="201"/>
        <v>3.0505415619395365E-3</v>
      </c>
      <c r="AS96" s="5">
        <f t="shared" si="202"/>
        <v>3.3011740566684972E-3</v>
      </c>
      <c r="AT96" s="5">
        <f t="shared" si="203"/>
        <v>1.7861992585821952E-3</v>
      </c>
      <c r="AU96" s="5">
        <f t="shared" si="204"/>
        <v>6.4431779655577137E-4</v>
      </c>
      <c r="AV96" s="5">
        <f t="shared" si="205"/>
        <v>1.743137366801988E-4</v>
      </c>
      <c r="AW96" s="5">
        <f t="shared" si="206"/>
        <v>1.5006703979114476E-6</v>
      </c>
      <c r="AX96" s="5">
        <f t="shared" si="207"/>
        <v>2.0126037969641641E-4</v>
      </c>
      <c r="AY96" s="5">
        <f t="shared" si="208"/>
        <v>2.6631862615249436E-4</v>
      </c>
      <c r="AZ96" s="5">
        <f t="shared" si="209"/>
        <v>1.7620360933119847E-4</v>
      </c>
      <c r="BA96" s="5">
        <f t="shared" si="210"/>
        <v>7.7720717197260952E-5</v>
      </c>
      <c r="BB96" s="5">
        <f t="shared" si="211"/>
        <v>2.5711064764439595E-5</v>
      </c>
      <c r="BC96" s="5">
        <f t="shared" si="212"/>
        <v>6.8044544637269985E-6</v>
      </c>
      <c r="BD96" s="5">
        <f t="shared" si="213"/>
        <v>6.7277361381499893E-4</v>
      </c>
      <c r="BE96" s="5">
        <f t="shared" si="214"/>
        <v>7.2804869392604111E-4</v>
      </c>
      <c r="BF96" s="5">
        <f t="shared" si="215"/>
        <v>3.9393258730950333E-4</v>
      </c>
      <c r="BG96" s="5">
        <f t="shared" si="216"/>
        <v>1.4209936289428447E-4</v>
      </c>
      <c r="BH96" s="5">
        <f t="shared" si="217"/>
        <v>3.844356163741981E-5</v>
      </c>
      <c r="BI96" s="5">
        <f t="shared" si="218"/>
        <v>8.3204169323100691E-6</v>
      </c>
      <c r="BJ96" s="8">
        <f t="shared" si="219"/>
        <v>0.30472306986305009</v>
      </c>
      <c r="BK96" s="8">
        <f t="shared" si="220"/>
        <v>0.27400867430403048</v>
      </c>
      <c r="BL96" s="8">
        <f t="shared" si="221"/>
        <v>0.38610706812346268</v>
      </c>
      <c r="BM96" s="8">
        <f t="shared" si="222"/>
        <v>0.43112253392397631</v>
      </c>
      <c r="BN96" s="8">
        <f t="shared" si="223"/>
        <v>0.56829485297047566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1.47352941176471</v>
      </c>
      <c r="F97">
        <f>VLOOKUP(B97,home!$B$2:$E$405,3,FALSE)</f>
        <v>0.47</v>
      </c>
      <c r="G97">
        <f>VLOOKUP(C97,away!$B$2:$E$405,4,FALSE)</f>
        <v>1.31</v>
      </c>
      <c r="H97">
        <f>VLOOKUP(A97,away!$A$2:$E$405,3,FALSE)</f>
        <v>1.1558823529411799</v>
      </c>
      <c r="I97">
        <f>VLOOKUP(C97,away!$B$2:$E$405,3,FALSE)</f>
        <v>0.68</v>
      </c>
      <c r="J97">
        <f>VLOOKUP(B97,home!$B$2:$E$405,4,FALSE)</f>
        <v>0.97</v>
      </c>
      <c r="K97" s="3">
        <f t="shared" si="168"/>
        <v>0.90725205882353199</v>
      </c>
      <c r="L97" s="3">
        <f t="shared" si="169"/>
        <v>0.76242000000000232</v>
      </c>
      <c r="M97" s="5">
        <f t="shared" si="170"/>
        <v>0.1883088097265796</v>
      </c>
      <c r="N97" s="5">
        <f t="shared" si="171"/>
        <v>0.1708435553190481</v>
      </c>
      <c r="O97" s="5">
        <f t="shared" si="172"/>
        <v>0.14357040271173924</v>
      </c>
      <c r="P97" s="5">
        <f t="shared" si="173"/>
        <v>0.13025454344634904</v>
      </c>
      <c r="Q97" s="5">
        <f t="shared" si="174"/>
        <v>7.7499083649969172E-2</v>
      </c>
      <c r="R97" s="5">
        <f t="shared" si="175"/>
        <v>5.4730473217742277E-2</v>
      </c>
      <c r="S97" s="5">
        <f t="shared" si="176"/>
        <v>2.2524498605576999E-2</v>
      </c>
      <c r="T97" s="5">
        <f t="shared" si="177"/>
        <v>5.9086851356409675E-2</v>
      </c>
      <c r="U97" s="5">
        <f t="shared" si="178"/>
        <v>4.9654334507182867E-2</v>
      </c>
      <c r="V97" s="5">
        <f t="shared" si="179"/>
        <v>1.7311506600292154E-3</v>
      </c>
      <c r="W97" s="5">
        <f t="shared" si="180"/>
        <v>2.3437067732790556E-2</v>
      </c>
      <c r="X97" s="5">
        <f t="shared" si="181"/>
        <v>1.7868889180834228E-2</v>
      </c>
      <c r="Y97" s="5">
        <f t="shared" si="182"/>
        <v>6.8117992446258364E-3</v>
      </c>
      <c r="Z97" s="5">
        <f t="shared" si="183"/>
        <v>1.3909202463557065E-2</v>
      </c>
      <c r="AA97" s="5">
        <f t="shared" si="184"/>
        <v>1.2619152571655492E-2</v>
      </c>
      <c r="AB97" s="5">
        <f t="shared" si="185"/>
        <v>5.7243760756213562E-3</v>
      </c>
      <c r="AC97" s="5">
        <f t="shared" si="186"/>
        <v>7.4840576758715597E-5</v>
      </c>
      <c r="AD97" s="5">
        <f t="shared" si="187"/>
        <v>5.3158319883401996E-3</v>
      </c>
      <c r="AE97" s="5">
        <f t="shared" si="188"/>
        <v>4.0528966245503466E-3</v>
      </c>
      <c r="AF97" s="5">
        <f t="shared" si="189"/>
        <v>1.5450047222448423E-3</v>
      </c>
      <c r="AG97" s="5">
        <f t="shared" si="190"/>
        <v>3.9264750011130543E-4</v>
      </c>
      <c r="AH97" s="5">
        <f t="shared" si="191"/>
        <v>2.6511635355663025E-3</v>
      </c>
      <c r="AI97" s="5">
        <f t="shared" si="192"/>
        <v>2.4052735759204024E-3</v>
      </c>
      <c r="AJ97" s="5">
        <f t="shared" si="193"/>
        <v>1.0910947018938119E-3</v>
      </c>
      <c r="AK97" s="5">
        <f t="shared" si="194"/>
        <v>3.2996597155486964E-4</v>
      </c>
      <c r="AL97" s="5">
        <f t="shared" si="195"/>
        <v>2.0707103764549963E-6</v>
      </c>
      <c r="AM97" s="5">
        <f t="shared" si="196"/>
        <v>9.6455990315632764E-4</v>
      </c>
      <c r="AN97" s="5">
        <f t="shared" si="197"/>
        <v>7.3539976136444943E-4</v>
      </c>
      <c r="AO97" s="5">
        <f t="shared" si="198"/>
        <v>2.8034174302974264E-4</v>
      </c>
      <c r="AP97" s="5">
        <f t="shared" si="199"/>
        <v>7.1246050573579004E-5</v>
      </c>
      <c r="AQ97" s="5">
        <f t="shared" si="200"/>
        <v>1.3579853469577068E-5</v>
      </c>
      <c r="AR97" s="5">
        <f t="shared" si="201"/>
        <v>4.0426002055729343E-4</v>
      </c>
      <c r="AS97" s="5">
        <f t="shared" si="202"/>
        <v>3.6676573595064788E-4</v>
      </c>
      <c r="AT97" s="5">
        <f t="shared" si="203"/>
        <v>1.6637448452357656E-4</v>
      </c>
      <c r="AU97" s="5">
        <f t="shared" si="204"/>
        <v>5.0314531206572903E-5</v>
      </c>
      <c r="AV97" s="5">
        <f t="shared" si="205"/>
        <v>1.1411990506476027E-5</v>
      </c>
      <c r="AW97" s="5">
        <f t="shared" si="206"/>
        <v>3.9786808329241166E-8</v>
      </c>
      <c r="AX97" s="5">
        <f t="shared" si="207"/>
        <v>1.4584982633286734E-4</v>
      </c>
      <c r="AY97" s="5">
        <f t="shared" si="208"/>
        <v>1.1119882459270506E-4</v>
      </c>
      <c r="AZ97" s="5">
        <f t="shared" si="209"/>
        <v>4.239010392298522E-5</v>
      </c>
      <c r="BA97" s="5">
        <f t="shared" si="210"/>
        <v>1.0773021010987497E-5</v>
      </c>
      <c r="BB97" s="5">
        <f t="shared" si="211"/>
        <v>2.0533916697992784E-6</v>
      </c>
      <c r="BC97" s="5">
        <f t="shared" si="212"/>
        <v>3.1310937537767419E-7</v>
      </c>
      <c r="BD97" s="5">
        <f t="shared" si="213"/>
        <v>5.1369320812215412E-5</v>
      </c>
      <c r="BE97" s="5">
        <f t="shared" si="214"/>
        <v>4.6604922067248953E-5</v>
      </c>
      <c r="BF97" s="5">
        <f t="shared" si="215"/>
        <v>2.114120574841093E-5</v>
      </c>
      <c r="BG97" s="5">
        <f t="shared" si="216"/>
        <v>6.393467480419236E-6</v>
      </c>
      <c r="BH97" s="5">
        <f t="shared" si="217"/>
        <v>1.4501216336579128E-6</v>
      </c>
      <c r="BI97" s="5">
        <f t="shared" si="218"/>
        <v>2.6312516753613712E-7</v>
      </c>
      <c r="BJ97" s="8">
        <f t="shared" si="219"/>
        <v>0.3692313329074226</v>
      </c>
      <c r="BK97" s="8">
        <f t="shared" si="220"/>
        <v>0.34300711255026267</v>
      </c>
      <c r="BL97" s="8">
        <f t="shared" si="221"/>
        <v>0.27390258579453075</v>
      </c>
      <c r="BM97" s="8">
        <f t="shared" si="222"/>
        <v>0.23473220660656133</v>
      </c>
      <c r="BN97" s="8">
        <f t="shared" si="223"/>
        <v>0.76520686807142735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1.3354838709677399</v>
      </c>
      <c r="F98">
        <f>VLOOKUP(B98,home!$B$2:$E$405,3,FALSE)</f>
        <v>0.4</v>
      </c>
      <c r="G98">
        <f>VLOOKUP(C98,away!$B$2:$E$405,4,FALSE)</f>
        <v>0.84</v>
      </c>
      <c r="H98">
        <f>VLOOKUP(A98,away!$A$2:$E$405,3,FALSE)</f>
        <v>1.3322580645161299</v>
      </c>
      <c r="I98">
        <f>VLOOKUP(C98,away!$B$2:$E$405,3,FALSE)</f>
        <v>1.22</v>
      </c>
      <c r="J98">
        <f>VLOOKUP(B98,home!$B$2:$E$405,4,FALSE)</f>
        <v>1.06</v>
      </c>
      <c r="K98" s="3">
        <f t="shared" si="168"/>
        <v>0.44872258064516063</v>
      </c>
      <c r="L98" s="3">
        <f t="shared" si="169"/>
        <v>1.7228761290322594</v>
      </c>
      <c r="M98" s="5">
        <f t="shared" si="170"/>
        <v>0.11399522588373379</v>
      </c>
      <c r="N98" s="5">
        <f t="shared" si="171"/>
        <v>5.1152231939777033E-2</v>
      </c>
      <c r="O98" s="5">
        <f t="shared" si="172"/>
        <v>0.19639965349872532</v>
      </c>
      <c r="P98" s="5">
        <f t="shared" si="173"/>
        <v>8.812895935576337E-2</v>
      </c>
      <c r="Q98" s="5">
        <f t="shared" si="174"/>
        <v>1.1476580760888278E-2</v>
      </c>
      <c r="R98" s="5">
        <f t="shared" si="175"/>
        <v>0.16918613738158045</v>
      </c>
      <c r="S98" s="5">
        <f t="shared" si="176"/>
        <v>1.7032979707964326E-2</v>
      </c>
      <c r="T98" s="5">
        <f t="shared" si="177"/>
        <v>1.9772727035845303E-2</v>
      </c>
      <c r="U98" s="5">
        <f t="shared" si="178"/>
        <v>7.5917640175249462E-2</v>
      </c>
      <c r="V98" s="5">
        <f t="shared" si="179"/>
        <v>1.4631205091203989E-3</v>
      </c>
      <c r="W98" s="5">
        <f t="shared" si="180"/>
        <v>1.7166003120027968E-3</v>
      </c>
      <c r="X98" s="5">
        <f t="shared" si="181"/>
        <v>2.9574897006389477E-3</v>
      </c>
      <c r="Y98" s="5">
        <f t="shared" si="182"/>
        <v>2.5476942035448031E-3</v>
      </c>
      <c r="Z98" s="5">
        <f t="shared" si="183"/>
        <v>9.7162252485965814E-2</v>
      </c>
      <c r="AA98" s="5">
        <f t="shared" si="184"/>
        <v>4.3598896676799254E-2</v>
      </c>
      <c r="AB98" s="5">
        <f t="shared" si="185"/>
        <v>9.7819047150475378E-3</v>
      </c>
      <c r="AC98" s="5">
        <f t="shared" si="186"/>
        <v>7.0695552643344593E-5</v>
      </c>
      <c r="AD98" s="5">
        <f t="shared" si="187"/>
        <v>1.9256933048454567E-4</v>
      </c>
      <c r="AE98" s="5">
        <f t="shared" si="188"/>
        <v>3.3177310267554796E-4</v>
      </c>
      <c r="AF98" s="5">
        <f t="shared" si="189"/>
        <v>2.8580197942733521E-4</v>
      </c>
      <c r="AG98" s="5">
        <f t="shared" si="190"/>
        <v>1.6413380266184162E-4</v>
      </c>
      <c r="AH98" s="5">
        <f t="shared" si="191"/>
        <v>4.1849631362768938E-2</v>
      </c>
      <c r="AI98" s="5">
        <f t="shared" si="192"/>
        <v>1.8778874584150326E-2</v>
      </c>
      <c r="AJ98" s="5">
        <f t="shared" si="193"/>
        <v>4.213252532505876E-3</v>
      </c>
      <c r="AK98" s="5">
        <f t="shared" si="194"/>
        <v>6.3019384976526513E-4</v>
      </c>
      <c r="AL98" s="5">
        <f t="shared" si="195"/>
        <v>2.186170670653519E-6</v>
      </c>
      <c r="AM98" s="5">
        <f t="shared" si="196"/>
        <v>1.728204138562723E-5</v>
      </c>
      <c r="AN98" s="5">
        <f t="shared" si="197"/>
        <v>2.9774816564244749E-5</v>
      </c>
      <c r="AO98" s="5">
        <f t="shared" si="198"/>
        <v>2.5649160352425797E-5</v>
      </c>
      <c r="AP98" s="5">
        <f t="shared" si="199"/>
        <v>1.4730108700305025E-5</v>
      </c>
      <c r="AQ98" s="5">
        <f t="shared" si="200"/>
        <v>6.3445381644514795E-6</v>
      </c>
      <c r="AR98" s="5">
        <f t="shared" si="201"/>
        <v>1.4420346176742871E-2</v>
      </c>
      <c r="AS98" s="5">
        <f t="shared" si="202"/>
        <v>6.4707349502246356E-3</v>
      </c>
      <c r="AT98" s="5">
        <f t="shared" si="203"/>
        <v>1.4517824427678165E-3</v>
      </c>
      <c r="AU98" s="5">
        <f t="shared" si="204"/>
        <v>2.1714918808470333E-4</v>
      </c>
      <c r="AV98" s="5">
        <f t="shared" si="205"/>
        <v>2.4359936015592354E-5</v>
      </c>
      <c r="AW98" s="5">
        <f t="shared" si="206"/>
        <v>4.6947615735945441E-8</v>
      </c>
      <c r="AX98" s="5">
        <f t="shared" si="207"/>
        <v>1.2924737015625196E-6</v>
      </c>
      <c r="AY98" s="5">
        <f t="shared" si="208"/>
        <v>2.2267720878240297E-6</v>
      </c>
      <c r="AZ98" s="5">
        <f t="shared" si="209"/>
        <v>1.9182262374536733E-6</v>
      </c>
      <c r="BA98" s="5">
        <f t="shared" si="210"/>
        <v>1.1016220648641004E-6</v>
      </c>
      <c r="BB98" s="5">
        <f t="shared" si="211"/>
        <v>4.7448958969239634E-7</v>
      </c>
      <c r="BC98" s="5">
        <f t="shared" si="212"/>
        <v>1.6349735751106807E-7</v>
      </c>
      <c r="BD98" s="5">
        <f t="shared" si="213"/>
        <v>4.1407450333819868E-3</v>
      </c>
      <c r="BE98" s="5">
        <f t="shared" si="214"/>
        <v>1.858045797172797E-3</v>
      </c>
      <c r="BF98" s="5">
        <f t="shared" si="215"/>
        <v>4.1687355253213599E-4</v>
      </c>
      <c r="BG98" s="5">
        <f t="shared" si="216"/>
        <v>6.2353525431645341E-5</v>
      </c>
      <c r="BH98" s="5">
        <f t="shared" si="217"/>
        <v>6.9948587110028862E-6</v>
      </c>
      <c r="BI98" s="5">
        <f t="shared" si="218"/>
        <v>6.2775021040989953E-7</v>
      </c>
      <c r="BJ98" s="8">
        <f t="shared" si="219"/>
        <v>9.0698559914152363E-2</v>
      </c>
      <c r="BK98" s="8">
        <f t="shared" si="220"/>
        <v>0.22069539395198373</v>
      </c>
      <c r="BL98" s="8">
        <f t="shared" si="221"/>
        <v>0.58942619798786788</v>
      </c>
      <c r="BM98" s="8">
        <f t="shared" si="222"/>
        <v>0.36764143569502961</v>
      </c>
      <c r="BN98" s="8">
        <f t="shared" si="223"/>
        <v>0.63033878882046823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1.3354838709677399</v>
      </c>
      <c r="F99">
        <f>VLOOKUP(B99,home!$B$2:$E$405,3,FALSE)</f>
        <v>0.56000000000000005</v>
      </c>
      <c r="G99">
        <f>VLOOKUP(C99,away!$B$2:$E$405,4,FALSE)</f>
        <v>0.75</v>
      </c>
      <c r="H99">
        <f>VLOOKUP(A99,away!$A$2:$E$405,3,FALSE)</f>
        <v>1.3322580645161299</v>
      </c>
      <c r="I99">
        <f>VLOOKUP(C99,away!$B$2:$E$405,3,FALSE)</f>
        <v>1.05</v>
      </c>
      <c r="J99">
        <f>VLOOKUP(B99,home!$B$2:$E$405,4,FALSE)</f>
        <v>1.55</v>
      </c>
      <c r="K99" s="3">
        <f t="shared" si="168"/>
        <v>0.5609032258064508</v>
      </c>
      <c r="L99" s="3">
        <f t="shared" si="169"/>
        <v>2.1682500000000013</v>
      </c>
      <c r="M99" s="5">
        <f t="shared" si="170"/>
        <v>6.5274539068121806E-2</v>
      </c>
      <c r="N99" s="5">
        <f t="shared" si="171"/>
        <v>3.6612699526338714E-2</v>
      </c>
      <c r="O99" s="5">
        <f t="shared" si="172"/>
        <v>0.14153151933445518</v>
      </c>
      <c r="P99" s="5">
        <f t="shared" si="173"/>
        <v>7.9385485747983958E-2</v>
      </c>
      <c r="Q99" s="5">
        <f t="shared" si="174"/>
        <v>1.0268090634902848E-2</v>
      </c>
      <c r="R99" s="5">
        <f t="shared" si="175"/>
        <v>0.15343785839846638</v>
      </c>
      <c r="S99" s="5">
        <f t="shared" si="176"/>
        <v>2.4136728644174786E-2</v>
      </c>
      <c r="T99" s="5">
        <f t="shared" si="177"/>
        <v>2.2263787519128112E-2</v>
      </c>
      <c r="U99" s="5">
        <f t="shared" si="178"/>
        <v>8.6063789736533197E-2</v>
      </c>
      <c r="V99" s="5">
        <f t="shared" si="179"/>
        <v>3.2616187212076817E-3</v>
      </c>
      <c r="W99" s="5">
        <f t="shared" si="180"/>
        <v>1.9198017199966724E-3</v>
      </c>
      <c r="X99" s="5">
        <f t="shared" si="181"/>
        <v>4.1626100793827866E-3</v>
      </c>
      <c r="Y99" s="5">
        <f t="shared" si="182"/>
        <v>4.5127896523108682E-3</v>
      </c>
      <c r="Z99" s="5">
        <f t="shared" si="183"/>
        <v>0.11089721215749163</v>
      </c>
      <c r="AA99" s="5">
        <f t="shared" si="184"/>
        <v>6.2202604032079396E-2</v>
      </c>
      <c r="AB99" s="5">
        <f t="shared" si="185"/>
        <v>1.7444820627577337E-2</v>
      </c>
      <c r="AC99" s="5">
        <f t="shared" si="186"/>
        <v>2.479193938060316E-4</v>
      </c>
      <c r="AD99" s="5">
        <f t="shared" si="187"/>
        <v>2.6920574441372647E-4</v>
      </c>
      <c r="AE99" s="5">
        <f t="shared" si="188"/>
        <v>5.8370535532506268E-4</v>
      </c>
      <c r="AF99" s="5">
        <f t="shared" si="189"/>
        <v>6.3280956834178424E-4</v>
      </c>
      <c r="AG99" s="5">
        <f t="shared" si="190"/>
        <v>4.5736311551902481E-4</v>
      </c>
      <c r="AH99" s="5">
        <f t="shared" si="191"/>
        <v>6.0113220065120355E-2</v>
      </c>
      <c r="AI99" s="5">
        <f t="shared" si="192"/>
        <v>3.3717699048139066E-2</v>
      </c>
      <c r="AJ99" s="5">
        <f t="shared" si="193"/>
        <v>9.4561830814361477E-3</v>
      </c>
      <c r="AK99" s="5">
        <f t="shared" si="194"/>
        <v>1.7680011980646404E-3</v>
      </c>
      <c r="AL99" s="5">
        <f t="shared" si="195"/>
        <v>1.2060568659457166E-5</v>
      </c>
      <c r="AM99" s="5">
        <f t="shared" si="196"/>
        <v>3.0199674089457237E-5</v>
      </c>
      <c r="AN99" s="5">
        <f t="shared" si="197"/>
        <v>6.5480443344465689E-5</v>
      </c>
      <c r="AO99" s="5">
        <f t="shared" si="198"/>
        <v>7.0988985640818927E-5</v>
      </c>
      <c r="AP99" s="5">
        <f t="shared" si="199"/>
        <v>5.130728937190191E-5</v>
      </c>
      <c r="AQ99" s="5">
        <f t="shared" si="200"/>
        <v>2.7811757545156604E-5</v>
      </c>
      <c r="AR99" s="5">
        <f t="shared" si="201"/>
        <v>2.6068097881239451E-2</v>
      </c>
      <c r="AS99" s="5">
        <f t="shared" si="202"/>
        <v>1.4621680192225513E-2</v>
      </c>
      <c r="AT99" s="5">
        <f t="shared" si="203"/>
        <v>4.1006737932647872E-3</v>
      </c>
      <c r="AU99" s="5">
        <f t="shared" si="204"/>
        <v>7.6669371954073162E-4</v>
      </c>
      <c r="AV99" s="5">
        <f t="shared" si="205"/>
        <v>1.0751024512398564E-4</v>
      </c>
      <c r="AW99" s="5">
        <f t="shared" si="206"/>
        <v>4.0743898135497479E-7</v>
      </c>
      <c r="AX99" s="5">
        <f t="shared" si="207"/>
        <v>2.8231824358466745E-6</v>
      </c>
      <c r="AY99" s="5">
        <f t="shared" si="208"/>
        <v>6.1213653165245543E-6</v>
      </c>
      <c r="AZ99" s="5">
        <f t="shared" si="209"/>
        <v>6.6363251737771892E-6</v>
      </c>
      <c r="BA99" s="5">
        <f t="shared" si="210"/>
        <v>4.7964040193474663E-6</v>
      </c>
      <c r="BB99" s="5">
        <f t="shared" si="211"/>
        <v>2.5999507537375379E-6</v>
      </c>
      <c r="BC99" s="5">
        <f t="shared" si="212"/>
        <v>1.1274686443582837E-6</v>
      </c>
      <c r="BD99" s="5">
        <f t="shared" si="213"/>
        <v>9.4203588718329064E-3</v>
      </c>
      <c r="BE99" s="5">
        <f t="shared" si="214"/>
        <v>5.2839096794654941E-3</v>
      </c>
      <c r="BF99" s="5">
        <f t="shared" si="215"/>
        <v>1.4818809920410625E-3</v>
      </c>
      <c r="BG99" s="5">
        <f t="shared" si="216"/>
        <v>2.7706394289903188E-4</v>
      </c>
      <c r="BH99" s="5">
        <f t="shared" si="217"/>
        <v>3.885151483168031E-5</v>
      </c>
      <c r="BI99" s="5">
        <f t="shared" si="218"/>
        <v>4.3583879993113327E-6</v>
      </c>
      <c r="BJ99" s="8">
        <f t="shared" si="219"/>
        <v>8.1952755761994997E-2</v>
      </c>
      <c r="BK99" s="8">
        <f t="shared" si="220"/>
        <v>0.17232447350927024</v>
      </c>
      <c r="BL99" s="8">
        <f t="shared" si="221"/>
        <v>0.62790677474233558</v>
      </c>
      <c r="BM99" s="8">
        <f t="shared" si="222"/>
        <v>0.50656530953448842</v>
      </c>
      <c r="BN99" s="8">
        <f t="shared" si="223"/>
        <v>0.48651019271026885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1.3354838709677399</v>
      </c>
      <c r="F100" s="15">
        <f>VLOOKUP(B100,home!$B$2:$E$405,3,FALSE)</f>
        <v>1.1200000000000001</v>
      </c>
      <c r="G100" s="15">
        <f>VLOOKUP(C100,away!$B$2:$E$405,4,FALSE)</f>
        <v>0.7</v>
      </c>
      <c r="H100" s="15">
        <f>VLOOKUP(A100,away!$A$2:$E$405,3,FALSE)</f>
        <v>1.3322580645161299</v>
      </c>
      <c r="I100" s="15">
        <f>VLOOKUP(C100,away!$B$2:$E$405,3,FALSE)</f>
        <v>1.08</v>
      </c>
      <c r="J100" s="15">
        <f>VLOOKUP(B100,home!$B$2:$E$405,4,FALSE)</f>
        <v>0.89</v>
      </c>
      <c r="K100" s="17">
        <f t="shared" si="168"/>
        <v>1.0470193548387081</v>
      </c>
      <c r="L100" s="17">
        <f t="shared" si="169"/>
        <v>1.2805664516129043</v>
      </c>
      <c r="M100" s="18">
        <f t="shared" si="170"/>
        <v>9.7530921618634428E-2</v>
      </c>
      <c r="N100" s="18">
        <f t="shared" si="171"/>
        <v>0.10211676262996722</v>
      </c>
      <c r="O100" s="18">
        <f t="shared" si="172"/>
        <v>0.12489482621971099</v>
      </c>
      <c r="P100" s="18">
        <f t="shared" si="173"/>
        <v>0.13076730037125436</v>
      </c>
      <c r="Q100" s="18">
        <f t="shared" si="174"/>
        <v>5.3459113463522882E-2</v>
      </c>
      <c r="R100" s="18">
        <f t="shared" si="175"/>
        <v>7.9968062218492814E-2</v>
      </c>
      <c r="S100" s="18">
        <f t="shared" si="176"/>
        <v>4.3832475287300804E-2</v>
      </c>
      <c r="T100" s="18">
        <f t="shared" si="177"/>
        <v>6.8457947234355138E-2</v>
      </c>
      <c r="U100" s="18">
        <f t="shared" si="178"/>
        <v>8.372810891170801E-2</v>
      </c>
      <c r="V100" s="18">
        <f t="shared" si="179"/>
        <v>6.5299569348919529E-3</v>
      </c>
      <c r="W100" s="18">
        <f t="shared" si="180"/>
        <v>1.8657575496275679E-2</v>
      </c>
      <c r="X100" s="18">
        <f t="shared" si="181"/>
        <v>2.3892265248965618E-2</v>
      </c>
      <c r="Y100" s="18">
        <f t="shared" si="182"/>
        <v>1.5297816665431103E-2</v>
      </c>
      <c r="Z100" s="18">
        <f t="shared" si="183"/>
        <v>3.4134805892498433E-2</v>
      </c>
      <c r="AA100" s="18">
        <f t="shared" si="184"/>
        <v>3.5739802443108239E-2</v>
      </c>
      <c r="AB100" s="18">
        <f t="shared" si="185"/>
        <v>1.8710132448023036E-2</v>
      </c>
      <c r="AC100" s="18">
        <f t="shared" si="186"/>
        <v>5.4720135531433761E-4</v>
      </c>
      <c r="AD100" s="18">
        <f t="shared" si="187"/>
        <v>4.8837106647412623E-3</v>
      </c>
      <c r="AE100" s="18">
        <f t="shared" si="188"/>
        <v>6.2539160366518161E-3</v>
      </c>
      <c r="AF100" s="18">
        <f t="shared" si="189"/>
        <v>4.0042775338701275E-3</v>
      </c>
      <c r="AG100" s="18">
        <f t="shared" si="190"/>
        <v>1.70924782427378E-3</v>
      </c>
      <c r="AH100" s="18">
        <f t="shared" si="191"/>
        <v>1.0927971814562988E-2</v>
      </c>
      <c r="AI100" s="18">
        <f t="shared" si="192"/>
        <v>1.1441797998979326E-2</v>
      </c>
      <c r="AJ100" s="18">
        <f t="shared" si="193"/>
        <v>5.9898919795430775E-3</v>
      </c>
      <c r="AK100" s="18">
        <f t="shared" si="194"/>
        <v>2.0905109453249154E-3</v>
      </c>
      <c r="AL100" s="18">
        <f t="shared" si="195"/>
        <v>2.9347018486607175E-5</v>
      </c>
      <c r="AM100" s="18">
        <f t="shared" si="196"/>
        <v>1.0226679178832632E-3</v>
      </c>
      <c r="AN100" s="18">
        <f t="shared" si="197"/>
        <v>1.3095942267821272E-3</v>
      </c>
      <c r="AO100" s="18">
        <f t="shared" si="198"/>
        <v>8.3851121602156696E-4</v>
      </c>
      <c r="AP100" s="18">
        <f t="shared" si="199"/>
        <v>3.5792311084611978E-4</v>
      </c>
      <c r="AQ100" s="18">
        <f t="shared" si="200"/>
        <v>1.1458608200161693E-4</v>
      </c>
      <c r="AR100" s="18">
        <f t="shared" si="201"/>
        <v>2.7987988179801518E-3</v>
      </c>
      <c r="AS100" s="18">
        <f t="shared" si="202"/>
        <v>2.9303965327249176E-3</v>
      </c>
      <c r="AT100" s="18">
        <f t="shared" si="203"/>
        <v>1.534090943557615E-3</v>
      </c>
      <c r="AU100" s="18">
        <f t="shared" si="204"/>
        <v>5.3540763666253314E-4</v>
      </c>
      <c r="AV100" s="18">
        <f t="shared" si="205"/>
        <v>1.4014553957853069E-4</v>
      </c>
      <c r="AW100" s="18">
        <f t="shared" si="206"/>
        <v>1.0929953512147607E-6</v>
      </c>
      <c r="AX100" s="18">
        <f t="shared" si="207"/>
        <v>1.7845885059939641E-4</v>
      </c>
      <c r="AY100" s="18">
        <f t="shared" si="208"/>
        <v>2.285284170709865E-4</v>
      </c>
      <c r="AZ100" s="18">
        <f t="shared" si="209"/>
        <v>1.4632291207065354E-4</v>
      </c>
      <c r="BA100" s="18">
        <f t="shared" si="210"/>
        <v>6.2458737433327934E-5</v>
      </c>
      <c r="BB100" s="18">
        <f t="shared" si="211"/>
        <v>1.9995640941804697E-5</v>
      </c>
      <c r="BC100" s="18">
        <f t="shared" si="212"/>
        <v>5.121149393714512E-6</v>
      </c>
      <c r="BD100" s="18">
        <f t="shared" si="213"/>
        <v>5.973413118532053E-4</v>
      </c>
      <c r="BE100" s="18">
        <f t="shared" si="214"/>
        <v>6.2542791495505054E-4</v>
      </c>
      <c r="BF100" s="18">
        <f t="shared" si="215"/>
        <v>3.2741756600717769E-4</v>
      </c>
      <c r="BG100" s="18">
        <f t="shared" si="216"/>
        <v>1.1427084290789846E-4</v>
      </c>
      <c r="BH100" s="18">
        <f t="shared" si="217"/>
        <v>2.9910946054575801E-5</v>
      </c>
      <c r="BI100" s="18">
        <f t="shared" si="218"/>
        <v>6.2634678881354726E-6</v>
      </c>
      <c r="BJ100" s="19">
        <f t="shared" si="219"/>
        <v>0.30301680105909917</v>
      </c>
      <c r="BK100" s="19">
        <f t="shared" si="220"/>
        <v>0.27946573100295352</v>
      </c>
      <c r="BL100" s="19">
        <f t="shared" si="221"/>
        <v>0.38313057649962323</v>
      </c>
      <c r="BM100" s="19">
        <f t="shared" si="222"/>
        <v>0.41078349251087187</v>
      </c>
      <c r="BN100" s="19">
        <f t="shared" si="223"/>
        <v>0.58873698652158268</v>
      </c>
    </row>
    <row r="101" spans="1:66" x14ac:dyDescent="0.25">
      <c r="A101" t="s">
        <v>10</v>
      </c>
      <c r="B101" t="s">
        <v>11</v>
      </c>
      <c r="C101" t="s">
        <v>243</v>
      </c>
      <c r="D101" s="11">
        <v>44443</v>
      </c>
      <c r="E101">
        <f>VLOOKUP(A101,home!$A$2:$E$405,3,FALSE)</f>
        <v>1.53198653198653</v>
      </c>
      <c r="F101">
        <f>VLOOKUP(B101,home!$B$2:$E$405,3,FALSE)</f>
        <v>0.92</v>
      </c>
      <c r="G101">
        <f>VLOOKUP(C101,away!$B$2:$E$405,4,FALSE)</f>
        <v>0.81</v>
      </c>
      <c r="H101">
        <f>VLOOKUP(A101,away!$A$2:$E$405,3,FALSE)</f>
        <v>1.4141414141414099</v>
      </c>
      <c r="I101">
        <f>VLOOKUP(C101,away!$B$2:$E$405,3,FALSE)</f>
        <v>1</v>
      </c>
      <c r="J101">
        <f>VLOOKUP(B101,home!$B$2:$E$405,4,FALSE)</f>
        <v>1.25</v>
      </c>
      <c r="K101" s="3">
        <f t="shared" ref="K101:K164" si="224">E101*F101*G101</f>
        <v>1.1416363636363622</v>
      </c>
      <c r="L101" s="3">
        <f t="shared" ref="L101:L164" si="225">H101*I101*J101</f>
        <v>1.7676767676767624</v>
      </c>
      <c r="M101" s="5">
        <f t="shared" ref="M101:M164" si="226">_xlfn.POISSON.DIST(0,K101,FALSE) * _xlfn.POISSON.DIST(0,L101,FALSE)</f>
        <v>5.4513160395688376E-2</v>
      </c>
      <c r="N101" s="5">
        <f t="shared" ref="N101:N164" si="227">_xlfn.POISSON.DIST(1,K101,FALSE) * _xlfn.POISSON.DIST(0,L101,FALSE)</f>
        <v>6.2234206204459422E-2</v>
      </c>
      <c r="O101" s="5">
        <f t="shared" ref="O101:O164" si="228">_xlfn.POISSON.DIST(0,K101,FALSE) * _xlfn.POISSON.DIST(1,L101,FALSE)</f>
        <v>9.6361647164095329E-2</v>
      </c>
      <c r="P101" s="5">
        <f t="shared" ref="P101:P164" si="229">_xlfn.POISSON.DIST(1,K101,FALSE) * _xlfn.POISSON.DIST(1,L101,FALSE)</f>
        <v>0.11000996046242796</v>
      </c>
      <c r="Q101" s="5">
        <f t="shared" ref="Q101:Q164" si="230">_xlfn.POISSON.DIST(2,K101,FALSE) * _xlfn.POISSON.DIST(0,L101,FALSE)</f>
        <v>3.5524416432527309E-2</v>
      </c>
      <c r="R101" s="5">
        <f t="shared" ref="R101:R164" si="231">_xlfn.POISSON.DIST(0,K101,FALSE) * _xlfn.POISSON.DIST(2,L101,FALSE)</f>
        <v>8.516812249351835E-2</v>
      </c>
      <c r="S101" s="5">
        <f t="shared" ref="S101:S164" si="232">_xlfn.POISSON.DIST(2,K101,FALSE) * _xlfn.POISSON.DIST(2,L101,FALSE)</f>
        <v>5.5501237284263982E-2</v>
      </c>
      <c r="T101" s="5">
        <f t="shared" ref="T101:T164" si="233">_xlfn.POISSON.DIST(2,K101,FALSE) * _xlfn.POISSON.DIST(1,L101,FALSE)</f>
        <v>6.279568561305314E-2</v>
      </c>
      <c r="U101" s="5">
        <f t="shared" ref="U101:U164" si="234">_xlfn.POISSON.DIST(1,K101,FALSE) * _xlfn.POISSON.DIST(2,L101,FALSE)</f>
        <v>9.723102566123655E-2</v>
      </c>
      <c r="V101" s="5">
        <f t="shared" ref="V101:V164" si="235">_xlfn.POISSON.DIST(3,K101,FALSE) * _xlfn.POISSON.DIST(3,L101,FALSE)</f>
        <v>1.2444882575019096E-2</v>
      </c>
      <c r="W101" s="5">
        <f t="shared" ref="W101:W164" si="236">_xlfn.POISSON.DIST(3,K101,FALSE) * _xlfn.POISSON.DIST(0,L101,FALSE)</f>
        <v>1.3518655198778096E-2</v>
      </c>
      <c r="X101" s="5">
        <f t="shared" ref="X101:X164" si="237">_xlfn.POISSON.DIST(3,K101,FALSE) * _xlfn.POISSON.DIST(1,L101,FALSE)</f>
        <v>2.3896612725112728E-2</v>
      </c>
      <c r="Y101" s="5">
        <f t="shared" ref="Y101:Y164" si="238">_xlfn.POISSON.DIST(3,K101,FALSE) * _xlfn.POISSON.DIST(2,L101,FALSE)</f>
        <v>2.1120743570175328E-2</v>
      </c>
      <c r="Z101" s="5">
        <f t="shared" ref="Z101:Z164" si="239">_xlfn.POISSON.DIST(0,K101,FALSE) * _xlfn.POISSON.DIST(3,L101,FALSE)</f>
        <v>5.0183237159480358E-2</v>
      </c>
      <c r="AA101" s="5">
        <f t="shared" ref="AA101:AA164" si="240">_xlfn.POISSON.DIST(1,K101,FALSE) * _xlfn.POISSON.DIST(3,L101,FALSE)</f>
        <v>5.7291008386250321E-2</v>
      </c>
      <c r="AB101" s="5">
        <f t="shared" ref="AB101:AB164" si="241">_xlfn.POISSON.DIST(2,K101,FALSE) * _xlfn.POISSON.DIST(3,L101,FALSE)</f>
        <v>3.2702749241569587E-2</v>
      </c>
      <c r="AC101" s="5">
        <f t="shared" ref="AC101:AC164" si="242">_xlfn.POISSON.DIST(4,K101,FALSE) * _xlfn.POISSON.DIST(4,L101,FALSE)</f>
        <v>1.5696450981973495E-3</v>
      </c>
      <c r="AD101" s="5">
        <f t="shared" ref="AD101:AD164" si="243">_xlfn.POISSON.DIST(4,K101,FALSE) * _xlfn.POISSON.DIST(0,L101,FALSE)</f>
        <v>3.8583470905967092E-3</v>
      </c>
      <c r="AE101" s="5">
        <f t="shared" ref="AE101:AE164" si="244">_xlfn.POISSON.DIST(4,K101,FALSE) * _xlfn.POISSON.DIST(1,L101,FALSE)</f>
        <v>6.8203105136810313E-3</v>
      </c>
      <c r="AF101" s="5">
        <f t="shared" ref="AF101:AF164" si="245">_xlfn.POISSON.DIST(4,K101,FALSE) * _xlfn.POISSON.DIST(2,L101,FALSE)</f>
        <v>6.0280522216877627E-3</v>
      </c>
      <c r="AG101" s="5">
        <f t="shared" ref="AG101:AG164" si="246">_xlfn.POISSON.DIST(4,K101,FALSE) * _xlfn.POISSON.DIST(3,L101,FALSE)</f>
        <v>3.5518826222065837E-3</v>
      </c>
      <c r="AH101" s="5">
        <f t="shared" ref="AH101:AH164" si="247">_xlfn.POISSON.DIST(0,K101,FALSE) * _xlfn.POISSON.DIST(4,L101,FALSE)</f>
        <v>2.2176935613406664E-2</v>
      </c>
      <c r="AI101" s="5">
        <f t="shared" ref="AI101:AI164" si="248">_xlfn.POISSON.DIST(1,K101,FALSE) * _xlfn.POISSON.DIST(4,L101,FALSE)</f>
        <v>2.5317996130287318E-2</v>
      </c>
      <c r="AJ101" s="5">
        <f t="shared" ref="AJ101:AJ164" si="249">_xlfn.POISSON.DIST(2,K101,FALSE) * _xlfn.POISSON.DIST(4,L101,FALSE)</f>
        <v>1.4451972518370359E-2</v>
      </c>
      <c r="AK101" s="5">
        <f t="shared" ref="AK101:AK164" si="250">_xlfn.POISSON.DIST(3,K101,FALSE) * _xlfn.POISSON.DIST(4,L101,FALSE)</f>
        <v>5.4996324510816555E-3</v>
      </c>
      <c r="AL101" s="5">
        <f t="shared" ref="AL101:AL164" si="251">_xlfn.POISSON.DIST(5,K101,FALSE) * _xlfn.POISSON.DIST(5,L101,FALSE)</f>
        <v>1.2670451974484428E-4</v>
      </c>
      <c r="AM101" s="5">
        <f t="shared" ref="AM101:AM164" si="252">_xlfn.POISSON.DIST(5,K101,FALSE) * _xlfn.POISSON.DIST(0,L101,FALSE)</f>
        <v>8.8096586843115234E-4</v>
      </c>
      <c r="AN101" s="5">
        <f t="shared" ref="AN101:AN164" si="253">_xlfn.POISSON.DIST(5,K101,FALSE) * _xlfn.POISSON.DIST(1,L101,FALSE)</f>
        <v>1.5572628987419316E-3</v>
      </c>
      <c r="AO101" s="5">
        <f t="shared" ref="AO101:AO164" si="254">_xlfn.POISSON.DIST(5,K101,FALSE) * _xlfn.POISSON.DIST(2,L101,FALSE)</f>
        <v>1.3763687236355415E-3</v>
      </c>
      <c r="AP101" s="5">
        <f t="shared" ref="AP101:AP164" si="255">_xlfn.POISSON.DIST(5,K101,FALSE) * _xlfn.POISSON.DIST(3,L101,FALSE)</f>
        <v>8.1099167217582168E-4</v>
      </c>
      <c r="AQ101" s="5">
        <f t="shared" ref="AQ101:AQ164" si="256">_xlfn.POISSON.DIST(5,K101,FALSE) * _xlfn.POISSON.DIST(4,L101,FALSE)</f>
        <v>3.5839278442113234E-4</v>
      </c>
      <c r="AR101" s="5">
        <f t="shared" ref="AR101:AR164" si="257">_xlfn.POISSON.DIST(0,K101,FALSE) * _xlfn.POISSON.DIST(5,L101,FALSE)</f>
        <v>7.8403307724164654E-3</v>
      </c>
      <c r="AS101" s="5">
        <f t="shared" ref="AS101:AS164" si="258">_xlfn.POISSON.DIST(1,K101,FALSE) * _xlfn.POISSON.DIST(5,L101,FALSE)</f>
        <v>8.9508067127278042E-3</v>
      </c>
      <c r="AT101" s="5">
        <f t="shared" ref="AT101:AT164" si="259">_xlfn.POISSON.DIST(2,K101,FALSE) * _xlfn.POISSON.DIST(5,L101,FALSE)</f>
        <v>5.1092832135652584E-3</v>
      </c>
      <c r="AU101" s="5">
        <f t="shared" ref="AU101:AU164" si="260">_xlfn.POISSON.DIST(3,K101,FALSE) * _xlfn.POISSON.DIST(5,L101,FALSE)</f>
        <v>1.9443145029076484E-3</v>
      </c>
      <c r="AV101" s="5">
        <f t="shared" ref="AV101:AV164" si="261">_xlfn.POISSON.DIST(4,K101,FALSE) * _xlfn.POISSON.DIST(5,L101,FALSE)</f>
        <v>5.5492503471623244E-4</v>
      </c>
      <c r="AW101" s="5">
        <f t="shared" ref="AW101:AW164" si="262">_xlfn.POISSON.DIST(6,K101,FALSE) * _xlfn.POISSON.DIST(6,L101,FALSE)</f>
        <v>7.1026473782587441E-6</v>
      </c>
      <c r="AX101" s="5">
        <f t="shared" ref="AX101:AX164" si="263">_xlfn.POISSON.DIST(6,K101,FALSE) * _xlfn.POISSON.DIST(0,L101,FALSE)</f>
        <v>1.676237784205817E-4</v>
      </c>
      <c r="AY101" s="5">
        <f t="shared" ref="AY101:AY164" si="264">_xlfn.POISSON.DIST(6,K101,FALSE) * _xlfn.POISSON.DIST(1,L101,FALSE)</f>
        <v>2.9630465882425974E-4</v>
      </c>
      <c r="AZ101" s="5">
        <f t="shared" ref="AZ101:AZ164" si="265">_xlfn.POISSON.DIST(6,K101,FALSE) * _xlfn.POISSON.DIST(2,L101,FALSE)</f>
        <v>2.6188543077901668E-4</v>
      </c>
      <c r="BA101" s="5">
        <f t="shared" ref="BA101:BA164" si="266">_xlfn.POISSON.DIST(6,K101,FALSE) * _xlfn.POISSON.DIST(3,L101,FALSE)</f>
        <v>1.543095972603629E-4</v>
      </c>
      <c r="BB101" s="5">
        <f t="shared" ref="BB101:BB164" si="267">_xlfn.POISSON.DIST(6,K101,FALSE) * _xlfn.POISSON.DIST(4,L101,FALSE)</f>
        <v>6.8192372526675333E-5</v>
      </c>
      <c r="BC101" s="5">
        <f t="shared" ref="BC101:BC164" si="268">_xlfn.POISSON.DIST(6,K101,FALSE) * _xlfn.POISSON.DIST(5,L101,FALSE)</f>
        <v>2.4108414529632598E-5</v>
      </c>
      <c r="BD101" s="5">
        <f t="shared" ref="BD101:BD164" si="269">_xlfn.POISSON.DIST(0,K101,FALSE) * _xlfn.POISSON.DIST(6,L101,FALSE)</f>
        <v>2.3098617595502997E-3</v>
      </c>
      <c r="BE101" s="5">
        <f t="shared" ref="BE101:BE164" si="270">_xlfn.POISSON.DIST(1,K101,FALSE) * _xlfn.POISSON.DIST(6,L101,FALSE)</f>
        <v>2.6370221796756933E-3</v>
      </c>
      <c r="BF101" s="5">
        <f t="shared" ref="BF101:BF164" si="271">_xlfn.POISSON.DIST(2,K101,FALSE) * _xlfn.POISSON.DIST(6,L101,FALSE)</f>
        <v>1.5052602060166968E-3</v>
      </c>
      <c r="BG101" s="5">
        <f t="shared" ref="BG101:BG164" si="272">_xlfn.POISSON.DIST(3,K101,FALSE) * _xlfn.POISSON.DIST(6,L101,FALSE)</f>
        <v>5.7281992930780738E-4</v>
      </c>
      <c r="BH101" s="5">
        <f t="shared" ref="BH101:BH164" si="273">_xlfn.POISSON.DIST(4,K101,FALSE) * _xlfn.POISSON.DIST(6,L101,FALSE)</f>
        <v>1.6348801527835089E-4</v>
      </c>
      <c r="BI101" s="5">
        <f t="shared" ref="BI101:BI164" si="274">_xlfn.POISSON.DIST(5,K101,FALSE) * _xlfn.POISSON.DIST(6,L101,FALSE)</f>
        <v>3.7328772652100489E-5</v>
      </c>
      <c r="BJ101" s="8">
        <f t="shared" ref="BJ101:BJ164" si="275">SUM(N101,Q101,T101,W101,X101,Y101,AD101,AE101,AF101,AG101,AM101,AN101,AO101,AP101,AQ101,AX101,AY101,AZ101,BA101,BB101,BC101)</f>
        <v>0.24530531839202416</v>
      </c>
      <c r="BK101" s="8">
        <f t="shared" ref="BK101:BK164" si="276">SUM(M101,P101,S101,V101,AC101,AL101,AY101)</f>
        <v>0.23446189499416586</v>
      </c>
      <c r="BL101" s="8">
        <f t="shared" ref="BL101:BL164" si="277">SUM(O101,R101,U101,AA101,AB101,AH101,AI101,AJ101,AK101,AR101,AS101,AT101,AU101,AV101,BD101,BE101,BF101,BG101,BH101,BI101)</f>
        <v>0.46782653075863051</v>
      </c>
      <c r="BM101" s="8">
        <f t="shared" ref="BM101:BM164" si="278">SUM(S101:BI101)</f>
        <v>0.5536762661401381</v>
      </c>
      <c r="BN101" s="8">
        <f t="shared" ref="BN101:BN164" si="279">SUM(M101:R101)</f>
        <v>0.44381151315271672</v>
      </c>
    </row>
    <row r="102" spans="1:66" x14ac:dyDescent="0.25">
      <c r="A102" t="s">
        <v>13</v>
      </c>
      <c r="B102" t="s">
        <v>56</v>
      </c>
      <c r="C102" t="s">
        <v>249</v>
      </c>
      <c r="D102" s="11">
        <v>44443</v>
      </c>
      <c r="E102">
        <f>VLOOKUP(A102,home!$A$2:$E$405,3,FALSE)</f>
        <v>1.6031746031745999</v>
      </c>
      <c r="F102">
        <f>VLOOKUP(B102,home!$B$2:$E$405,3,FALSE)</f>
        <v>0.46</v>
      </c>
      <c r="G102">
        <f>VLOOKUP(C102,away!$B$2:$E$405,4,FALSE)</f>
        <v>0.98</v>
      </c>
      <c r="H102">
        <f>VLOOKUP(A102,away!$A$2:$E$405,3,FALSE)</f>
        <v>1.3968253968254001</v>
      </c>
      <c r="I102">
        <f>VLOOKUP(C102,away!$B$2:$E$405,3,FALSE)</f>
        <v>0.62</v>
      </c>
      <c r="J102">
        <f>VLOOKUP(B102,home!$B$2:$E$405,4,FALSE)</f>
        <v>1.05</v>
      </c>
      <c r="K102" s="3">
        <f t="shared" si="224"/>
        <v>0.72271111111110975</v>
      </c>
      <c r="L102" s="3">
        <f t="shared" si="225"/>
        <v>0.90933333333333544</v>
      </c>
      <c r="M102" s="5">
        <f t="shared" si="226"/>
        <v>0.19552941618730144</v>
      </c>
      <c r="N102" s="5">
        <f t="shared" si="227"/>
        <v>0.14131128162763124</v>
      </c>
      <c r="O102" s="5">
        <f t="shared" si="228"/>
        <v>0.17780141578631986</v>
      </c>
      <c r="P102" s="5">
        <f t="shared" si="229"/>
        <v>0.12849905876005963</v>
      </c>
      <c r="Q102" s="5">
        <f t="shared" si="230"/>
        <v>5.1063616678820152E-2</v>
      </c>
      <c r="R102" s="5">
        <f t="shared" si="231"/>
        <v>8.0840377044180275E-2</v>
      </c>
      <c r="S102" s="5">
        <f t="shared" si="232"/>
        <v>2.1111923239217466E-2</v>
      </c>
      <c r="T102" s="5">
        <f t="shared" si="233"/>
        <v>4.6433848766607229E-2</v>
      </c>
      <c r="U102" s="5">
        <f t="shared" si="234"/>
        <v>5.8424238716240577E-2</v>
      </c>
      <c r="V102" s="5">
        <f t="shared" si="235"/>
        <v>1.5416050761927133E-3</v>
      </c>
      <c r="W102" s="5">
        <f t="shared" si="236"/>
        <v>1.230141438243397E-2</v>
      </c>
      <c r="X102" s="5">
        <f t="shared" si="237"/>
        <v>1.1186086145093315E-2</v>
      </c>
      <c r="Y102" s="5">
        <f t="shared" si="238"/>
        <v>5.0859405006357722E-3</v>
      </c>
      <c r="Z102" s="5">
        <f t="shared" si="239"/>
        <v>2.4503616508502701E-2</v>
      </c>
      <c r="AA102" s="5">
        <f t="shared" si="240"/>
        <v>1.770903591310052E-2</v>
      </c>
      <c r="AB102" s="5">
        <f t="shared" si="241"/>
        <v>6.3992585107317101E-3</v>
      </c>
      <c r="AC102" s="5">
        <f t="shared" si="242"/>
        <v>6.3320012511804984E-5</v>
      </c>
      <c r="AD102" s="5">
        <f t="shared" si="243"/>
        <v>2.2225922141417597E-3</v>
      </c>
      <c r="AE102" s="5">
        <f t="shared" si="244"/>
        <v>2.0210771867262447E-3</v>
      </c>
      <c r="AF102" s="5">
        <f t="shared" si="245"/>
        <v>9.1891642756486804E-4</v>
      </c>
      <c r="AG102" s="5">
        <f t="shared" si="246"/>
        <v>2.7853377937744065E-4</v>
      </c>
      <c r="AH102" s="5">
        <f t="shared" si="247"/>
        <v>5.5704888195996262E-3</v>
      </c>
      <c r="AI102" s="5">
        <f t="shared" si="248"/>
        <v>4.0258541642448605E-3</v>
      </c>
      <c r="AJ102" s="5">
        <f t="shared" si="249"/>
        <v>1.4547647681063453E-3</v>
      </c>
      <c r="AK102" s="5">
        <f t="shared" si="250"/>
        <v>3.504582206544776E-4</v>
      </c>
      <c r="AL102" s="5">
        <f t="shared" si="251"/>
        <v>1.6645192661237171E-6</v>
      </c>
      <c r="AM102" s="5">
        <f t="shared" si="252"/>
        <v>3.2125841772585867E-4</v>
      </c>
      <c r="AN102" s="5">
        <f t="shared" si="253"/>
        <v>2.9213098785204814E-4</v>
      </c>
      <c r="AO102" s="5">
        <f t="shared" si="254"/>
        <v>1.3282222247673151E-4</v>
      </c>
      <c r="AP102" s="5">
        <f t="shared" si="255"/>
        <v>4.0259891435169383E-5</v>
      </c>
      <c r="AQ102" s="5">
        <f t="shared" si="256"/>
        <v>9.152415319595194E-6</v>
      </c>
      <c r="AR102" s="5">
        <f t="shared" si="257"/>
        <v>1.0130862333245214E-3</v>
      </c>
      <c r="AS102" s="5">
        <f t="shared" si="258"/>
        <v>7.3216867733733395E-4</v>
      </c>
      <c r="AT102" s="5">
        <f t="shared" si="259"/>
        <v>2.6457321915960804E-4</v>
      </c>
      <c r="AU102" s="5">
        <f t="shared" si="260"/>
        <v>6.3736668396361168E-5</v>
      </c>
      <c r="AV102" s="5">
        <f t="shared" si="261"/>
        <v>1.1515799608813631E-5</v>
      </c>
      <c r="AW102" s="5">
        <f t="shared" si="262"/>
        <v>3.038604442856056E-8</v>
      </c>
      <c r="AX102" s="5">
        <f t="shared" si="263"/>
        <v>3.869617133807537E-5</v>
      </c>
      <c r="AY102" s="5">
        <f t="shared" si="264"/>
        <v>3.5187718470089955E-5</v>
      </c>
      <c r="AZ102" s="5">
        <f t="shared" si="265"/>
        <v>1.5998682664400935E-5</v>
      </c>
      <c r="BA102" s="5">
        <f t="shared" si="266"/>
        <v>4.8493784787206503E-6</v>
      </c>
      <c r="BB102" s="5">
        <f t="shared" si="267"/>
        <v>1.1024253741624969E-6</v>
      </c>
      <c r="BC102" s="5">
        <f t="shared" si="268"/>
        <v>2.0049442804768664E-7</v>
      </c>
      <c r="BD102" s="5">
        <f t="shared" si="269"/>
        <v>1.5353884691718329E-4</v>
      </c>
      <c r="BE102" s="5">
        <f t="shared" si="270"/>
        <v>1.1096423065423614E-4</v>
      </c>
      <c r="BF102" s="5">
        <f t="shared" si="271"/>
        <v>4.0097541214856222E-5</v>
      </c>
      <c r="BG102" s="5">
        <f t="shared" si="272"/>
        <v>9.6596461880707527E-6</v>
      </c>
      <c r="BH102" s="5">
        <f t="shared" si="273"/>
        <v>1.7452834073802023E-6</v>
      </c>
      <c r="BI102" s="5">
        <f t="shared" si="274"/>
        <v>2.5226714211030601E-7</v>
      </c>
      <c r="BJ102" s="8">
        <f t="shared" si="275"/>
        <v>0.27371496651459482</v>
      </c>
      <c r="BK102" s="8">
        <f t="shared" si="276"/>
        <v>0.34678217551301932</v>
      </c>
      <c r="BL102" s="8">
        <f t="shared" si="277"/>
        <v>0.35497723035652884</v>
      </c>
      <c r="BM102" s="8">
        <f t="shared" si="278"/>
        <v>0.22489766547590734</v>
      </c>
      <c r="BN102" s="8">
        <f t="shared" si="279"/>
        <v>0.77504516608431251</v>
      </c>
    </row>
    <row r="103" spans="1:66" x14ac:dyDescent="0.25">
      <c r="A103" t="s">
        <v>16</v>
      </c>
      <c r="B103" t="s">
        <v>322</v>
      </c>
      <c r="C103" t="s">
        <v>253</v>
      </c>
      <c r="D103" s="11">
        <v>44443</v>
      </c>
      <c r="E103">
        <f>VLOOKUP(A103,home!$A$2:$E$405,3,FALSE)</f>
        <v>1.5384615384615401</v>
      </c>
      <c r="F103">
        <f>VLOOKUP(B103,home!$B$2:$E$405,3,FALSE)</f>
        <v>1.39</v>
      </c>
      <c r="G103">
        <f>VLOOKUP(C103,away!$B$2:$E$405,4,FALSE)</f>
        <v>1.3</v>
      </c>
      <c r="H103">
        <f>VLOOKUP(A103,away!$A$2:$E$405,3,FALSE)</f>
        <v>1.2793522267206501</v>
      </c>
      <c r="I103">
        <f>VLOOKUP(C103,away!$B$2:$E$405,3,FALSE)</f>
        <v>1.21</v>
      </c>
      <c r="J103">
        <f>VLOOKUP(B103,home!$B$2:$E$405,4,FALSE)</f>
        <v>0.73</v>
      </c>
      <c r="K103" s="3">
        <f t="shared" si="224"/>
        <v>2.7800000000000029</v>
      </c>
      <c r="L103" s="3">
        <f t="shared" si="225"/>
        <v>1.1300518218623501</v>
      </c>
      <c r="M103" s="5">
        <f t="shared" si="226"/>
        <v>2.0039462552505487E-2</v>
      </c>
      <c r="N103" s="5">
        <f t="shared" si="227"/>
        <v>5.57097058959653E-2</v>
      </c>
      <c r="O103" s="5">
        <f t="shared" si="228"/>
        <v>2.2645631166601163E-2</v>
      </c>
      <c r="P103" s="5">
        <f t="shared" si="229"/>
        <v>6.2954854643151287E-2</v>
      </c>
      <c r="Q103" s="5">
        <f t="shared" si="230"/>
        <v>7.7436491195391866E-2</v>
      </c>
      <c r="R103" s="5">
        <f t="shared" si="231"/>
        <v>1.2795368378520232E-2</v>
      </c>
      <c r="S103" s="5">
        <f t="shared" si="232"/>
        <v>4.9443862488277986E-2</v>
      </c>
      <c r="T103" s="5">
        <f t="shared" si="233"/>
        <v>8.7507247953980405E-2</v>
      </c>
      <c r="U103" s="5">
        <f t="shared" si="234"/>
        <v>3.5571124092286271E-2</v>
      </c>
      <c r="V103" s="5">
        <f t="shared" si="235"/>
        <v>1.7258896971079619E-2</v>
      </c>
      <c r="W103" s="5">
        <f t="shared" si="236"/>
        <v>7.1757815174396555E-2</v>
      </c>
      <c r="X103" s="5">
        <f t="shared" si="237"/>
        <v>8.1090049770688608E-2</v>
      </c>
      <c r="Y103" s="5">
        <f t="shared" si="238"/>
        <v>4.5817979239137656E-2</v>
      </c>
      <c r="Z103" s="5">
        <f t="shared" si="239"/>
        <v>4.8198097825155658E-3</v>
      </c>
      <c r="AA103" s="5">
        <f t="shared" si="240"/>
        <v>1.3399071195393285E-2</v>
      </c>
      <c r="AB103" s="5">
        <f t="shared" si="241"/>
        <v>1.8624708961596691E-2</v>
      </c>
      <c r="AC103" s="5">
        <f t="shared" si="242"/>
        <v>3.3887240840061689E-3</v>
      </c>
      <c r="AD103" s="5">
        <f t="shared" si="243"/>
        <v>4.9871681546205644E-2</v>
      </c>
      <c r="AE103" s="5">
        <f t="shared" si="244"/>
        <v>5.6357584590628625E-2</v>
      </c>
      <c r="AF103" s="5">
        <f t="shared" si="245"/>
        <v>3.1843495571200697E-2</v>
      </c>
      <c r="AG103" s="5">
        <f t="shared" si="246"/>
        <v>1.1994933394900346E-2</v>
      </c>
      <c r="AH103" s="5">
        <f t="shared" si="247"/>
        <v>1.3616587064404226E-3</v>
      </c>
      <c r="AI103" s="5">
        <f t="shared" si="248"/>
        <v>3.7854112039043784E-3</v>
      </c>
      <c r="AJ103" s="5">
        <f t="shared" si="249"/>
        <v>5.2617215734270927E-3</v>
      </c>
      <c r="AK103" s="5">
        <f t="shared" si="250"/>
        <v>4.8758619913757788E-3</v>
      </c>
      <c r="AL103" s="5">
        <f t="shared" si="251"/>
        <v>4.2583304133110371E-4</v>
      </c>
      <c r="AM103" s="5">
        <f t="shared" si="252"/>
        <v>2.7728654939690366E-2</v>
      </c>
      <c r="AN103" s="5">
        <f t="shared" si="253"/>
        <v>3.1334817032389543E-2</v>
      </c>
      <c r="AO103" s="5">
        <f t="shared" si="254"/>
        <v>1.7704983537587603E-2</v>
      </c>
      <c r="AP103" s="5">
        <f t="shared" si="255"/>
        <v>6.6691829675645979E-3</v>
      </c>
      <c r="AQ103" s="5">
        <f t="shared" si="256"/>
        <v>1.8841305907074317E-3</v>
      </c>
      <c r="AR103" s="5">
        <f t="shared" si="257"/>
        <v>3.0774898039354607E-4</v>
      </c>
      <c r="AS103" s="5">
        <f t="shared" si="258"/>
        <v>8.5554216549405871E-4</v>
      </c>
      <c r="AT103" s="5">
        <f t="shared" si="259"/>
        <v>1.1892036100367431E-3</v>
      </c>
      <c r="AU103" s="5">
        <f t="shared" si="260"/>
        <v>1.1019953453007168E-3</v>
      </c>
      <c r="AV103" s="5">
        <f t="shared" si="261"/>
        <v>7.6588676498399869E-4</v>
      </c>
      <c r="AW103" s="5">
        <f t="shared" si="262"/>
        <v>3.7160368432772582E-5</v>
      </c>
      <c r="AX103" s="5">
        <f t="shared" si="263"/>
        <v>1.2847610122056551E-2</v>
      </c>
      <c r="AY103" s="5">
        <f t="shared" si="264"/>
        <v>1.4518465225007174E-2</v>
      </c>
      <c r="AZ103" s="5">
        <f t="shared" si="265"/>
        <v>8.2033090390822658E-3</v>
      </c>
      <c r="BA103" s="5">
        <f t="shared" si="266"/>
        <v>3.0900547749716008E-3</v>
      </c>
      <c r="BB103" s="5">
        <f t="shared" si="267"/>
        <v>8.7298050702777771E-4</v>
      </c>
      <c r="BC103" s="5">
        <f t="shared" si="268"/>
        <v>1.9730264248341161E-4</v>
      </c>
      <c r="BD103" s="5">
        <f t="shared" si="269"/>
        <v>5.7962049328334635E-5</v>
      </c>
      <c r="BE103" s="5">
        <f t="shared" si="270"/>
        <v>1.6113449713277042E-4</v>
      </c>
      <c r="BF103" s="5">
        <f t="shared" si="271"/>
        <v>2.2397695101455118E-4</v>
      </c>
      <c r="BG103" s="5">
        <f t="shared" si="272"/>
        <v>2.0755197460681769E-4</v>
      </c>
      <c r="BH103" s="5">
        <f t="shared" si="273"/>
        <v>1.442486223517384E-4</v>
      </c>
      <c r="BI103" s="5">
        <f t="shared" si="274"/>
        <v>8.0202234027566629E-5</v>
      </c>
      <c r="BJ103" s="8">
        <f t="shared" si="275"/>
        <v>0.6944384757110641</v>
      </c>
      <c r="BK103" s="8">
        <f t="shared" si="276"/>
        <v>0.16803009900535881</v>
      </c>
      <c r="BL103" s="8">
        <f t="shared" si="277"/>
        <v>0.12341601046421614</v>
      </c>
      <c r="BM103" s="8">
        <f t="shared" si="278"/>
        <v>0.72464157627444514</v>
      </c>
      <c r="BN103" s="8">
        <f t="shared" si="279"/>
        <v>0.25158151383213534</v>
      </c>
    </row>
    <row r="104" spans="1:66" s="10" customFormat="1" x14ac:dyDescent="0.25">
      <c r="A104" t="s">
        <v>69</v>
      </c>
      <c r="B104" t="s">
        <v>76</v>
      </c>
      <c r="C104" t="s">
        <v>70</v>
      </c>
      <c r="D104" s="11">
        <v>44443</v>
      </c>
      <c r="E104">
        <f>VLOOKUP(A104,home!$A$2:$E$405,3,FALSE)</f>
        <v>1.3354838709677399</v>
      </c>
      <c r="F104">
        <f>VLOOKUP(B104,home!$B$2:$E$405,3,FALSE)</f>
        <v>0.4</v>
      </c>
      <c r="G104">
        <f>VLOOKUP(C104,away!$B$2:$E$405,4,FALSE)</f>
        <v>1.08</v>
      </c>
      <c r="H104">
        <f>VLOOKUP(A104,away!$A$2:$E$405,3,FALSE)</f>
        <v>1.3322580645161299</v>
      </c>
      <c r="I104">
        <f>VLOOKUP(C104,away!$B$2:$E$405,3,FALSE)</f>
        <v>0.66</v>
      </c>
      <c r="J104">
        <f>VLOOKUP(B104,home!$B$2:$E$405,4,FALSE)</f>
        <v>1.06</v>
      </c>
      <c r="K104" s="3">
        <f t="shared" si="224"/>
        <v>0.57692903225806369</v>
      </c>
      <c r="L104" s="3">
        <f t="shared" si="225"/>
        <v>0.93204774193548456</v>
      </c>
      <c r="M104" s="5">
        <f t="shared" si="226"/>
        <v>0.22113613443456778</v>
      </c>
      <c r="N104" s="5">
        <f t="shared" si="227"/>
        <v>0.12757985603662428</v>
      </c>
      <c r="O104" s="5">
        <f t="shared" si="228"/>
        <v>0.20610943476008065</v>
      </c>
      <c r="P104" s="5">
        <f t="shared" si="229"/>
        <v>0.11891051673538984</v>
      </c>
      <c r="Q104" s="5">
        <f t="shared" si="230"/>
        <v>3.6802261439416353E-2</v>
      </c>
      <c r="R104" s="5">
        <f t="shared" si="231"/>
        <v>9.6051916629866119E-2</v>
      </c>
      <c r="S104" s="5">
        <f t="shared" si="232"/>
        <v>1.5985301346647669E-2</v>
      </c>
      <c r="T104" s="5">
        <f t="shared" si="233"/>
        <v>3.4301464672727364E-2</v>
      </c>
      <c r="U104" s="5">
        <f t="shared" si="234"/>
        <v>5.5415139307800877E-2</v>
      </c>
      <c r="V104" s="5">
        <f t="shared" si="235"/>
        <v>9.550780654545599E-4</v>
      </c>
      <c r="W104" s="5">
        <f t="shared" si="236"/>
        <v>7.0774310257169125E-3</v>
      </c>
      <c r="X104" s="5">
        <f t="shared" si="237"/>
        <v>6.5965036062235879E-3</v>
      </c>
      <c r="Y104" s="5">
        <f t="shared" si="238"/>
        <v>3.0741281454249882E-3</v>
      </c>
      <c r="Z104" s="5">
        <f t="shared" si="239"/>
        <v>2.9841657334480715E-2</v>
      </c>
      <c r="AA104" s="5">
        <f t="shared" si="240"/>
        <v>1.721651848695871E-2</v>
      </c>
      <c r="AB104" s="5">
        <f t="shared" si="241"/>
        <v>4.9663546747670739E-3</v>
      </c>
      <c r="AC104" s="5">
        <f t="shared" si="242"/>
        <v>3.209810852945489E-5</v>
      </c>
      <c r="AD104" s="5">
        <f t="shared" si="243"/>
        <v>1.020793858135013E-3</v>
      </c>
      <c r="AE104" s="5">
        <f t="shared" si="244"/>
        <v>9.5142861045635011E-4</v>
      </c>
      <c r="AF104" s="5">
        <f t="shared" si="245"/>
        <v>4.4338844399432846E-4</v>
      </c>
      <c r="AG104" s="5">
        <f t="shared" si="246"/>
        <v>1.3775306600840066E-4</v>
      </c>
      <c r="AH104" s="5">
        <f t="shared" si="247"/>
        <v>6.9534623335538084E-3</v>
      </c>
      <c r="AI104" s="5">
        <f t="shared" si="248"/>
        <v>4.0116542949400966E-3</v>
      </c>
      <c r="AJ104" s="5">
        <f t="shared" si="249"/>
        <v>1.1572199150668471E-3</v>
      </c>
      <c r="AK104" s="5">
        <f t="shared" si="250"/>
        <v>2.2254458856975831E-4</v>
      </c>
      <c r="AL104" s="5">
        <f t="shared" si="251"/>
        <v>6.9039873220637581E-7</v>
      </c>
      <c r="AM104" s="5">
        <f t="shared" si="252"/>
        <v>1.1778512254176168E-4</v>
      </c>
      <c r="AN104" s="5">
        <f t="shared" si="253"/>
        <v>1.097813574986433E-4</v>
      </c>
      <c r="AO104" s="5">
        <f t="shared" si="254"/>
        <v>5.1160733181611335E-5</v>
      </c>
      <c r="AP104" s="5">
        <f t="shared" si="255"/>
        <v>1.5894748612561556E-5</v>
      </c>
      <c r="AQ104" s="5">
        <f t="shared" si="256"/>
        <v>3.7036661382425428E-6</v>
      </c>
      <c r="AR104" s="5">
        <f t="shared" si="257"/>
        <v>1.296191773324455E-3</v>
      </c>
      <c r="AS104" s="5">
        <f t="shared" si="258"/>
        <v>7.4781066540494134E-4</v>
      </c>
      <c r="AT104" s="5">
        <f t="shared" si="259"/>
        <v>2.1571684175216566E-4</v>
      </c>
      <c r="AU104" s="5">
        <f t="shared" si="260"/>
        <v>4.1484436251280947E-5</v>
      </c>
      <c r="AV104" s="5">
        <f t="shared" si="261"/>
        <v>5.9833939150557113E-6</v>
      </c>
      <c r="AW104" s="5">
        <f t="shared" si="262"/>
        <v>1.0312359323870788E-8</v>
      </c>
      <c r="AX104" s="5">
        <f t="shared" si="263"/>
        <v>1.1325609460402666E-5</v>
      </c>
      <c r="AY104" s="5">
        <f t="shared" si="264"/>
        <v>1.0556008723611465E-5</v>
      </c>
      <c r="AZ104" s="5">
        <f t="shared" si="265"/>
        <v>4.9193520473466712E-6</v>
      </c>
      <c r="BA104" s="5">
        <f t="shared" si="266"/>
        <v>1.528356989171723E-6</v>
      </c>
      <c r="BB104" s="5">
        <f t="shared" si="267"/>
        <v>3.5612542015720498E-7</v>
      </c>
      <c r="BC104" s="5">
        <f t="shared" si="268"/>
        <v>6.6385178740669742E-8</v>
      </c>
      <c r="BD104" s="5">
        <f t="shared" si="269"/>
        <v>2.0135210257373482E-4</v>
      </c>
      <c r="BE104" s="5">
        <f t="shared" si="270"/>
        <v>1.1616587368099122E-4</v>
      </c>
      <c r="BF104" s="5">
        <f t="shared" si="271"/>
        <v>3.3509732542093357E-5</v>
      </c>
      <c r="BG104" s="5">
        <f t="shared" si="272"/>
        <v>6.4442458555788234E-6</v>
      </c>
      <c r="BH104" s="5">
        <f t="shared" si="273"/>
        <v>9.2946813127303183E-7</v>
      </c>
      <c r="BI104" s="5">
        <f t="shared" si="274"/>
        <v>1.0724742989801226E-7</v>
      </c>
      <c r="BJ104" s="8">
        <f t="shared" si="275"/>
        <v>0.21831208637051985</v>
      </c>
      <c r="BK104" s="8">
        <f t="shared" si="276"/>
        <v>0.35703037509804514</v>
      </c>
      <c r="BL104" s="8">
        <f t="shared" si="277"/>
        <v>0.39476994077246541</v>
      </c>
      <c r="BM104" s="8">
        <f t="shared" si="278"/>
        <v>0.19335339384320183</v>
      </c>
      <c r="BN104" s="8">
        <f t="shared" si="279"/>
        <v>0.8065901200359451</v>
      </c>
    </row>
    <row r="105" spans="1:66" x14ac:dyDescent="0.25">
      <c r="A105" t="s">
        <v>80</v>
      </c>
      <c r="B105" t="s">
        <v>95</v>
      </c>
      <c r="C105" t="s">
        <v>412</v>
      </c>
      <c r="D105" s="11">
        <v>44443</v>
      </c>
      <c r="E105">
        <f>VLOOKUP(A105,home!$A$2:$E$405,3,FALSE)</f>
        <v>1.2345679012345701</v>
      </c>
      <c r="F105">
        <f>VLOOKUP(B105,home!$B$2:$E$405,3,FALSE)</f>
        <v>1.58</v>
      </c>
      <c r="G105">
        <f>VLOOKUP(C105,away!$B$2:$E$405,4,FALSE)</f>
        <v>0.89</v>
      </c>
      <c r="H105">
        <f>VLOOKUP(A105,away!$A$2:$E$405,3,FALSE)</f>
        <v>1.0246913580246899</v>
      </c>
      <c r="I105">
        <f>VLOOKUP(C105,away!$B$2:$E$405,3,FALSE)</f>
        <v>0.93</v>
      </c>
      <c r="J105">
        <f>VLOOKUP(B105,home!$B$2:$E$405,4,FALSE)</f>
        <v>0.56000000000000005</v>
      </c>
      <c r="K105" s="3">
        <f t="shared" si="224"/>
        <v>1.7360493827160526</v>
      </c>
      <c r="L105" s="3">
        <f t="shared" si="225"/>
        <v>0.53365925925925861</v>
      </c>
      <c r="M105" s="5">
        <f t="shared" si="226"/>
        <v>0.10334228530130098</v>
      </c>
      <c r="N105" s="5">
        <f t="shared" si="227"/>
        <v>0.17940731060578974</v>
      </c>
      <c r="O105" s="5">
        <f t="shared" si="228"/>
        <v>5.5149567424051256E-2</v>
      </c>
      <c r="P105" s="5">
        <f t="shared" si="229"/>
        <v>9.57423724835815E-2</v>
      </c>
      <c r="Q105" s="5">
        <f t="shared" si="230"/>
        <v>0.15572997541596426</v>
      </c>
      <c r="R105" s="5">
        <f t="shared" si="231"/>
        <v>1.4715538649993865E-2</v>
      </c>
      <c r="S105" s="5">
        <f t="shared" si="232"/>
        <v>2.2175341541120018E-2</v>
      </c>
      <c r="T105" s="5">
        <f t="shared" si="233"/>
        <v>8.3106743324946039E-2</v>
      </c>
      <c r="U105" s="5">
        <f t="shared" si="234"/>
        <v>2.554690178965606E-2</v>
      </c>
      <c r="V105" s="5">
        <f t="shared" si="235"/>
        <v>2.2827267695787836E-3</v>
      </c>
      <c r="W105" s="5">
        <f t="shared" si="236"/>
        <v>9.0118309230423577E-2</v>
      </c>
      <c r="X105" s="5">
        <f t="shared" si="237"/>
        <v>4.8092470149604653E-2</v>
      </c>
      <c r="Y105" s="5">
        <f t="shared" si="238"/>
        <v>1.2832495997993012E-2</v>
      </c>
      <c r="Z105" s="5">
        <f t="shared" si="239"/>
        <v>2.6176944851855717E-3</v>
      </c>
      <c r="AA105" s="5">
        <f t="shared" si="240"/>
        <v>4.5444468951456266E-3</v>
      </c>
      <c r="AB105" s="5">
        <f t="shared" si="241"/>
        <v>3.944692113551725E-3</v>
      </c>
      <c r="AC105" s="5">
        <f t="shared" si="242"/>
        <v>1.3217827291972474E-4</v>
      </c>
      <c r="AD105" s="5">
        <f t="shared" si="243"/>
        <v>3.9112458777722826E-2</v>
      </c>
      <c r="AE105" s="5">
        <f t="shared" si="244"/>
        <v>2.0872725779127851E-2</v>
      </c>
      <c r="AF105" s="5">
        <f t="shared" si="245"/>
        <v>5.5694616890054997E-3</v>
      </c>
      <c r="AG105" s="5">
        <f t="shared" si="246"/>
        <v>9.907315998091647E-4</v>
      </c>
      <c r="AH105" s="5">
        <f t="shared" si="247"/>
        <v>3.492392249827946E-4</v>
      </c>
      <c r="AI105" s="5">
        <f t="shared" si="248"/>
        <v>6.0629654095161313E-4</v>
      </c>
      <c r="AJ105" s="5">
        <f t="shared" si="249"/>
        <v>5.2628036783096302E-4</v>
      </c>
      <c r="AK105" s="5">
        <f t="shared" si="250"/>
        <v>3.0454956923617343E-4</v>
      </c>
      <c r="AL105" s="5">
        <f t="shared" si="251"/>
        <v>4.8983091106298414E-6</v>
      </c>
      <c r="AM105" s="5">
        <f t="shared" si="252"/>
        <v>1.3580231983514539E-2</v>
      </c>
      <c r="AN105" s="5">
        <f t="shared" si="253"/>
        <v>7.2472165408912614E-3</v>
      </c>
      <c r="AO105" s="5">
        <f t="shared" si="254"/>
        <v>1.9337721054517383E-3</v>
      </c>
      <c r="AP105" s="5">
        <f t="shared" si="255"/>
        <v>3.4399179645719721E-4</v>
      </c>
      <c r="AQ105" s="5">
        <f t="shared" si="256"/>
        <v>4.5893601822152371E-5</v>
      </c>
      <c r="AR105" s="5">
        <f t="shared" si="257"/>
        <v>3.727494922171916E-5</v>
      </c>
      <c r="AS105" s="5">
        <f t="shared" si="258"/>
        <v>6.4711152587137747E-5</v>
      </c>
      <c r="AT105" s="5">
        <f t="shared" si="259"/>
        <v>5.617087825187241E-5</v>
      </c>
      <c r="AU105" s="5">
        <f t="shared" si="260"/>
        <v>3.2505139505260542E-5</v>
      </c>
      <c r="AV105" s="5">
        <f t="shared" si="261"/>
        <v>1.4107631843301694E-5</v>
      </c>
      <c r="AW105" s="5">
        <f t="shared" si="262"/>
        <v>1.2605782544287295E-7</v>
      </c>
      <c r="AX105" s="5">
        <f t="shared" si="263"/>
        <v>3.9293255586868702E-3</v>
      </c>
      <c r="AY105" s="5">
        <f t="shared" si="264"/>
        <v>2.0969209670373078E-3</v>
      </c>
      <c r="AZ105" s="5">
        <f t="shared" si="265"/>
        <v>5.5952064499716894E-4</v>
      </c>
      <c r="BA105" s="5">
        <f t="shared" si="266"/>
        <v>9.9531124316483912E-5</v>
      </c>
      <c r="BB105" s="5">
        <f t="shared" si="267"/>
        <v>1.3278926518993994E-5</v>
      </c>
      <c r="BC105" s="5">
        <f t="shared" si="268"/>
        <v>1.4172844179768929E-6</v>
      </c>
      <c r="BD105" s="5">
        <f t="shared" si="269"/>
        <v>3.3153536317648531E-6</v>
      </c>
      <c r="BE105" s="5">
        <f t="shared" si="270"/>
        <v>5.7556176259107953E-6</v>
      </c>
      <c r="BF105" s="5">
        <f t="shared" si="271"/>
        <v>4.9960182133060355E-6</v>
      </c>
      <c r="BG105" s="5">
        <f t="shared" si="272"/>
        <v>2.8911114450826993E-6</v>
      </c>
      <c r="BH105" s="5">
        <f t="shared" si="273"/>
        <v>1.2547780598997846E-6</v>
      </c>
      <c r="BI105" s="5">
        <f t="shared" si="274"/>
        <v>4.3567133526693297E-7</v>
      </c>
      <c r="BJ105" s="8">
        <f t="shared" si="275"/>
        <v>0.66568378310449816</v>
      </c>
      <c r="BK105" s="8">
        <f t="shared" si="276"/>
        <v>0.22577672364464896</v>
      </c>
      <c r="BL105" s="8">
        <f t="shared" si="277"/>
        <v>0.10591093087712058</v>
      </c>
      <c r="BM105" s="8">
        <f t="shared" si="278"/>
        <v>0.39380528732156012</v>
      </c>
      <c r="BN105" s="8">
        <f t="shared" si="279"/>
        <v>0.60408704988068151</v>
      </c>
    </row>
    <row r="106" spans="1:66" x14ac:dyDescent="0.25">
      <c r="A106" t="s">
        <v>122</v>
      </c>
      <c r="B106" t="s">
        <v>401</v>
      </c>
      <c r="C106" t="s">
        <v>139</v>
      </c>
      <c r="D106" s="11">
        <v>44443</v>
      </c>
      <c r="E106">
        <f>VLOOKUP(A106,home!$A$2:$E$405,3,FALSE)</f>
        <v>1.2645833333333301</v>
      </c>
      <c r="F106">
        <f>VLOOKUP(B106,home!$B$2:$E$405,3,FALSE)</f>
        <v>0.98</v>
      </c>
      <c r="G106">
        <f>VLOOKUP(C106,away!$B$2:$E$405,4,FALSE)</f>
        <v>0.9</v>
      </c>
      <c r="H106">
        <f>VLOOKUP(A106,away!$A$2:$E$405,3,FALSE)</f>
        <v>1.09791666666667</v>
      </c>
      <c r="I106">
        <f>VLOOKUP(C106,away!$B$2:$E$405,3,FALSE)</f>
        <v>1.0900000000000001</v>
      </c>
      <c r="J106">
        <f>VLOOKUP(B106,home!$B$2:$E$405,4,FALSE)</f>
        <v>1.3</v>
      </c>
      <c r="K106" s="3">
        <f t="shared" si="224"/>
        <v>1.1153624999999971</v>
      </c>
      <c r="L106" s="3">
        <f t="shared" si="225"/>
        <v>1.5557479166666717</v>
      </c>
      <c r="M106" s="5">
        <f t="shared" si="226"/>
        <v>6.9175369163228501E-2</v>
      </c>
      <c r="N106" s="5">
        <f t="shared" si="227"/>
        <v>7.715561268832126E-2</v>
      </c>
      <c r="O106" s="5">
        <f t="shared" si="228"/>
        <v>0.10761943646034067</v>
      </c>
      <c r="P106" s="5">
        <f t="shared" si="229"/>
        <v>0.12003468369899641</v>
      </c>
      <c r="Q106" s="5">
        <f t="shared" si="230"/>
        <v>4.3028238528538765E-2</v>
      </c>
      <c r="R106" s="5">
        <f t="shared" si="231"/>
        <v>8.3714357033008141E-2</v>
      </c>
      <c r="S106" s="5">
        <f t="shared" si="232"/>
        <v>5.2071732558158668E-2</v>
      </c>
      <c r="T106" s="5">
        <f t="shared" si="233"/>
        <v>6.6941092448610795E-2</v>
      </c>
      <c r="U106" s="5">
        <f t="shared" si="234"/>
        <v>9.3371854546228303E-2</v>
      </c>
      <c r="V106" s="5">
        <f t="shared" si="235"/>
        <v>1.0039562448125497E-2</v>
      </c>
      <c r="W106" s="5">
        <f t="shared" si="236"/>
        <v>1.5997361231929061E-2</v>
      </c>
      <c r="X106" s="5">
        <f t="shared" si="237"/>
        <v>2.4887861408737815E-2</v>
      </c>
      <c r="Y106" s="5">
        <f t="shared" si="238"/>
        <v>1.9359619268466362E-2</v>
      </c>
      <c r="Z106" s="5">
        <f t="shared" si="239"/>
        <v>4.3412812183064108E-2</v>
      </c>
      <c r="AA106" s="5">
        <f t="shared" si="240"/>
        <v>4.8421022728532714E-2</v>
      </c>
      <c r="AB106" s="5">
        <f t="shared" si="241"/>
        <v>2.7003496481526477E-2</v>
      </c>
      <c r="AC106" s="5">
        <f t="shared" si="242"/>
        <v>1.0888049076520669E-3</v>
      </c>
      <c r="AD106" s="5">
        <f t="shared" si="243"/>
        <v>4.4607142042618576E-3</v>
      </c>
      <c r="AE106" s="5">
        <f t="shared" si="244"/>
        <v>6.9397468301258154E-3</v>
      </c>
      <c r="AF106" s="5">
        <f t="shared" si="245"/>
        <v>5.3982483365811896E-3</v>
      </c>
      <c r="AG106" s="5">
        <f t="shared" si="246"/>
        <v>2.7994378677618365E-3</v>
      </c>
      <c r="AH106" s="5">
        <f t="shared" si="247"/>
        <v>1.6884848027610876E-2</v>
      </c>
      <c r="AI106" s="5">
        <f t="shared" si="248"/>
        <v>1.8832726308196088E-2</v>
      </c>
      <c r="AJ106" s="5">
        <f t="shared" si="249"/>
        <v>1.0502658348462656E-2</v>
      </c>
      <c r="AK106" s="5">
        <f t="shared" si="250"/>
        <v>3.9047570907290489E-3</v>
      </c>
      <c r="AL106" s="5">
        <f t="shared" si="251"/>
        <v>7.5572767752949731E-5</v>
      </c>
      <c r="AM106" s="5">
        <f t="shared" si="252"/>
        <v>9.9506266933020097E-4</v>
      </c>
      <c r="AN106" s="5">
        <f t="shared" si="253"/>
        <v>1.5480666747632371E-3</v>
      </c>
      <c r="AO106" s="5">
        <f t="shared" si="254"/>
        <v>1.2042007520620044E-3</v>
      </c>
      <c r="AP106" s="5">
        <f t="shared" si="255"/>
        <v>6.2447760375630072E-4</v>
      </c>
      <c r="AQ106" s="5">
        <f t="shared" si="256"/>
        <v>2.428824327622151E-4</v>
      </c>
      <c r="AR106" s="5">
        <f t="shared" si="257"/>
        <v>5.2537134284377897E-3</v>
      </c>
      <c r="AS106" s="5">
        <f t="shared" si="258"/>
        <v>5.8597949438259286E-3</v>
      </c>
      <c r="AT106" s="5">
        <f t="shared" si="259"/>
        <v>3.2678977690165168E-3</v>
      </c>
      <c r="AU106" s="5">
        <f t="shared" si="260"/>
        <v>1.2149635417982249E-3</v>
      </c>
      <c r="AV106" s="5">
        <f t="shared" si="261"/>
        <v>3.3878119334722974E-4</v>
      </c>
      <c r="AW106" s="5">
        <f t="shared" si="262"/>
        <v>3.6426554483568262E-6</v>
      </c>
      <c r="AX106" s="5">
        <f t="shared" si="263"/>
        <v>1.8497593108680039E-4</v>
      </c>
      <c r="AY106" s="5">
        <f t="shared" si="264"/>
        <v>2.877759194217675E-4</v>
      </c>
      <c r="AZ106" s="5">
        <f t="shared" si="265"/>
        <v>2.2385339355362547E-4</v>
      </c>
      <c r="BA106" s="5">
        <f t="shared" si="266"/>
        <v>1.1608648355327243E-4</v>
      </c>
      <c r="BB106" s="5">
        <f t="shared" si="267"/>
        <v>4.515032623529087E-5</v>
      </c>
      <c r="BC106" s="5">
        <f t="shared" si="268"/>
        <v>1.404850519547485E-5</v>
      </c>
      <c r="BD106" s="5">
        <f t="shared" si="269"/>
        <v>1.3622422868426376E-3</v>
      </c>
      <c r="BE106" s="5">
        <f t="shared" si="270"/>
        <v>1.5193939626585173E-3</v>
      </c>
      <c r="BF106" s="5">
        <f t="shared" si="271"/>
        <v>8.473375243378535E-4</v>
      </c>
      <c r="BG106" s="5">
        <f t="shared" si="272"/>
        <v>3.1502949982975884E-4</v>
      </c>
      <c r="BH106" s="5">
        <f t="shared" si="273"/>
        <v>8.7843022625967119E-5</v>
      </c>
      <c r="BI106" s="5">
        <f t="shared" si="274"/>
        <v>1.9595362664731001E-5</v>
      </c>
      <c r="BJ106" s="8">
        <f t="shared" si="275"/>
        <v>0.27245451350505495</v>
      </c>
      <c r="BK106" s="8">
        <f t="shared" si="276"/>
        <v>0.25277350146333583</v>
      </c>
      <c r="BL106" s="8">
        <f t="shared" si="277"/>
        <v>0.43034174956002019</v>
      </c>
      <c r="BM106" s="8">
        <f t="shared" si="278"/>
        <v>0.49797074587506795</v>
      </c>
      <c r="BN106" s="8">
        <f t="shared" si="279"/>
        <v>0.50072769757243374</v>
      </c>
    </row>
    <row r="107" spans="1:66" x14ac:dyDescent="0.25">
      <c r="A107" t="s">
        <v>122</v>
      </c>
      <c r="B107" t="s">
        <v>144</v>
      </c>
      <c r="C107" t="s">
        <v>129</v>
      </c>
      <c r="D107" s="11">
        <v>44443</v>
      </c>
      <c r="E107">
        <f>VLOOKUP(A107,home!$A$2:$E$405,3,FALSE)</f>
        <v>1.2645833333333301</v>
      </c>
      <c r="F107">
        <f>VLOOKUP(B107,home!$B$2:$E$405,3,FALSE)</f>
        <v>1.1299999999999999</v>
      </c>
      <c r="G107">
        <f>VLOOKUP(C107,away!$B$2:$E$405,4,FALSE)</f>
        <v>1.28</v>
      </c>
      <c r="H107">
        <f>VLOOKUP(A107,away!$A$2:$E$405,3,FALSE)</f>
        <v>1.09791666666667</v>
      </c>
      <c r="I107">
        <f>VLOOKUP(C107,away!$B$2:$E$405,3,FALSE)</f>
        <v>0.45</v>
      </c>
      <c r="J107">
        <f>VLOOKUP(B107,home!$B$2:$E$405,4,FALSE)</f>
        <v>1.6</v>
      </c>
      <c r="K107" s="3">
        <f t="shared" si="224"/>
        <v>1.8290933333333286</v>
      </c>
      <c r="L107" s="3">
        <f t="shared" si="225"/>
        <v>0.79050000000000242</v>
      </c>
      <c r="M107" s="5">
        <f t="shared" si="226"/>
        <v>7.2832475345789557E-2</v>
      </c>
      <c r="N107" s="5">
        <f t="shared" si="227"/>
        <v>0.13321739510514768</v>
      </c>
      <c r="O107" s="5">
        <f t="shared" si="228"/>
        <v>5.7574071760846814E-2</v>
      </c>
      <c r="P107" s="5">
        <f t="shared" si="229"/>
        <v>0.10530835083061955</v>
      </c>
      <c r="Q107" s="5">
        <f t="shared" si="230"/>
        <v>0.12183352463542883</v>
      </c>
      <c r="R107" s="5">
        <f t="shared" si="231"/>
        <v>2.275615186347477E-2</v>
      </c>
      <c r="S107" s="5">
        <f t="shared" si="232"/>
        <v>3.8066290833907362E-2</v>
      </c>
      <c r="T107" s="5">
        <f t="shared" si="233"/>
        <v>9.630940122430677E-2</v>
      </c>
      <c r="U107" s="5">
        <f t="shared" si="234"/>
        <v>4.16231256658025E-2</v>
      </c>
      <c r="V107" s="5">
        <f t="shared" si="235"/>
        <v>6.1155538269696066E-3</v>
      </c>
      <c r="W107" s="5">
        <f t="shared" si="236"/>
        <v>7.4281629229054902E-2</v>
      </c>
      <c r="X107" s="5">
        <f t="shared" si="237"/>
        <v>5.8719627905568075E-2</v>
      </c>
      <c r="Y107" s="5">
        <f t="shared" si="238"/>
        <v>2.3208932929675848E-2</v>
      </c>
      <c r="Z107" s="5">
        <f t="shared" si="239"/>
        <v>5.996246016025622E-3</v>
      </c>
      <c r="AA107" s="5">
        <f t="shared" si="240"/>
        <v>1.0967693612938995E-2</v>
      </c>
      <c r="AB107" s="5">
        <f t="shared" si="241"/>
        <v>1.0030467634734624E-2</v>
      </c>
      <c r="AC107" s="5">
        <f t="shared" si="242"/>
        <v>5.5265429747892352E-4</v>
      </c>
      <c r="AD107" s="5">
        <f t="shared" si="243"/>
        <v>3.3967008203000616E-2</v>
      </c>
      <c r="AE107" s="5">
        <f t="shared" si="244"/>
        <v>2.6850919984472071E-2</v>
      </c>
      <c r="AF107" s="5">
        <f t="shared" si="245"/>
        <v>1.0612826123862615E-2</v>
      </c>
      <c r="AG107" s="5">
        <f t="shared" si="246"/>
        <v>2.7964796836378088E-3</v>
      </c>
      <c r="AH107" s="5">
        <f t="shared" si="247"/>
        <v>1.1850081189170669E-3</v>
      </c>
      <c r="AI107" s="5">
        <f t="shared" si="248"/>
        <v>2.1674904502570753E-3</v>
      </c>
      <c r="AJ107" s="5">
        <f t="shared" si="249"/>
        <v>1.9822711663144356E-3</v>
      </c>
      <c r="AK107" s="5">
        <f t="shared" si="250"/>
        <v>1.2085863250548721E-3</v>
      </c>
      <c r="AL107" s="5">
        <f t="shared" si="251"/>
        <v>3.1963275926375361E-5</v>
      </c>
      <c r="AM107" s="5">
        <f t="shared" si="252"/>
        <v>1.2425765651477379E-2</v>
      </c>
      <c r="AN107" s="5">
        <f t="shared" si="253"/>
        <v>9.8225677474928965E-3</v>
      </c>
      <c r="AO107" s="5">
        <f t="shared" si="254"/>
        <v>3.8823699021965784E-3</v>
      </c>
      <c r="AP107" s="5">
        <f t="shared" si="255"/>
        <v>1.023004469228802E-3</v>
      </c>
      <c r="AQ107" s="5">
        <f t="shared" si="256"/>
        <v>2.0217125823134257E-4</v>
      </c>
      <c r="AR107" s="5">
        <f t="shared" si="257"/>
        <v>1.873497836007889E-4</v>
      </c>
      <c r="AS107" s="5">
        <f t="shared" si="258"/>
        <v>3.4268024018564475E-4</v>
      </c>
      <c r="AT107" s="5">
        <f t="shared" si="259"/>
        <v>3.1339707139431335E-4</v>
      </c>
      <c r="AU107" s="5">
        <f t="shared" si="260"/>
        <v>1.9107749799117591E-4</v>
      </c>
      <c r="AV107" s="5">
        <f t="shared" si="261"/>
        <v>8.7374644431418108E-5</v>
      </c>
      <c r="AW107" s="5">
        <f t="shared" si="262"/>
        <v>1.2837679356975443E-6</v>
      </c>
      <c r="AX107" s="5">
        <f t="shared" si="263"/>
        <v>3.7879808524465927E-3</v>
      </c>
      <c r="AY107" s="5">
        <f t="shared" si="264"/>
        <v>2.9943988638590404E-3</v>
      </c>
      <c r="AZ107" s="5">
        <f t="shared" si="265"/>
        <v>1.1835361509402891E-3</v>
      </c>
      <c r="BA107" s="5">
        <f t="shared" si="266"/>
        <v>3.1186177577276723E-4</v>
      </c>
      <c r="BB107" s="5">
        <f t="shared" si="267"/>
        <v>6.1631683437093302E-5</v>
      </c>
      <c r="BC107" s="5">
        <f t="shared" si="268"/>
        <v>9.7439691514044834E-6</v>
      </c>
      <c r="BD107" s="5">
        <f t="shared" si="269"/>
        <v>2.4683333989404008E-5</v>
      </c>
      <c r="BE107" s="5">
        <f t="shared" si="270"/>
        <v>4.5148121644458824E-5</v>
      </c>
      <c r="BF107" s="5">
        <f t="shared" si="271"/>
        <v>4.12900641562009E-5</v>
      </c>
      <c r="BG107" s="5">
        <f t="shared" si="272"/>
        <v>2.5174460360337497E-5</v>
      </c>
      <c r="BH107" s="5">
        <f t="shared" si="273"/>
        <v>1.1511609403839368E-5</v>
      </c>
      <c r="BI107" s="5">
        <f t="shared" si="274"/>
        <v>4.2111616032999659E-6</v>
      </c>
      <c r="BJ107" s="8">
        <f t="shared" si="275"/>
        <v>0.61750277734838921</v>
      </c>
      <c r="BK107" s="8">
        <f t="shared" si="276"/>
        <v>0.22590168727455043</v>
      </c>
      <c r="BL107" s="8">
        <f t="shared" si="277"/>
        <v>0.15076876458710209</v>
      </c>
      <c r="BM107" s="8">
        <f t="shared" si="278"/>
        <v>0.48365439058883702</v>
      </c>
      <c r="BN107" s="8">
        <f t="shared" si="279"/>
        <v>0.51352196954130724</v>
      </c>
    </row>
    <row r="108" spans="1:66" x14ac:dyDescent="0.25">
      <c r="A108" t="s">
        <v>21</v>
      </c>
      <c r="B108" t="s">
        <v>275</v>
      </c>
      <c r="C108" t="s">
        <v>272</v>
      </c>
      <c r="D108" s="11">
        <v>44443</v>
      </c>
      <c r="E108">
        <f>VLOOKUP(A108,home!$A$2:$E$405,3,FALSE)</f>
        <v>1.3812500000000001</v>
      </c>
      <c r="F108">
        <f>VLOOKUP(B108,home!$B$2:$E$405,3,FALSE)</f>
        <v>0.77</v>
      </c>
      <c r="G108">
        <f>VLOOKUP(C108,away!$B$2:$E$405,4,FALSE)</f>
        <v>0.41</v>
      </c>
      <c r="H108">
        <f>VLOOKUP(A108,away!$A$2:$E$405,3,FALSE)</f>
        <v>1.325</v>
      </c>
      <c r="I108">
        <f>VLOOKUP(C108,away!$B$2:$E$405,3,FALSE)</f>
        <v>1.27</v>
      </c>
      <c r="J108">
        <f>VLOOKUP(B108,home!$B$2:$E$405,4,FALSE)</f>
        <v>0.9</v>
      </c>
      <c r="K108" s="3">
        <f t="shared" si="224"/>
        <v>0.43606062500000004</v>
      </c>
      <c r="L108" s="3">
        <f t="shared" si="225"/>
        <v>1.514475</v>
      </c>
      <c r="M108" s="5">
        <f t="shared" si="226"/>
        <v>0.14219788644207548</v>
      </c>
      <c r="N108" s="5">
        <f t="shared" si="227"/>
        <v>6.2006899235610466E-2</v>
      </c>
      <c r="O108" s="5">
        <f t="shared" si="228"/>
        <v>0.21535514406936226</v>
      </c>
      <c r="P108" s="5">
        <f t="shared" si="229"/>
        <v>9.3907898719851168E-2</v>
      </c>
      <c r="Q108" s="5">
        <f t="shared" si="230"/>
        <v>1.351938361749616E-2</v>
      </c>
      <c r="R108" s="5">
        <f t="shared" si="231"/>
        <v>0.16307499090722374</v>
      </c>
      <c r="S108" s="5">
        <f t="shared" si="232"/>
        <v>1.5504262515129102E-2</v>
      </c>
      <c r="T108" s="5">
        <f t="shared" si="233"/>
        <v>2.0474768504107496E-2</v>
      </c>
      <c r="U108" s="5">
        <f t="shared" si="234"/>
        <v>7.1110582456873309E-2</v>
      </c>
      <c r="V108" s="5">
        <f t="shared" si="235"/>
        <v>1.1376733511825842E-3</v>
      </c>
      <c r="W108" s="5">
        <f t="shared" si="236"/>
        <v>1.9650902899533791E-3</v>
      </c>
      <c r="X108" s="5">
        <f t="shared" si="237"/>
        <v>2.9760801168771441E-3</v>
      </c>
      <c r="Y108" s="5">
        <f t="shared" si="238"/>
        <v>2.2535994675037569E-3</v>
      </c>
      <c r="Z108" s="5">
        <f t="shared" si="239"/>
        <v>8.2324332284739232E-2</v>
      </c>
      <c r="AA108" s="5">
        <f t="shared" si="240"/>
        <v>3.5898399788791072E-2</v>
      </c>
      <c r="AB108" s="5">
        <f t="shared" si="241"/>
        <v>7.8269393242000503E-3</v>
      </c>
      <c r="AC108" s="5">
        <f t="shared" si="242"/>
        <v>4.6957674843257825E-5</v>
      </c>
      <c r="AD108" s="5">
        <f t="shared" si="243"/>
        <v>2.1422462500462539E-4</v>
      </c>
      <c r="AE108" s="5">
        <f t="shared" si="244"/>
        <v>3.2443783895388006E-4</v>
      </c>
      <c r="AF108" s="5">
        <f t="shared" si="245"/>
        <v>2.4567649807483882E-4</v>
      </c>
      <c r="AG108" s="5">
        <f t="shared" si="246"/>
        <v>1.2402363814063052E-4</v>
      </c>
      <c r="AH108" s="5">
        <f t="shared" si="247"/>
        <v>3.1169535784232597E-2</v>
      </c>
      <c r="AI108" s="5">
        <f t="shared" si="248"/>
        <v>1.3591807255032333E-2</v>
      </c>
      <c r="AJ108" s="5">
        <f t="shared" si="249"/>
        <v>2.9634259832544661E-3</v>
      </c>
      <c r="AK108" s="5">
        <f t="shared" si="250"/>
        <v>4.3074446213306082E-4</v>
      </c>
      <c r="AL108" s="5">
        <f t="shared" si="251"/>
        <v>1.2404394140124311E-6</v>
      </c>
      <c r="AM108" s="5">
        <f t="shared" si="252"/>
        <v>1.8682984773981519E-5</v>
      </c>
      <c r="AN108" s="5">
        <f t="shared" si="253"/>
        <v>2.8294913365575664E-5</v>
      </c>
      <c r="AO108" s="5">
        <f t="shared" si="254"/>
        <v>2.1425969459665105E-5</v>
      </c>
      <c r="AP108" s="5">
        <f t="shared" si="255"/>
        <v>1.0816365032475438E-5</v>
      </c>
      <c r="AQ108" s="5">
        <f t="shared" si="256"/>
        <v>4.0952786081395579E-6</v>
      </c>
      <c r="AR108" s="5">
        <f t="shared" si="257"/>
        <v>9.4410965413651311E-3</v>
      </c>
      <c r="AS108" s="5">
        <f t="shared" si="258"/>
        <v>4.1168904585130173E-3</v>
      </c>
      <c r="AT108" s="5">
        <f t="shared" si="259"/>
        <v>8.9760691319786142E-4</v>
      </c>
      <c r="AU108" s="5">
        <f t="shared" si="260"/>
        <v>1.3047034385779344E-4</v>
      </c>
      <c r="AV108" s="5">
        <f t="shared" si="261"/>
        <v>1.4223244921648576E-5</v>
      </c>
      <c r="AW108" s="5">
        <f t="shared" si="262"/>
        <v>2.275527235980131E-8</v>
      </c>
      <c r="AX108" s="5">
        <f t="shared" si="263"/>
        <v>1.3578190029013111E-6</v>
      </c>
      <c r="AY108" s="5">
        <f t="shared" si="264"/>
        <v>2.0563829344189633E-6</v>
      </c>
      <c r="AZ108" s="5">
        <f t="shared" si="265"/>
        <v>1.5571702723020797E-6</v>
      </c>
      <c r="BA108" s="5">
        <f t="shared" si="266"/>
        <v>7.8609848271489758E-7</v>
      </c>
      <c r="BB108" s="5">
        <f t="shared" si="267"/>
        <v>2.9763162490241097E-7</v>
      </c>
      <c r="BC108" s="5">
        <f t="shared" si="268"/>
        <v>9.0151131024815746E-8</v>
      </c>
      <c r="BD108" s="5">
        <f t="shared" si="269"/>
        <v>2.3830507807473264E-3</v>
      </c>
      <c r="BE108" s="5">
        <f t="shared" si="270"/>
        <v>1.0391546128594173E-3</v>
      </c>
      <c r="BF108" s="5">
        <f t="shared" si="271"/>
        <v>2.2656720497755525E-4</v>
      </c>
      <c r="BG108" s="5">
        <f t="shared" si="272"/>
        <v>3.293234566900529E-5</v>
      </c>
      <c r="BH108" s="5">
        <f t="shared" si="273"/>
        <v>3.5901248087856221E-6</v>
      </c>
      <c r="BI108" s="5">
        <f t="shared" si="274"/>
        <v>3.1310241358941284E-7</v>
      </c>
      <c r="BJ108" s="8">
        <f t="shared" si="275"/>
        <v>0.10419364459641046</v>
      </c>
      <c r="BK108" s="8">
        <f t="shared" si="276"/>
        <v>0.25279797552543004</v>
      </c>
      <c r="BL108" s="8">
        <f t="shared" si="277"/>
        <v>0.55970746570443408</v>
      </c>
      <c r="BM108" s="8">
        <f t="shared" si="278"/>
        <v>0.30895918149173229</v>
      </c>
      <c r="BN108" s="8">
        <f t="shared" si="279"/>
        <v>0.69006220299161936</v>
      </c>
    </row>
    <row r="109" spans="1:66" x14ac:dyDescent="0.25">
      <c r="A109" t="s">
        <v>27</v>
      </c>
      <c r="B109" t="s">
        <v>329</v>
      </c>
      <c r="C109" t="s">
        <v>298</v>
      </c>
      <c r="D109" s="11">
        <v>44443</v>
      </c>
      <c r="E109">
        <f>VLOOKUP(A109,home!$A$2:$E$405,3,FALSE)</f>
        <v>1.24770642201835</v>
      </c>
      <c r="F109">
        <f>VLOOKUP(B109,home!$B$2:$E$405,3,FALSE)</f>
        <v>0.8</v>
      </c>
      <c r="G109">
        <f>VLOOKUP(C109,away!$B$2:$E$405,4,FALSE)</f>
        <v>0.7</v>
      </c>
      <c r="H109">
        <f>VLOOKUP(A109,away!$A$2:$E$405,3,FALSE)</f>
        <v>1.07339449541284</v>
      </c>
      <c r="I109">
        <f>VLOOKUP(C109,away!$B$2:$E$405,3,FALSE)</f>
        <v>1.4</v>
      </c>
      <c r="J109">
        <f>VLOOKUP(B109,home!$B$2:$E$405,4,FALSE)</f>
        <v>1.1499999999999999</v>
      </c>
      <c r="K109" s="3">
        <f t="shared" si="224"/>
        <v>0.69871559633027602</v>
      </c>
      <c r="L109" s="3">
        <f t="shared" si="225"/>
        <v>1.7281651376146723</v>
      </c>
      <c r="M109" s="5">
        <f t="shared" si="226"/>
        <v>8.8311871622805654E-2</v>
      </c>
      <c r="N109" s="5">
        <f t="shared" si="227"/>
        <v>6.1704882043971433E-2</v>
      </c>
      <c r="O109" s="5">
        <f t="shared" si="228"/>
        <v>0.15261749777603523</v>
      </c>
      <c r="P109" s="5">
        <f t="shared" si="229"/>
        <v>0.10663622596901702</v>
      </c>
      <c r="Q109" s="5">
        <f t="shared" si="230"/>
        <v>2.1557081726921421E-2</v>
      </c>
      <c r="R109" s="5">
        <f t="shared" si="231"/>
        <v>0.13187411952326444</v>
      </c>
      <c r="S109" s="5">
        <f t="shared" si="232"/>
        <v>3.2190702336951552E-2</v>
      </c>
      <c r="T109" s="5">
        <f t="shared" si="233"/>
        <v>3.72541971091759E-2</v>
      </c>
      <c r="U109" s="5">
        <f t="shared" si="234"/>
        <v>9.2142504063227812E-2</v>
      </c>
      <c r="V109" s="5">
        <f t="shared" si="235"/>
        <v>4.3189046896160207E-3</v>
      </c>
      <c r="W109" s="5">
        <f t="shared" si="236"/>
        <v>5.0207564046554666E-3</v>
      </c>
      <c r="X109" s="5">
        <f t="shared" si="237"/>
        <v>8.6766961829811626E-3</v>
      </c>
      <c r="Y109" s="5">
        <f t="shared" si="238"/>
        <v>7.4973819265511726E-3</v>
      </c>
      <c r="Z109" s="5">
        <f t="shared" si="239"/>
        <v>7.5966751971245333E-2</v>
      </c>
      <c r="AA109" s="5">
        <f t="shared" si="240"/>
        <v>5.3079154404862855E-2</v>
      </c>
      <c r="AB109" s="5">
        <f t="shared" si="241"/>
        <v>1.8543616511350274E-2</v>
      </c>
      <c r="AC109" s="5">
        <f t="shared" si="242"/>
        <v>3.2594124093787772E-4</v>
      </c>
      <c r="AD109" s="5">
        <f t="shared" si="243"/>
        <v>8.7702020132697381E-4</v>
      </c>
      <c r="AE109" s="5">
        <f t="shared" si="244"/>
        <v>1.5156357369170775E-3</v>
      </c>
      <c r="AF109" s="5">
        <f t="shared" si="245"/>
        <v>1.3096344209315082E-3</v>
      </c>
      <c r="AG109" s="5">
        <f t="shared" si="246"/>
        <v>7.5442151642467041E-4</v>
      </c>
      <c r="AH109" s="5">
        <f t="shared" si="247"/>
        <v>3.2820773093631725E-2</v>
      </c>
      <c r="AI109" s="5">
        <f t="shared" si="248"/>
        <v>2.2932386044137571E-2</v>
      </c>
      <c r="AJ109" s="5">
        <f t="shared" si="249"/>
        <v>8.0116078950528413E-3</v>
      </c>
      <c r="AK109" s="5">
        <f t="shared" si="250"/>
        <v>1.8659451293187314E-3</v>
      </c>
      <c r="AL109" s="5">
        <f t="shared" si="251"/>
        <v>1.574290893515507E-5</v>
      </c>
      <c r="AM109" s="5">
        <f t="shared" si="252"/>
        <v>1.2255753859277511E-4</v>
      </c>
      <c r="AN109" s="5">
        <f t="shared" si="253"/>
        <v>2.1179966554789873E-4</v>
      </c>
      <c r="AO109" s="5">
        <f t="shared" si="254"/>
        <v>1.83012399079163E-4</v>
      </c>
      <c r="AP109" s="5">
        <f t="shared" si="255"/>
        <v>1.0542521594661099E-4</v>
      </c>
      <c r="AQ109" s="5">
        <f t="shared" si="256"/>
        <v>4.5548045706107903E-5</v>
      </c>
      <c r="AR109" s="5">
        <f t="shared" si="257"/>
        <v>1.1343943169995202E-2</v>
      </c>
      <c r="AS109" s="5">
        <f t="shared" si="258"/>
        <v>7.9261900167599594E-3</v>
      </c>
      <c r="AT109" s="5">
        <f t="shared" si="259"/>
        <v>2.7690762920937577E-3</v>
      </c>
      <c r="AU109" s="5">
        <f t="shared" si="260"/>
        <v>6.4493226423810663E-4</v>
      </c>
      <c r="AV109" s="5">
        <f t="shared" si="261"/>
        <v>1.126560578999409E-4</v>
      </c>
      <c r="AW109" s="5">
        <f t="shared" si="262"/>
        <v>5.2804162609238353E-7</v>
      </c>
      <c r="AX109" s="5">
        <f t="shared" si="263"/>
        <v>1.4272143943770277E-5</v>
      </c>
      <c r="AY109" s="5">
        <f t="shared" si="264"/>
        <v>2.4664621602642175E-5</v>
      </c>
      <c r="AZ109" s="5">
        <f t="shared" si="265"/>
        <v>2.1312269593071969E-5</v>
      </c>
      <c r="BA109" s="5">
        <f t="shared" si="266"/>
        <v>1.227704043806407E-5</v>
      </c>
      <c r="BB109" s="5">
        <f t="shared" si="267"/>
        <v>5.3041883195369745E-6</v>
      </c>
      <c r="BC109" s="5">
        <f t="shared" si="268"/>
        <v>1.8333026674333507E-6</v>
      </c>
      <c r="BD109" s="5">
        <f t="shared" si="269"/>
        <v>3.2673678515779628E-3</v>
      </c>
      <c r="BE109" s="5">
        <f t="shared" si="270"/>
        <v>2.2829608768456691E-3</v>
      </c>
      <c r="BF109" s="5">
        <f t="shared" si="271"/>
        <v>7.9757018523195569E-4</v>
      </c>
      <c r="BG109" s="5">
        <f t="shared" si="272"/>
        <v>1.8575824252986493E-4</v>
      </c>
      <c r="BH109" s="5">
        <f t="shared" si="273"/>
        <v>3.2448045300629633E-5</v>
      </c>
      <c r="BI109" s="5">
        <f t="shared" si="274"/>
        <v>4.5343910643962513E-6</v>
      </c>
      <c r="BJ109" s="8">
        <f t="shared" si="275"/>
        <v>0.14691571370129386</v>
      </c>
      <c r="BK109" s="8">
        <f t="shared" si="276"/>
        <v>0.23182405338986592</v>
      </c>
      <c r="BL109" s="8">
        <f t="shared" si="277"/>
        <v>0.54325504183441908</v>
      </c>
      <c r="BM109" s="8">
        <f t="shared" si="278"/>
        <v>0.43523574565483231</v>
      </c>
      <c r="BN109" s="8">
        <f t="shared" si="279"/>
        <v>0.56270167866201515</v>
      </c>
    </row>
    <row r="110" spans="1:66" x14ac:dyDescent="0.25">
      <c r="A110" t="s">
        <v>196</v>
      </c>
      <c r="B110" t="s">
        <v>198</v>
      </c>
      <c r="C110" t="s">
        <v>206</v>
      </c>
      <c r="D110" s="11">
        <v>44443</v>
      </c>
      <c r="E110">
        <f>VLOOKUP(A110,home!$A$2:$E$405,3,FALSE)</f>
        <v>1.6</v>
      </c>
      <c r="F110">
        <f>VLOOKUP(B110,home!$B$2:$E$405,3,FALSE)</f>
        <v>0.96</v>
      </c>
      <c r="G110">
        <f>VLOOKUP(C110,away!$B$2:$E$405,4,FALSE)</f>
        <v>1.46</v>
      </c>
      <c r="H110">
        <f>VLOOKUP(A110,away!$A$2:$E$405,3,FALSE)</f>
        <v>1.4115384615384601</v>
      </c>
      <c r="I110">
        <f>VLOOKUP(C110,away!$B$2:$E$405,3,FALSE)</f>
        <v>0.37</v>
      </c>
      <c r="J110">
        <f>VLOOKUP(B110,home!$B$2:$E$405,4,FALSE)</f>
        <v>0.38</v>
      </c>
      <c r="K110" s="3">
        <f t="shared" si="224"/>
        <v>2.2425600000000001</v>
      </c>
      <c r="L110" s="3">
        <f t="shared" si="225"/>
        <v>0.19846230769230749</v>
      </c>
      <c r="M110" s="5">
        <f t="shared" si="226"/>
        <v>8.7071791784017E-2</v>
      </c>
      <c r="N110" s="5">
        <f t="shared" si="227"/>
        <v>0.19526371738316517</v>
      </c>
      <c r="O110" s="5">
        <f t="shared" si="228"/>
        <v>1.7280468732360114E-2</v>
      </c>
      <c r="P110" s="5">
        <f t="shared" si="229"/>
        <v>3.8752487960441499E-2</v>
      </c>
      <c r="Q110" s="5">
        <f t="shared" si="230"/>
        <v>0.21894530102739551</v>
      </c>
      <c r="R110" s="5">
        <f t="shared" si="231"/>
        <v>1.7147608513144756E-3</v>
      </c>
      <c r="S110" s="5">
        <f t="shared" si="232"/>
        <v>4.3118307673318933E-3</v>
      </c>
      <c r="T110" s="5">
        <f t="shared" si="233"/>
        <v>4.345238970028386E-2</v>
      </c>
      <c r="U110" s="5">
        <f t="shared" si="234"/>
        <v>3.8454540947237903E-3</v>
      </c>
      <c r="V110" s="5">
        <f t="shared" si="235"/>
        <v>2.1322656278468879E-4</v>
      </c>
      <c r="W110" s="5">
        <f t="shared" si="236"/>
        <v>0.16366599142399871</v>
      </c>
      <c r="X110" s="5">
        <f t="shared" si="237"/>
        <v>3.2481530348756192E-2</v>
      </c>
      <c r="Y110" s="5">
        <f t="shared" si="238"/>
        <v>3.2231797351959372E-3</v>
      </c>
      <c r="Z110" s="5">
        <f t="shared" si="239"/>
        <v>1.1343846523076555E-4</v>
      </c>
      <c r="AA110" s="5">
        <f t="shared" si="240"/>
        <v>2.543925645879056E-4</v>
      </c>
      <c r="AB110" s="5">
        <f t="shared" si="241"/>
        <v>2.8524529482112687E-4</v>
      </c>
      <c r="AC110" s="5">
        <f t="shared" si="242"/>
        <v>5.9312117893305685E-6</v>
      </c>
      <c r="AD110" s="5">
        <f t="shared" si="243"/>
        <v>9.1757701431950611E-2</v>
      </c>
      <c r="AE110" s="5">
        <f t="shared" si="244"/>
        <v>1.8210445174726666E-2</v>
      </c>
      <c r="AF110" s="5">
        <f t="shared" si="245"/>
        <v>1.8070434867402496E-3</v>
      </c>
      <c r="AG110" s="5">
        <f t="shared" si="246"/>
        <v>1.1954334015960788E-4</v>
      </c>
      <c r="AH110" s="5">
        <f t="shared" si="247"/>
        <v>5.6283148976928282E-6</v>
      </c>
      <c r="AI110" s="5">
        <f t="shared" si="248"/>
        <v>1.262183385697003E-5</v>
      </c>
      <c r="AJ110" s="5">
        <f t="shared" si="249"/>
        <v>1.415260986714336E-5</v>
      </c>
      <c r="AK110" s="5">
        <f t="shared" si="250"/>
        <v>1.0579358927887005E-5</v>
      </c>
      <c r="AL110" s="5">
        <f t="shared" si="251"/>
        <v>1.0559066662002603E-7</v>
      </c>
      <c r="AM110" s="5">
        <f t="shared" si="252"/>
        <v>4.1154430184647026E-2</v>
      </c>
      <c r="AN110" s="5">
        <f t="shared" si="253"/>
        <v>8.1676031862070054E-3</v>
      </c>
      <c r="AO110" s="5">
        <f t="shared" si="254"/>
        <v>8.1048068832484269E-4</v>
      </c>
      <c r="AP110" s="5">
        <f t="shared" si="255"/>
        <v>5.361662258166604E-5</v>
      </c>
      <c r="AQ110" s="5">
        <f t="shared" si="256"/>
        <v>2.6602196620562315E-6</v>
      </c>
      <c r="AR110" s="5">
        <f t="shared" si="257"/>
        <v>2.2340167260302251E-7</v>
      </c>
      <c r="AS110" s="5">
        <f t="shared" si="258"/>
        <v>5.0099165491263412E-7</v>
      </c>
      <c r="AT110" s="5">
        <f t="shared" si="259"/>
        <v>5.617519228204386E-7</v>
      </c>
      <c r="AU110" s="5">
        <f t="shared" si="260"/>
        <v>4.1992079734673426E-7</v>
      </c>
      <c r="AV110" s="5">
        <f t="shared" si="261"/>
        <v>2.3542439582447305E-7</v>
      </c>
      <c r="AW110" s="5">
        <f t="shared" si="262"/>
        <v>1.305404601921794E-9</v>
      </c>
      <c r="AX110" s="5">
        <f t="shared" si="263"/>
        <v>1.5381879825813684E-2</v>
      </c>
      <c r="AY110" s="5">
        <f t="shared" si="264"/>
        <v>3.0527233668767328E-3</v>
      </c>
      <c r="AZ110" s="5">
        <f t="shared" si="265"/>
        <v>3.0292526206829345E-4</v>
      </c>
      <c r="BA110" s="5">
        <f t="shared" si="266"/>
        <v>2.0039748856123517E-5</v>
      </c>
      <c r="BB110" s="5">
        <f t="shared" si="267"/>
        <v>9.9428370089013793E-7</v>
      </c>
      <c r="BC110" s="5">
        <f t="shared" si="268"/>
        <v>3.9465567555900962E-8</v>
      </c>
      <c r="BD110" s="5">
        <f t="shared" si="269"/>
        <v>7.3894685811861977E-9</v>
      </c>
      <c r="BE110" s="5">
        <f t="shared" si="270"/>
        <v>1.6571326661424918E-8</v>
      </c>
      <c r="BF110" s="5">
        <f t="shared" si="271"/>
        <v>1.8581097158922539E-8</v>
      </c>
      <c r="BG110" s="5">
        <f t="shared" si="272"/>
        <v>1.3889741748237778E-8</v>
      </c>
      <c r="BH110" s="5">
        <f t="shared" si="273"/>
        <v>7.7871448137320257E-9</v>
      </c>
      <c r="BI110" s="5">
        <f t="shared" si="274"/>
        <v>3.4926278946965773E-9</v>
      </c>
      <c r="BJ110" s="8">
        <f t="shared" si="275"/>
        <v>0.83787423590667864</v>
      </c>
      <c r="BK110" s="8">
        <f t="shared" si="276"/>
        <v>0.13340809724390776</v>
      </c>
      <c r="BL110" s="8">
        <f t="shared" si="277"/>
        <v>2.3425312857207468E-2</v>
      </c>
      <c r="BM110" s="8">
        <f t="shared" si="278"/>
        <v>0.43273983467285859</v>
      </c>
      <c r="BN110" s="8">
        <f t="shared" si="279"/>
        <v>0.55902852773869383</v>
      </c>
    </row>
    <row r="111" spans="1:66" x14ac:dyDescent="0.25">
      <c r="A111" t="s">
        <v>32</v>
      </c>
      <c r="B111" t="s">
        <v>330</v>
      </c>
      <c r="C111" t="s">
        <v>209</v>
      </c>
      <c r="D111" s="11">
        <v>44443</v>
      </c>
      <c r="E111">
        <f>VLOOKUP(A111,home!$A$2:$E$405,3,FALSE)</f>
        <v>1.26068376068376</v>
      </c>
      <c r="F111">
        <f>VLOOKUP(B111,home!$B$2:$E$405,3,FALSE)</f>
        <v>1.1000000000000001</v>
      </c>
      <c r="G111">
        <f>VLOOKUP(C111,away!$B$2:$E$405,4,FALSE)</f>
        <v>0.79</v>
      </c>
      <c r="H111">
        <f>VLOOKUP(A111,away!$A$2:$E$405,3,FALSE)</f>
        <v>1.1452991452991499</v>
      </c>
      <c r="I111">
        <f>VLOOKUP(C111,away!$B$2:$E$405,3,FALSE)</f>
        <v>0.85</v>
      </c>
      <c r="J111">
        <f>VLOOKUP(B111,home!$B$2:$E$405,4,FALSE)</f>
        <v>0.67</v>
      </c>
      <c r="K111" s="3">
        <f t="shared" si="224"/>
        <v>1.0955341880341876</v>
      </c>
      <c r="L111" s="3">
        <f t="shared" si="225"/>
        <v>0.65224786324786588</v>
      </c>
      <c r="M111" s="5">
        <f t="shared" si="226"/>
        <v>0.17415979288448669</v>
      </c>
      <c r="N111" s="5">
        <f t="shared" si="227"/>
        <v>0.19079800728590843</v>
      </c>
      <c r="O111" s="5">
        <f t="shared" si="228"/>
        <v>0.11359535277259732</v>
      </c>
      <c r="P111" s="5">
        <f t="shared" si="229"/>
        <v>0.12444759256418451</v>
      </c>
      <c r="Q111" s="5">
        <f t="shared" si="230"/>
        <v>0.10451286999525433</v>
      </c>
      <c r="R111" s="5">
        <f t="shared" si="231"/>
        <v>3.7046163060407068E-2</v>
      </c>
      <c r="S111" s="5">
        <f t="shared" si="232"/>
        <v>2.2231312748076874E-2</v>
      </c>
      <c r="T111" s="5">
        <f t="shared" si="233"/>
        <v>6.8168296136306636E-2</v>
      </c>
      <c r="U111" s="5">
        <f t="shared" si="234"/>
        <v>4.0585338168165175E-2</v>
      </c>
      <c r="V111" s="5">
        <f t="shared" si="235"/>
        <v>1.7650670144914505E-3</v>
      </c>
      <c r="W111" s="5">
        <f t="shared" si="236"/>
        <v>3.8165807389791181E-2</v>
      </c>
      <c r="X111" s="5">
        <f t="shared" si="237"/>
        <v>2.4893566319120909E-2</v>
      </c>
      <c r="Y111" s="5">
        <f t="shared" si="238"/>
        <v>8.1183877201328261E-3</v>
      </c>
      <c r="Z111" s="5">
        <f t="shared" si="239"/>
        <v>8.0544268992275118E-3</v>
      </c>
      <c r="AA111" s="5">
        <f t="shared" si="240"/>
        <v>8.8239000331259317E-3</v>
      </c>
      <c r="AB111" s="5">
        <f t="shared" si="241"/>
        <v>4.8334420790427293E-3</v>
      </c>
      <c r="AC111" s="5">
        <f t="shared" si="242"/>
        <v>7.8827874473014897E-5</v>
      </c>
      <c r="AD111" s="5">
        <f t="shared" si="243"/>
        <v>1.0452986702361017E-2</v>
      </c>
      <c r="AE111" s="5">
        <f t="shared" si="244"/>
        <v>6.8179382411733295E-3</v>
      </c>
      <c r="AF111" s="5">
        <f t="shared" si="245"/>
        <v>2.2234928247806085E-3</v>
      </c>
      <c r="AG111" s="5">
        <f t="shared" si="246"/>
        <v>4.8342281463670456E-4</v>
      </c>
      <c r="AH111" s="5">
        <f t="shared" si="247"/>
        <v>1.3133706836768193E-3</v>
      </c>
      <c r="AI111" s="5">
        <f t="shared" si="248"/>
        <v>1.4388424855297901E-3</v>
      </c>
      <c r="AJ111" s="5">
        <f t="shared" si="249"/>
        <v>7.8815056704698526E-4</v>
      </c>
      <c r="AK111" s="5">
        <f t="shared" si="250"/>
        <v>2.8781529717283448E-4</v>
      </c>
      <c r="AL111" s="5">
        <f t="shared" si="251"/>
        <v>2.2530893135880087E-6</v>
      </c>
      <c r="AM111" s="5">
        <f t="shared" si="252"/>
        <v>2.2903208599006487E-3</v>
      </c>
      <c r="AN111" s="5">
        <f t="shared" si="253"/>
        <v>1.4938568870222131E-3</v>
      </c>
      <c r="AO111" s="5">
        <f t="shared" si="254"/>
        <v>4.8718248127917348E-4</v>
      </c>
      <c r="AP111" s="5">
        <f t="shared" si="255"/>
        <v>1.059212441420448E-4</v>
      </c>
      <c r="AQ111" s="5">
        <f t="shared" si="256"/>
        <v>1.7271726291051058E-5</v>
      </c>
      <c r="AR111" s="5">
        <f t="shared" si="257"/>
        <v>1.7132864441611888E-4</v>
      </c>
      <c r="AS111" s="5">
        <f t="shared" si="258"/>
        <v>1.8769638734741085E-4</v>
      </c>
      <c r="AT111" s="5">
        <f t="shared" si="259"/>
        <v>1.0281390465479803E-4</v>
      </c>
      <c r="AU111" s="5">
        <f t="shared" si="260"/>
        <v>3.7545382518206177E-5</v>
      </c>
      <c r="AV111" s="5">
        <f t="shared" si="261"/>
        <v>1.0283062537878996E-5</v>
      </c>
      <c r="AW111" s="5">
        <f t="shared" si="262"/>
        <v>4.4721309006610427E-8</v>
      </c>
      <c r="AX111" s="5">
        <f t="shared" si="263"/>
        <v>4.1818746726483635E-4</v>
      </c>
      <c r="AY111" s="5">
        <f t="shared" si="264"/>
        <v>2.7276188196052637E-4</v>
      </c>
      <c r="AZ111" s="5">
        <f t="shared" si="265"/>
        <v>8.8954177342109967E-5</v>
      </c>
      <c r="BA111" s="5">
        <f t="shared" si="266"/>
        <v>1.934005736612099E-5</v>
      </c>
      <c r="BB111" s="5">
        <f t="shared" si="267"/>
        <v>3.1536277730358897E-6</v>
      </c>
      <c r="BC111" s="5">
        <f t="shared" si="268"/>
        <v>4.1138939528835708E-7</v>
      </c>
      <c r="BD111" s="5">
        <f t="shared" si="269"/>
        <v>1.8624790372261156E-5</v>
      </c>
      <c r="BE111" s="5">
        <f t="shared" si="270"/>
        <v>2.0404094597782078E-5</v>
      </c>
      <c r="BF111" s="5">
        <f t="shared" si="271"/>
        <v>1.1176691603876971E-5</v>
      </c>
      <c r="BG111" s="5">
        <f t="shared" si="272"/>
        <v>4.0814825870539597E-6</v>
      </c>
      <c r="BH111" s="5">
        <f t="shared" si="273"/>
        <v>1.1178509279959584E-6</v>
      </c>
      <c r="BI111" s="5">
        <f t="shared" si="274"/>
        <v>2.4492878174906319E-7</v>
      </c>
      <c r="BJ111" s="8">
        <f t="shared" si="275"/>
        <v>0.45983213722920313</v>
      </c>
      <c r="BK111" s="8">
        <f t="shared" si="276"/>
        <v>0.32295760805698664</v>
      </c>
      <c r="BL111" s="8">
        <f t="shared" si="277"/>
        <v>0.20927769236710983</v>
      </c>
      <c r="BM111" s="8">
        <f t="shared" si="278"/>
        <v>0.25528936882903702</v>
      </c>
      <c r="BN111" s="8">
        <f t="shared" si="279"/>
        <v>0.74455977856283839</v>
      </c>
    </row>
    <row r="112" spans="1:66" x14ac:dyDescent="0.25">
      <c r="A112" t="s">
        <v>37</v>
      </c>
      <c r="B112" t="s">
        <v>225</v>
      </c>
      <c r="C112" t="s">
        <v>224</v>
      </c>
      <c r="D112" s="11">
        <v>44443</v>
      </c>
      <c r="E112">
        <f>VLOOKUP(A112,home!$A$2:$E$405,3,FALSE)</f>
        <v>1.58474576271186</v>
      </c>
      <c r="F112">
        <f>VLOOKUP(B112,home!$B$2:$E$405,3,FALSE)</f>
        <v>1.99</v>
      </c>
      <c r="G112">
        <f>VLOOKUP(C112,away!$B$2:$E$405,4,FALSE)</f>
        <v>1.58</v>
      </c>
      <c r="H112">
        <f>VLOOKUP(A112,away!$A$2:$E$405,3,FALSE)</f>
        <v>1.29661016949153</v>
      </c>
      <c r="I112">
        <f>VLOOKUP(C112,away!$B$2:$E$405,3,FALSE)</f>
        <v>0.57999999999999996</v>
      </c>
      <c r="J112">
        <f>VLOOKUP(B112,home!$B$2:$E$405,4,FALSE)</f>
        <v>0.95</v>
      </c>
      <c r="K112" s="3">
        <f t="shared" si="224"/>
        <v>4.9827576271186302</v>
      </c>
      <c r="L112" s="3">
        <f t="shared" si="225"/>
        <v>0.71443220338983293</v>
      </c>
      <c r="M112" s="5">
        <f t="shared" si="226"/>
        <v>3.3553814115364956E-3</v>
      </c>
      <c r="N112" s="5">
        <f t="shared" si="227"/>
        <v>1.6719052320225549E-2</v>
      </c>
      <c r="O112" s="5">
        <f t="shared" si="228"/>
        <v>2.3971925350573064E-3</v>
      </c>
      <c r="P112" s="5">
        <f t="shared" si="229"/>
        <v>1.1944629387728637E-2</v>
      </c>
      <c r="Q112" s="5">
        <f t="shared" si="230"/>
        <v>4.1653492733399647E-2</v>
      </c>
      <c r="R112" s="5">
        <f t="shared" si="231"/>
        <v>8.5631577238532526E-4</v>
      </c>
      <c r="S112" s="5">
        <f t="shared" si="232"/>
        <v>1.0630249866650577E-2</v>
      </c>
      <c r="T112" s="5">
        <f t="shared" si="233"/>
        <v>2.9758596592405106E-2</v>
      </c>
      <c r="U112" s="5">
        <f t="shared" si="234"/>
        <v>4.2668139460749609E-3</v>
      </c>
      <c r="V112" s="5">
        <f t="shared" si="235"/>
        <v>4.2046683747264642E-3</v>
      </c>
      <c r="W112" s="5">
        <f t="shared" si="236"/>
        <v>6.9183086204492511E-2</v>
      </c>
      <c r="X112" s="5">
        <f t="shared" si="237"/>
        <v>4.9426624714384339E-2</v>
      </c>
      <c r="Y112" s="5">
        <f t="shared" si="238"/>
        <v>1.7655986200409986E-2</v>
      </c>
      <c r="Z112" s="5">
        <f t="shared" si="239"/>
        <v>2.0392652135423824E-4</v>
      </c>
      <c r="AA112" s="5">
        <f t="shared" si="240"/>
        <v>1.0161164296496007E-3</v>
      </c>
      <c r="AB112" s="5">
        <f t="shared" si="241"/>
        <v>2.5315309449385499E-3</v>
      </c>
      <c r="AC112" s="5">
        <f t="shared" si="242"/>
        <v>9.3549732643160113E-4</v>
      </c>
      <c r="AD112" s="5">
        <f t="shared" si="243"/>
        <v>8.6180637613260197E-2</v>
      </c>
      <c r="AE112" s="5">
        <f t="shared" si="244"/>
        <v>6.1570222819582195E-2</v>
      </c>
      <c r="AF112" s="5">
        <f t="shared" si="245"/>
        <v>2.1993874976098539E-2</v>
      </c>
      <c r="AG112" s="5">
        <f t="shared" si="246"/>
        <v>5.2377108534181968E-3</v>
      </c>
      <c r="AH112" s="5">
        <f t="shared" si="247"/>
        <v>3.6422918495183053E-5</v>
      </c>
      <c r="AI112" s="5">
        <f t="shared" si="248"/>
        <v>1.814865749337936E-4</v>
      </c>
      <c r="AJ112" s="5">
        <f t="shared" si="249"/>
        <v>4.5215180773549852E-4</v>
      </c>
      <c r="AK112" s="5">
        <f t="shared" si="250"/>
        <v>7.5098762286984386E-4</v>
      </c>
      <c r="AL112" s="5">
        <f t="shared" si="251"/>
        <v>1.3320892604360709E-4</v>
      </c>
      <c r="AM112" s="5">
        <f t="shared" si="252"/>
        <v>8.5883445875483785E-2</v>
      </c>
      <c r="AN112" s="5">
        <f t="shared" si="253"/>
        <v>6.1357899471533334E-2</v>
      </c>
      <c r="AO112" s="5">
        <f t="shared" si="254"/>
        <v>2.1918029657409712E-2</v>
      </c>
      <c r="AP112" s="5">
        <f t="shared" si="255"/>
        <v>5.2196487407023089E-3</v>
      </c>
      <c r="AQ112" s="5">
        <f t="shared" si="256"/>
        <v>9.322712876852293E-4</v>
      </c>
      <c r="AR112" s="5">
        <f t="shared" si="257"/>
        <v>5.2043411828803874E-6</v>
      </c>
      <c r="AS112" s="5">
        <f t="shared" si="258"/>
        <v>2.5931970723124844E-5</v>
      </c>
      <c r="AT112" s="5">
        <f t="shared" si="259"/>
        <v>6.4606362453433679E-5</v>
      </c>
      <c r="AU112" s="5">
        <f t="shared" si="260"/>
        <v>1.0730594842507912E-4</v>
      </c>
      <c r="AV112" s="5">
        <f t="shared" si="261"/>
        <v>1.3366988323756536E-4</v>
      </c>
      <c r="AW112" s="5">
        <f t="shared" si="262"/>
        <v>1.3172299936335107E-5</v>
      </c>
      <c r="AX112" s="5">
        <f t="shared" si="263"/>
        <v>7.1322732496549454E-2</v>
      </c>
      <c r="AY112" s="5">
        <f t="shared" si="264"/>
        <v>5.0955256929293466E-2</v>
      </c>
      <c r="AZ112" s="5">
        <f t="shared" si="265"/>
        <v>1.8202038241145094E-2</v>
      </c>
      <c r="BA112" s="5">
        <f t="shared" si="266"/>
        <v>4.3347074289357629E-3</v>
      </c>
      <c r="BB112" s="5">
        <f t="shared" si="267"/>
        <v>7.7421364487621368E-4</v>
      </c>
      <c r="BC112" s="5">
        <f t="shared" si="268"/>
        <v>1.1062463204067742E-4</v>
      </c>
      <c r="BD112" s="5">
        <f t="shared" si="269"/>
        <v>6.196914897462804E-7</v>
      </c>
      <c r="BE112" s="5">
        <f t="shared" si="270"/>
        <v>3.0877724969937853E-6</v>
      </c>
      <c r="BF112" s="5">
        <f t="shared" si="271"/>
        <v>7.6928109801014617E-6</v>
      </c>
      <c r="BG112" s="5">
        <f t="shared" si="272"/>
        <v>1.2777137528360834E-5</v>
      </c>
      <c r="BH112" s="5">
        <f t="shared" si="273"/>
        <v>1.5916344868045909E-5</v>
      </c>
      <c r="BI112" s="5">
        <f t="shared" si="274"/>
        <v>1.5861457757421242E-5</v>
      </c>
      <c r="BJ112" s="8">
        <f t="shared" si="275"/>
        <v>0.72039015343333135</v>
      </c>
      <c r="BK112" s="8">
        <f t="shared" si="276"/>
        <v>8.2158892222410851E-2</v>
      </c>
      <c r="BL112" s="8">
        <f t="shared" si="277"/>
        <v>1.2881692273282811E-2</v>
      </c>
      <c r="BM112" s="8">
        <f t="shared" si="278"/>
        <v>0.68776651566068936</v>
      </c>
      <c r="BN112" s="8">
        <f t="shared" si="279"/>
        <v>7.6926064160332958E-2</v>
      </c>
    </row>
    <row r="113" spans="1:66" x14ac:dyDescent="0.25">
      <c r="A113" t="s">
        <v>340</v>
      </c>
      <c r="B113" t="s">
        <v>390</v>
      </c>
      <c r="C113" t="s">
        <v>378</v>
      </c>
      <c r="D113" s="11">
        <v>44443</v>
      </c>
      <c r="E113">
        <f>VLOOKUP(A113,home!$A$2:$E$405,3,FALSE)</f>
        <v>1.33666666666667</v>
      </c>
      <c r="F113">
        <f>VLOOKUP(B113,home!$B$2:$E$405,3,FALSE)</f>
        <v>0.75</v>
      </c>
      <c r="G113">
        <f>VLOOKUP(C113,away!$B$2:$E$405,4,FALSE)</f>
        <v>1.26</v>
      </c>
      <c r="H113">
        <f>VLOOKUP(A113,away!$A$2:$E$405,3,FALSE)</f>
        <v>1.1399999999999999</v>
      </c>
      <c r="I113">
        <f>VLOOKUP(C113,away!$B$2:$E$405,3,FALSE)</f>
        <v>0.61</v>
      </c>
      <c r="J113">
        <f>VLOOKUP(B113,home!$B$2:$E$405,4,FALSE)</f>
        <v>1.1100000000000001</v>
      </c>
      <c r="K113" s="3">
        <f t="shared" si="224"/>
        <v>1.2631500000000033</v>
      </c>
      <c r="L113" s="3">
        <f t="shared" si="225"/>
        <v>0.77189399999999997</v>
      </c>
      <c r="M113" s="5">
        <f t="shared" si="226"/>
        <v>0.13067473268929128</v>
      </c>
      <c r="N113" s="5">
        <f t="shared" si="227"/>
        <v>0.16506178859647874</v>
      </c>
      <c r="O113" s="5">
        <f t="shared" si="228"/>
        <v>0.10086704211446781</v>
      </c>
      <c r="P113" s="5">
        <f t="shared" si="229"/>
        <v>0.12741020424689037</v>
      </c>
      <c r="Q113" s="5">
        <f t="shared" si="230"/>
        <v>0.10424889913282134</v>
      </c>
      <c r="R113" s="5">
        <f t="shared" si="231"/>
        <v>3.89293323029525E-2</v>
      </c>
      <c r="S113" s="5">
        <f t="shared" si="232"/>
        <v>3.1056807640144169E-2</v>
      </c>
      <c r="T113" s="5">
        <f t="shared" si="233"/>
        <v>8.0469099747230002E-2</v>
      </c>
      <c r="U113" s="5">
        <f t="shared" si="234"/>
        <v>4.9173586098474581E-2</v>
      </c>
      <c r="V113" s="5">
        <f t="shared" si="235"/>
        <v>3.3645492839382151E-3</v>
      </c>
      <c r="W113" s="5">
        <f t="shared" si="236"/>
        <v>4.3893998979874546E-2</v>
      </c>
      <c r="X113" s="5">
        <f t="shared" si="237"/>
        <v>3.3881514448571286E-2</v>
      </c>
      <c r="Y113" s="5">
        <f t="shared" si="238"/>
        <v>1.3076468856882737E-2</v>
      </c>
      <c r="Z113" s="5">
        <f t="shared" si="239"/>
        <v>1.0016439342885073E-2</v>
      </c>
      <c r="AA113" s="5">
        <f t="shared" si="240"/>
        <v>1.2652265355965314E-2</v>
      </c>
      <c r="AB113" s="5">
        <f t="shared" si="241"/>
        <v>7.9908544921938156E-3</v>
      </c>
      <c r="AC113" s="5">
        <f t="shared" si="242"/>
        <v>2.050309873622314E-4</v>
      </c>
      <c r="AD113" s="5">
        <f t="shared" si="243"/>
        <v>1.3861176202857177E-2</v>
      </c>
      <c r="AE113" s="5">
        <f t="shared" si="244"/>
        <v>1.0699358743928238E-2</v>
      </c>
      <c r="AF113" s="5">
        <f t="shared" si="245"/>
        <v>4.1293854091428708E-3</v>
      </c>
      <c r="AG113" s="5">
        <f t="shared" si="246"/>
        <v>1.0624826070016425E-3</v>
      </c>
      <c r="AH113" s="5">
        <f t="shared" si="247"/>
        <v>1.932907357534232E-3</v>
      </c>
      <c r="AI113" s="5">
        <f t="shared" si="248"/>
        <v>2.441551928669372E-3</v>
      </c>
      <c r="AJ113" s="5">
        <f t="shared" si="249"/>
        <v>1.5420231593493627E-3</v>
      </c>
      <c r="AK113" s="5">
        <f t="shared" si="250"/>
        <v>6.4926885124405099E-4</v>
      </c>
      <c r="AL113" s="5">
        <f t="shared" si="251"/>
        <v>7.9963553593415497E-6</v>
      </c>
      <c r="AM113" s="5">
        <f t="shared" si="252"/>
        <v>3.5017489441278135E-3</v>
      </c>
      <c r="AN113" s="5">
        <f t="shared" si="253"/>
        <v>2.7029789994785949E-3</v>
      </c>
      <c r="AO113" s="5">
        <f t="shared" si="254"/>
        <v>1.043206635911765E-3</v>
      </c>
      <c r="AP113" s="5">
        <f t="shared" si="255"/>
        <v>2.6841498100682533E-4</v>
      </c>
      <c r="AQ113" s="5">
        <f t="shared" si="256"/>
        <v>5.179697833732059E-5</v>
      </c>
      <c r="AR113" s="5">
        <f t="shared" si="257"/>
        <v>2.9839991836730573E-4</v>
      </c>
      <c r="AS113" s="5">
        <f t="shared" si="258"/>
        <v>3.7692385688566326E-4</v>
      </c>
      <c r="AT113" s="5">
        <f t="shared" si="259"/>
        <v>2.3805568491256344E-4</v>
      </c>
      <c r="AU113" s="5">
        <f t="shared" si="260"/>
        <v>1.0023334613243511E-4</v>
      </c>
      <c r="AV113" s="5">
        <f t="shared" si="261"/>
        <v>3.1652437791796448E-5</v>
      </c>
      <c r="AW113" s="5">
        <f t="shared" si="262"/>
        <v>2.1657193496935394E-7</v>
      </c>
      <c r="AX113" s="5">
        <f t="shared" si="263"/>
        <v>7.3720569646251104E-4</v>
      </c>
      <c r="AY113" s="5">
        <f t="shared" si="264"/>
        <v>5.6904465386523355E-4</v>
      </c>
      <c r="AZ113" s="5">
        <f t="shared" si="265"/>
        <v>2.1962107702532522E-4</v>
      </c>
      <c r="BA113" s="5">
        <f t="shared" si="266"/>
        <v>5.6508063876462139E-5</v>
      </c>
      <c r="BB113" s="5">
        <f t="shared" si="267"/>
        <v>1.0904558864464462E-5</v>
      </c>
      <c r="BC113" s="5">
        <f t="shared" si="268"/>
        <v>1.6834327120253866E-6</v>
      </c>
      <c r="BD113" s="5">
        <f t="shared" si="269"/>
        <v>3.8388851098035512E-5</v>
      </c>
      <c r="BE113" s="5">
        <f t="shared" si="270"/>
        <v>4.849087726448369E-5</v>
      </c>
      <c r="BF113" s="5">
        <f t="shared" si="271"/>
        <v>3.0625625808316368E-5</v>
      </c>
      <c r="BG113" s="5">
        <f t="shared" si="272"/>
        <v>1.2894919746591643E-5</v>
      </c>
      <c r="BH113" s="5">
        <f t="shared" si="273"/>
        <v>4.0720544694768214E-6</v>
      </c>
      <c r="BI113" s="5">
        <f t="shared" si="274"/>
        <v>1.0287231206239308E-6</v>
      </c>
      <c r="BJ113" s="8">
        <f t="shared" si="275"/>
        <v>0.47954728674645697</v>
      </c>
      <c r="BK113" s="8">
        <f t="shared" si="276"/>
        <v>0.29328836585685086</v>
      </c>
      <c r="BL113" s="8">
        <f t="shared" si="277"/>
        <v>0.21735959795644838</v>
      </c>
      <c r="BM113" s="8">
        <f t="shared" si="278"/>
        <v>0.33245086273780899</v>
      </c>
      <c r="BN113" s="8">
        <f t="shared" si="279"/>
        <v>0.66719199908290194</v>
      </c>
    </row>
    <row r="114" spans="1:66" x14ac:dyDescent="0.25">
      <c r="A114" t="s">
        <v>342</v>
      </c>
      <c r="B114" t="s">
        <v>426</v>
      </c>
      <c r="C114" t="s">
        <v>420</v>
      </c>
      <c r="D114" s="11">
        <v>44443</v>
      </c>
      <c r="E114">
        <f>VLOOKUP(A114,home!$A$2:$E$405,3,FALSE)</f>
        <v>1.18548387096774</v>
      </c>
      <c r="F114">
        <f>VLOOKUP(B114,home!$B$2:$E$405,3,FALSE)</f>
        <v>1.04</v>
      </c>
      <c r="G114">
        <f>VLOOKUP(C114,away!$B$2:$E$405,4,FALSE)</f>
        <v>0.74</v>
      </c>
      <c r="H114">
        <f>VLOOKUP(A114,away!$A$2:$E$405,3,FALSE)</f>
        <v>0.86021505376344098</v>
      </c>
      <c r="I114">
        <f>VLOOKUP(C114,away!$B$2:$E$405,3,FALSE)</f>
        <v>0.74</v>
      </c>
      <c r="J114">
        <f>VLOOKUP(B114,home!$B$2:$E$405,4,FALSE)</f>
        <v>0.62</v>
      </c>
      <c r="K114" s="3">
        <f t="shared" si="224"/>
        <v>0.91234838709677268</v>
      </c>
      <c r="L114" s="3">
        <f t="shared" si="225"/>
        <v>0.39466666666666667</v>
      </c>
      <c r="M114" s="5">
        <f t="shared" si="226"/>
        <v>0.27062665797884222</v>
      </c>
      <c r="N114" s="5">
        <f t="shared" si="227"/>
        <v>0.24690579491238665</v>
      </c>
      <c r="O114" s="5">
        <f t="shared" si="228"/>
        <v>0.10680732101564973</v>
      </c>
      <c r="P114" s="5">
        <f t="shared" si="229"/>
        <v>9.7445487058755262E-2</v>
      </c>
      <c r="Q114" s="5">
        <f t="shared" si="230"/>
        <v>0.11263205187658122</v>
      </c>
      <c r="R114" s="5">
        <f t="shared" si="231"/>
        <v>2.1076644680421548E-2</v>
      </c>
      <c r="S114" s="5">
        <f t="shared" si="232"/>
        <v>8.7718843175275917E-3</v>
      </c>
      <c r="T114" s="5">
        <f t="shared" si="233"/>
        <v>4.4452116473957387E-2</v>
      </c>
      <c r="U114" s="5">
        <f t="shared" si="234"/>
        <v>1.9229242779594372E-2</v>
      </c>
      <c r="V114" s="5">
        <f t="shared" si="235"/>
        <v>3.5094700661231855E-4</v>
      </c>
      <c r="W114" s="5">
        <f t="shared" si="236"/>
        <v>3.4253223621666315E-2</v>
      </c>
      <c r="X114" s="5">
        <f t="shared" si="237"/>
        <v>1.351860558935097E-2</v>
      </c>
      <c r="Y114" s="5">
        <f t="shared" si="238"/>
        <v>2.6676715029652579E-3</v>
      </c>
      <c r="Z114" s="5">
        <f t="shared" si="239"/>
        <v>2.7727497001799025E-3</v>
      </c>
      <c r="AA114" s="5">
        <f t="shared" si="240"/>
        <v>2.5297137167821938E-3</v>
      </c>
      <c r="AB114" s="5">
        <f t="shared" si="241"/>
        <v>1.1539901146614081E-3</v>
      </c>
      <c r="AC114" s="5">
        <f t="shared" si="242"/>
        <v>7.8979197408333282E-6</v>
      </c>
      <c r="AD114" s="5">
        <f t="shared" si="243"/>
        <v>7.812718331023082E-3</v>
      </c>
      <c r="AE114" s="5">
        <f t="shared" si="244"/>
        <v>3.0834195013104428E-3</v>
      </c>
      <c r="AF114" s="5">
        <f t="shared" si="245"/>
        <v>6.0846144825859401E-4</v>
      </c>
      <c r="AG114" s="5">
        <f t="shared" si="246"/>
        <v>8.0046483859797294E-5</v>
      </c>
      <c r="AH114" s="5">
        <f t="shared" si="247"/>
        <v>2.7357797041775023E-4</v>
      </c>
      <c r="AI114" s="5">
        <f t="shared" si="248"/>
        <v>2.4959842005584299E-4</v>
      </c>
      <c r="AJ114" s="5">
        <f t="shared" si="249"/>
        <v>1.1386035797992554E-4</v>
      </c>
      <c r="AK114" s="5">
        <f t="shared" si="250"/>
        <v>3.4626771319082081E-5</v>
      </c>
      <c r="AL114" s="5">
        <f t="shared" si="251"/>
        <v>1.1375326313295147E-7</v>
      </c>
      <c r="AM114" s="5">
        <f t="shared" si="252"/>
        <v>1.4255841936300605E-3</v>
      </c>
      <c r="AN114" s="5">
        <f t="shared" si="253"/>
        <v>5.6263056175266386E-4</v>
      </c>
      <c r="AO114" s="5">
        <f t="shared" si="254"/>
        <v>1.1102576418585899E-4</v>
      </c>
      <c r="AP114" s="5">
        <f t="shared" si="255"/>
        <v>1.4606056088450789E-5</v>
      </c>
      <c r="AQ114" s="5">
        <f t="shared" si="256"/>
        <v>1.4411308673938105E-6</v>
      </c>
      <c r="AR114" s="5">
        <f t="shared" si="257"/>
        <v>2.1594421131641092E-5</v>
      </c>
      <c r="AS114" s="5">
        <f t="shared" si="258"/>
        <v>1.9701635289741213E-5</v>
      </c>
      <c r="AT114" s="5">
        <f t="shared" si="259"/>
        <v>8.9873775898821251E-6</v>
      </c>
      <c r="AU114" s="5">
        <f t="shared" si="260"/>
        <v>2.733206482786213E-6</v>
      </c>
      <c r="AV114" s="5">
        <f t="shared" si="261"/>
        <v>6.2340913154311087E-7</v>
      </c>
      <c r="AW114" s="5">
        <f t="shared" si="262"/>
        <v>1.1377648673821307E-9</v>
      </c>
      <c r="AX114" s="5">
        <f t="shared" si="263"/>
        <v>2.16771573288173E-4</v>
      </c>
      <c r="AY114" s="5">
        <f t="shared" si="264"/>
        <v>8.5552514257732274E-5</v>
      </c>
      <c r="AZ114" s="5">
        <f t="shared" si="265"/>
        <v>1.6882362813525834E-5</v>
      </c>
      <c r="BA114" s="5">
        <f t="shared" si="266"/>
        <v>2.2209686190238442E-6</v>
      </c>
      <c r="BB114" s="5">
        <f t="shared" si="267"/>
        <v>2.1913557041035251E-7</v>
      </c>
      <c r="BC114" s="5">
        <f t="shared" si="268"/>
        <v>1.7297101024390497E-8</v>
      </c>
      <c r="BD114" s="5">
        <f t="shared" si="269"/>
        <v>1.4204330344368367E-6</v>
      </c>
      <c r="BE114" s="5">
        <f t="shared" si="270"/>
        <v>1.2959297879474223E-6</v>
      </c>
      <c r="BF114" s="5">
        <f t="shared" si="271"/>
        <v>5.9116972591224657E-7</v>
      </c>
      <c r="BG114" s="5">
        <f t="shared" si="272"/>
        <v>1.7978424864549317E-7</v>
      </c>
      <c r="BH114" s="5">
        <f t="shared" si="273"/>
        <v>4.1006467319280192E-8</v>
      </c>
      <c r="BI114" s="5">
        <f t="shared" si="274"/>
        <v>7.4824368638563654E-9</v>
      </c>
      <c r="BJ114" s="8">
        <f t="shared" si="275"/>
        <v>0.46845106129953412</v>
      </c>
      <c r="BK114" s="8">
        <f t="shared" si="276"/>
        <v>0.37728854054899907</v>
      </c>
      <c r="BL114" s="8">
        <f t="shared" si="277"/>
        <v>0.15152575168220861</v>
      </c>
      <c r="BM114" s="8">
        <f t="shared" si="278"/>
        <v>0.14445859433179215</v>
      </c>
      <c r="BN114" s="8">
        <f t="shared" si="279"/>
        <v>0.85549395752263657</v>
      </c>
    </row>
    <row r="115" spans="1:66" x14ac:dyDescent="0.25">
      <c r="A115" t="s">
        <v>10</v>
      </c>
      <c r="B115" t="s">
        <v>242</v>
      </c>
      <c r="C115" t="s">
        <v>247</v>
      </c>
      <c r="D115" s="11">
        <v>44473</v>
      </c>
      <c r="E115">
        <f>VLOOKUP(A115,home!$A$2:$E$405,3,FALSE)</f>
        <v>1.53198653198653</v>
      </c>
      <c r="F115">
        <f>VLOOKUP(B115,home!$B$2:$E$405,3,FALSE)</f>
        <v>0.96</v>
      </c>
      <c r="G115">
        <f>VLOOKUP(C115,away!$B$2:$E$405,4,FALSE)</f>
        <v>1.38</v>
      </c>
      <c r="H115">
        <f>VLOOKUP(A115,away!$A$2:$E$405,3,FALSE)</f>
        <v>1.4141414141414099</v>
      </c>
      <c r="I115">
        <f>VLOOKUP(C115,away!$B$2:$E$405,3,FALSE)</f>
        <v>1.1499999999999999</v>
      </c>
      <c r="J115">
        <f>VLOOKUP(B115,home!$B$2:$E$405,4,FALSE)</f>
        <v>1.08</v>
      </c>
      <c r="K115" s="3">
        <f t="shared" si="224"/>
        <v>2.0295757575757549</v>
      </c>
      <c r="L115" s="3">
        <f t="shared" si="225"/>
        <v>1.756363636363631</v>
      </c>
      <c r="M115" s="5">
        <f t="shared" si="226"/>
        <v>2.2687540225374312E-2</v>
      </c>
      <c r="N115" s="5">
        <f t="shared" si="227"/>
        <v>4.6046081640444478E-2</v>
      </c>
      <c r="O115" s="5">
        <f t="shared" si="228"/>
        <v>3.9847570650384578E-2</v>
      </c>
      <c r="P115" s="5">
        <f t="shared" si="229"/>
        <v>8.0873663390307687E-2</v>
      </c>
      <c r="Q115" s="5">
        <f t="shared" si="230"/>
        <v>4.6727005514400094E-2</v>
      </c>
      <c r="R115" s="5">
        <f t="shared" si="231"/>
        <v>3.4993412043883079E-2</v>
      </c>
      <c r="S115" s="5">
        <f t="shared" si="232"/>
        <v>7.2072042244289702E-2</v>
      </c>
      <c r="T115" s="5">
        <f t="shared" si="233"/>
        <v>8.2069613321655188E-2</v>
      </c>
      <c r="U115" s="5">
        <f t="shared" si="234"/>
        <v>7.1021780759124548E-2</v>
      </c>
      <c r="V115" s="5">
        <f t="shared" si="235"/>
        <v>2.8545918579170531E-2</v>
      </c>
      <c r="W115" s="5">
        <f t="shared" si="236"/>
        <v>3.1611999205378341E-2</v>
      </c>
      <c r="X115" s="5">
        <f t="shared" si="237"/>
        <v>5.5522165877082523E-2</v>
      </c>
      <c r="Y115" s="5">
        <f t="shared" si="238"/>
        <v>4.8758556579328691E-2</v>
      </c>
      <c r="Z115" s="5">
        <f t="shared" si="239"/>
        <v>2.0487052142055127E-2</v>
      </c>
      <c r="AA115" s="5">
        <f t="shared" si="240"/>
        <v>4.1580024371705521E-2</v>
      </c>
      <c r="AB115" s="5">
        <f t="shared" si="241"/>
        <v>4.21949047321113E-2</v>
      </c>
      <c r="AC115" s="5">
        <f t="shared" si="242"/>
        <v>6.359804179423994E-3</v>
      </c>
      <c r="AD115" s="5">
        <f t="shared" si="243"/>
        <v>1.603973680893498E-2</v>
      </c>
      <c r="AE115" s="5">
        <f t="shared" si="244"/>
        <v>2.8171610468056624E-2</v>
      </c>
      <c r="AF115" s="5">
        <f t="shared" si="245"/>
        <v>2.4739796101947837E-2</v>
      </c>
      <c r="AG115" s="5">
        <f t="shared" si="246"/>
        <v>1.4484026081503964E-2</v>
      </c>
      <c r="AH115" s="5">
        <f t="shared" si="247"/>
        <v>8.9956783496478142E-3</v>
      </c>
      <c r="AI115" s="5">
        <f t="shared" si="248"/>
        <v>1.8257410701394278E-2</v>
      </c>
      <c r="AJ115" s="5">
        <f t="shared" si="249"/>
        <v>1.8527399077826998E-2</v>
      </c>
      <c r="AK115" s="5">
        <f t="shared" si="250"/>
        <v>1.2534253339763022E-2</v>
      </c>
      <c r="AL115" s="5">
        <f t="shared" si="251"/>
        <v>9.0682490446409344E-4</v>
      </c>
      <c r="AM115" s="5">
        <f t="shared" si="252"/>
        <v>6.510772197061988E-3</v>
      </c>
      <c r="AN115" s="5">
        <f t="shared" si="253"/>
        <v>1.1435283531567021E-2</v>
      </c>
      <c r="AO115" s="5">
        <f t="shared" si="254"/>
        <v>1.00422580831761E-2</v>
      </c>
      <c r="AP115" s="5">
        <f t="shared" si="255"/>
        <v>5.879285641423081E-3</v>
      </c>
      <c r="AQ115" s="5">
        <f t="shared" si="256"/>
        <v>2.5815408770975814E-3</v>
      </c>
      <c r="AR115" s="5">
        <f t="shared" si="257"/>
        <v>3.1599364675490055E-3</v>
      </c>
      <c r="AS115" s="5">
        <f t="shared" si="258"/>
        <v>6.4133304500170272E-3</v>
      </c>
      <c r="AT115" s="5">
        <f t="shared" si="259"/>
        <v>6.5081700033384846E-3</v>
      </c>
      <c r="AU115" s="5">
        <f t="shared" si="260"/>
        <v>4.4029413549858355E-3</v>
      </c>
      <c r="AV115" s="5">
        <f t="shared" si="261"/>
        <v>2.2340257590267496E-3</v>
      </c>
      <c r="AW115" s="5">
        <f t="shared" si="262"/>
        <v>8.9792619586990624E-5</v>
      </c>
      <c r="AX115" s="5">
        <f t="shared" si="263"/>
        <v>2.2023509023758729E-3</v>
      </c>
      <c r="AY115" s="5">
        <f t="shared" si="264"/>
        <v>3.8681290394456127E-3</v>
      </c>
      <c r="AZ115" s="5">
        <f t="shared" si="265"/>
        <v>3.3969205928222278E-3</v>
      </c>
      <c r="BA115" s="5">
        <f t="shared" si="266"/>
        <v>1.9887426016159167E-3</v>
      </c>
      <c r="BB115" s="5">
        <f t="shared" si="267"/>
        <v>8.7323879689134992E-4</v>
      </c>
      <c r="BC115" s="5">
        <f t="shared" si="268"/>
        <v>3.0674497374437882E-4</v>
      </c>
      <c r="BD115" s="5">
        <f t="shared" si="269"/>
        <v>9.249995841370699E-4</v>
      </c>
      <c r="BE115" s="5">
        <f t="shared" si="270"/>
        <v>1.8773567317322518E-3</v>
      </c>
      <c r="BF115" s="5">
        <f t="shared" si="271"/>
        <v>1.9051188555227144E-3</v>
      </c>
      <c r="BG115" s="5">
        <f t="shared" si="272"/>
        <v>1.2888610148231226E-3</v>
      </c>
      <c r="BH115" s="5">
        <f t="shared" si="273"/>
        <v>6.5396026764237395E-4</v>
      </c>
      <c r="BI115" s="5">
        <f t="shared" si="274"/>
        <v>2.6545238112494297E-4</v>
      </c>
      <c r="BJ115" s="8">
        <f t="shared" si="275"/>
        <v>0.44325585883595375</v>
      </c>
      <c r="BK115" s="8">
        <f t="shared" si="276"/>
        <v>0.21531392256247592</v>
      </c>
      <c r="BL115" s="8">
        <f t="shared" si="277"/>
        <v>0.31758658689574071</v>
      </c>
      <c r="BM115" s="8">
        <f t="shared" si="278"/>
        <v>0.72168981055157289</v>
      </c>
      <c r="BN115" s="8">
        <f t="shared" si="279"/>
        <v>0.27117527346479425</v>
      </c>
    </row>
    <row r="116" spans="1:66" x14ac:dyDescent="0.25">
      <c r="A116" t="s">
        <v>10</v>
      </c>
      <c r="B116" t="s">
        <v>50</v>
      </c>
      <c r="C116" t="s">
        <v>48</v>
      </c>
      <c r="D116" s="11">
        <v>44473</v>
      </c>
      <c r="E116">
        <f>VLOOKUP(A116,home!$A$2:$E$405,3,FALSE)</f>
        <v>1.53198653198653</v>
      </c>
      <c r="F116">
        <f>VLOOKUP(B116,home!$B$2:$E$405,3,FALSE)</f>
        <v>1.1100000000000001</v>
      </c>
      <c r="G116">
        <f>VLOOKUP(C116,away!$B$2:$E$405,4,FALSE)</f>
        <v>1.19</v>
      </c>
      <c r="H116">
        <f>VLOOKUP(A116,away!$A$2:$E$405,3,FALSE)</f>
        <v>1.4141414141414099</v>
      </c>
      <c r="I116">
        <f>VLOOKUP(C116,away!$B$2:$E$405,3,FALSE)</f>
        <v>1.1499999999999999</v>
      </c>
      <c r="J116">
        <f>VLOOKUP(B116,home!$B$2:$E$405,4,FALSE)</f>
        <v>1.25</v>
      </c>
      <c r="K116" s="3">
        <f t="shared" si="224"/>
        <v>2.0236010101010078</v>
      </c>
      <c r="L116" s="3">
        <f t="shared" si="225"/>
        <v>2.0328282828282767</v>
      </c>
      <c r="M116" s="5">
        <f t="shared" si="226"/>
        <v>1.7310720402918908E-2</v>
      </c>
      <c r="N116" s="5">
        <f t="shared" si="227"/>
        <v>3.5029991292922828E-2</v>
      </c>
      <c r="O116" s="5">
        <f t="shared" si="228"/>
        <v>3.5189722031186053E-2</v>
      </c>
      <c r="P116" s="5">
        <f t="shared" si="229"/>
        <v>7.1209957047481787E-2</v>
      </c>
      <c r="Q116" s="5">
        <f t="shared" si="230"/>
        <v>3.5443362882094077E-2</v>
      </c>
      <c r="R116" s="5">
        <f t="shared" si="231"/>
        <v>3.5767331104930175E-2</v>
      </c>
      <c r="S116" s="5">
        <f t="shared" si="232"/>
        <v>7.3232913834267166E-2</v>
      </c>
      <c r="T116" s="5">
        <f t="shared" si="233"/>
        <v>7.2050270505266772E-2</v>
      </c>
      <c r="U116" s="5">
        <f t="shared" si="234"/>
        <v>7.2378807352553892E-2</v>
      </c>
      <c r="V116" s="5">
        <f t="shared" si="235"/>
        <v>3.3472595319351407E-2</v>
      </c>
      <c r="W116" s="5">
        <f t="shared" si="236"/>
        <v>2.3907741643194046E-2</v>
      </c>
      <c r="X116" s="5">
        <f t="shared" si="237"/>
        <v>4.860033339083622E-2</v>
      </c>
      <c r="Y116" s="5">
        <f t="shared" si="238"/>
        <v>4.9398066135887694E-2</v>
      </c>
      <c r="Z116" s="5">
        <f t="shared" si="239"/>
        <v>2.4236280757128539E-2</v>
      </c>
      <c r="AA116" s="5">
        <f t="shared" si="240"/>
        <v>4.9044562221216927E-2</v>
      </c>
      <c r="AB116" s="5">
        <f t="shared" si="241"/>
        <v>4.9623312825408154E-2</v>
      </c>
      <c r="AC116" s="5">
        <f t="shared" si="242"/>
        <v>8.6058740605505016E-3</v>
      </c>
      <c r="AD116" s="5">
        <f t="shared" si="243"/>
        <v>1.2094932534600353E-2</v>
      </c>
      <c r="AE116" s="5">
        <f t="shared" si="244"/>
        <v>2.4586920935235488E-2</v>
      </c>
      <c r="AF116" s="5">
        <f t="shared" si="245"/>
        <v>2.499049413240469E-2</v>
      </c>
      <c r="AG116" s="5">
        <f t="shared" si="246"/>
        <v>1.693379442473545E-2</v>
      </c>
      <c r="AH116" s="5">
        <f t="shared" si="247"/>
        <v>1.2317049248414402E-2</v>
      </c>
      <c r="AI116" s="5">
        <f t="shared" si="248"/>
        <v>2.4924793300555241E-2</v>
      </c>
      <c r="AJ116" s="5">
        <f t="shared" si="249"/>
        <v>2.5218918449781212E-2</v>
      </c>
      <c r="AK116" s="5">
        <f t="shared" si="250"/>
        <v>1.7011009616210732E-2</v>
      </c>
      <c r="AL116" s="5">
        <f t="shared" si="251"/>
        <v>1.416056427332754E-3</v>
      </c>
      <c r="AM116" s="5">
        <f t="shared" si="252"/>
        <v>4.8950635388241622E-3</v>
      </c>
      <c r="AN116" s="5">
        <f t="shared" si="253"/>
        <v>9.9508236079632259E-3</v>
      </c>
      <c r="AO116" s="5">
        <f t="shared" si="254"/>
        <v>1.0114157833851485E-2</v>
      </c>
      <c r="AP116" s="5">
        <f t="shared" si="255"/>
        <v>6.8534487005474922E-3</v>
      </c>
      <c r="AQ116" s="5">
        <f t="shared" si="256"/>
        <v>3.4829710883464106E-3</v>
      </c>
      <c r="AR116" s="5">
        <f t="shared" si="257"/>
        <v>5.0076892146331152E-3</v>
      </c>
      <c r="AS116" s="5">
        <f t="shared" si="258"/>
        <v>1.0133564953003493E-2</v>
      </c>
      <c r="AT116" s="5">
        <f t="shared" si="259"/>
        <v>1.0253146137411021E-2</v>
      </c>
      <c r="AU116" s="5">
        <f t="shared" si="260"/>
        <v>6.9160922934593961E-3</v>
      </c>
      <c r="AV116" s="5">
        <f t="shared" si="261"/>
        <v>3.4988528377490583E-3</v>
      </c>
      <c r="AW116" s="5">
        <f t="shared" si="262"/>
        <v>1.6180936023092114E-4</v>
      </c>
      <c r="AX116" s="5">
        <f t="shared" si="263"/>
        <v>1.6509425869455311E-3</v>
      </c>
      <c r="AY116" s="5">
        <f t="shared" si="264"/>
        <v>3.3560827840685564E-3</v>
      </c>
      <c r="AZ116" s="5">
        <f t="shared" si="265"/>
        <v>3.4111700014838142E-3</v>
      </c>
      <c r="BA116" s="5">
        <f t="shared" si="266"/>
        <v>2.3114409521838904E-3</v>
      </c>
      <c r="BB116" s="5">
        <f t="shared" si="267"/>
        <v>1.1746906354217336E-3</v>
      </c>
      <c r="BC116" s="5">
        <f t="shared" si="268"/>
        <v>4.775888694517642E-4</v>
      </c>
      <c r="BD116" s="5">
        <f t="shared" si="269"/>
        <v>1.6966287111867177E-3</v>
      </c>
      <c r="BE116" s="5">
        <f t="shared" si="270"/>
        <v>3.4332995737238127E-3</v>
      </c>
      <c r="BF116" s="5">
        <f t="shared" si="271"/>
        <v>3.4738142426834341E-3</v>
      </c>
      <c r="BG116" s="5">
        <f t="shared" si="272"/>
        <v>2.3432046701324879E-3</v>
      </c>
      <c r="BH116" s="5">
        <f t="shared" si="273"/>
        <v>1.1854278343383757E-3</v>
      </c>
      <c r="BI116" s="5">
        <f t="shared" si="274"/>
        <v>4.7976659259379729E-4</v>
      </c>
      <c r="BJ116" s="8">
        <f t="shared" si="275"/>
        <v>0.39071428847626577</v>
      </c>
      <c r="BK116" s="8">
        <f t="shared" si="276"/>
        <v>0.20860419987597106</v>
      </c>
      <c r="BL116" s="8">
        <f t="shared" si="277"/>
        <v>0.36989699321117148</v>
      </c>
      <c r="BM116" s="8">
        <f t="shared" si="278"/>
        <v>0.76030640413516548</v>
      </c>
      <c r="BN116" s="8">
        <f t="shared" si="279"/>
        <v>0.22995108476153381</v>
      </c>
    </row>
    <row r="117" spans="1:66" x14ac:dyDescent="0.25">
      <c r="A117" t="s">
        <v>10</v>
      </c>
      <c r="B117" t="s">
        <v>240</v>
      </c>
      <c r="C117" t="s">
        <v>49</v>
      </c>
      <c r="D117" s="11">
        <v>44473</v>
      </c>
      <c r="E117">
        <f>VLOOKUP(A117,home!$A$2:$E$405,3,FALSE)</f>
        <v>1.53198653198653</v>
      </c>
      <c r="F117">
        <f>VLOOKUP(B117,home!$B$2:$E$405,3,FALSE)</f>
        <v>1.1100000000000001</v>
      </c>
      <c r="G117">
        <f>VLOOKUP(C117,away!$B$2:$E$405,4,FALSE)</f>
        <v>1.27</v>
      </c>
      <c r="H117">
        <f>VLOOKUP(A117,away!$A$2:$E$405,3,FALSE)</f>
        <v>1.4141414141414099</v>
      </c>
      <c r="I117">
        <f>VLOOKUP(C117,away!$B$2:$E$405,3,FALSE)</f>
        <v>1.08</v>
      </c>
      <c r="J117">
        <f>VLOOKUP(B117,home!$B$2:$E$405,4,FALSE)</f>
        <v>0.87</v>
      </c>
      <c r="K117" s="3">
        <f t="shared" si="224"/>
        <v>2.1596414141414115</v>
      </c>
      <c r="L117" s="3">
        <f t="shared" si="225"/>
        <v>1.328727272727269</v>
      </c>
      <c r="M117" s="5">
        <f t="shared" si="226"/>
        <v>3.0550669250778723E-2</v>
      </c>
      <c r="N117" s="5">
        <f t="shared" si="227"/>
        <v>6.5978490543718307E-2</v>
      </c>
      <c r="O117" s="5">
        <f t="shared" si="228"/>
        <v>4.0593507433580055E-2</v>
      </c>
      <c r="P117" s="5">
        <f t="shared" si="229"/>
        <v>8.7667419798816731E-2</v>
      </c>
      <c r="Q117" s="5">
        <f t="shared" si="230"/>
        <v>7.1244940310375787E-2</v>
      </c>
      <c r="R117" s="5">
        <f t="shared" si="231"/>
        <v>2.6968850211327479E-2</v>
      </c>
      <c r="S117" s="5">
        <f t="shared" si="232"/>
        <v>6.2892046906517965E-2</v>
      </c>
      <c r="T117" s="5">
        <f t="shared" si="233"/>
        <v>9.4665095234222688E-2</v>
      </c>
      <c r="U117" s="5">
        <f t="shared" si="234"/>
        <v>5.8243045808159186E-2</v>
      </c>
      <c r="V117" s="5">
        <f t="shared" si="235"/>
        <v>2.0052601186360968E-2</v>
      </c>
      <c r="W117" s="5">
        <f t="shared" si="236"/>
        <v>5.1287841214106795E-2</v>
      </c>
      <c r="X117" s="5">
        <f t="shared" si="237"/>
        <v>6.8147553380489348E-2</v>
      </c>
      <c r="Y117" s="5">
        <f t="shared" si="238"/>
        <v>4.5274756373146804E-2</v>
      </c>
      <c r="Z117" s="5">
        <f t="shared" si="239"/>
        <v>1.1944748929962466E-2</v>
      </c>
      <c r="AA117" s="5">
        <f t="shared" si="240"/>
        <v>2.5796374470668255E-2</v>
      </c>
      <c r="AB117" s="5">
        <f t="shared" si="241"/>
        <v>2.7855459320777699E-2</v>
      </c>
      <c r="AC117" s="5">
        <f t="shared" si="242"/>
        <v>3.596401996615318E-3</v>
      </c>
      <c r="AD117" s="5">
        <f t="shared" si="243"/>
        <v>2.7690836481973444E-2</v>
      </c>
      <c r="AE117" s="5">
        <f t="shared" si="244"/>
        <v>3.6793569638229343E-2</v>
      </c>
      <c r="AF117" s="5">
        <f t="shared" si="245"/>
        <v>2.4444309719652665E-2</v>
      </c>
      <c r="AG117" s="5">
        <f t="shared" si="246"/>
        <v>1.0826606995831588E-2</v>
      </c>
      <c r="AH117" s="5">
        <f t="shared" si="247"/>
        <v>3.9678284172802464E-3</v>
      </c>
      <c r="AI117" s="5">
        <f t="shared" si="248"/>
        <v>8.5690865741655919E-3</v>
      </c>
      <c r="AJ117" s="5">
        <f t="shared" si="249"/>
        <v>9.2530771234655817E-3</v>
      </c>
      <c r="AK117" s="5">
        <f t="shared" si="250"/>
        <v>6.6611095213602502E-3</v>
      </c>
      <c r="AL117" s="5">
        <f t="shared" si="251"/>
        <v>4.1280573072164858E-4</v>
      </c>
      <c r="AM117" s="5">
        <f t="shared" si="252"/>
        <v>1.1960455451737552E-2</v>
      </c>
      <c r="AN117" s="5">
        <f t="shared" si="253"/>
        <v>1.5892183352963232E-2</v>
      </c>
      <c r="AO117" s="5">
        <f t="shared" si="254"/>
        <v>1.0558188722132274E-2</v>
      </c>
      <c r="AP117" s="5">
        <f t="shared" si="255"/>
        <v>4.6763177685662091E-3</v>
      </c>
      <c r="AQ117" s="5">
        <f t="shared" si="256"/>
        <v>1.5533877387582612E-3</v>
      </c>
      <c r="AR117" s="5">
        <f t="shared" si="257"/>
        <v>1.0544323663085073E-3</v>
      </c>
      <c r="AS117" s="5">
        <f t="shared" si="258"/>
        <v>2.2771958066909793E-3</v>
      </c>
      <c r="AT117" s="5">
        <f t="shared" si="259"/>
        <v>2.4589631861194998E-3</v>
      </c>
      <c r="AU117" s="5">
        <f t="shared" si="260"/>
        <v>1.770159577530929E-3</v>
      </c>
      <c r="AV117" s="5">
        <f t="shared" si="261"/>
        <v>9.5572748331871488E-4</v>
      </c>
      <c r="AW117" s="5">
        <f t="shared" si="262"/>
        <v>3.2904910448810854E-5</v>
      </c>
      <c r="AX117" s="5">
        <f t="shared" si="263"/>
        <v>4.3050491542609677E-3</v>
      </c>
      <c r="AY117" s="5">
        <f t="shared" si="264"/>
        <v>5.7202362216980116E-3</v>
      </c>
      <c r="AZ117" s="5">
        <f t="shared" si="265"/>
        <v>3.8003169371062691E-3</v>
      </c>
      <c r="BA117" s="5">
        <f t="shared" si="266"/>
        <v>1.683194919780154E-3</v>
      </c>
      <c r="BB117" s="5">
        <f t="shared" si="267"/>
        <v>5.5912674880696941E-4</v>
      </c>
      <c r="BC117" s="5">
        <f t="shared" si="268"/>
        <v>1.4858539201022979E-4</v>
      </c>
      <c r="BD117" s="5">
        <f t="shared" si="269"/>
        <v>2.33508840393411E-4</v>
      </c>
      <c r="BE117" s="5">
        <f t="shared" si="270"/>
        <v>5.0429536228174734E-4</v>
      </c>
      <c r="BF117" s="5">
        <f t="shared" si="271"/>
        <v>5.4454857467155411E-4</v>
      </c>
      <c r="BG117" s="5">
        <f t="shared" si="272"/>
        <v>3.920098846241217E-4</v>
      </c>
      <c r="BH117" s="5">
        <f t="shared" si="273"/>
        <v>2.1165019539676246E-4</v>
      </c>
      <c r="BI117" s="5">
        <f t="shared" si="274"/>
        <v>9.1417705457994087E-5</v>
      </c>
      <c r="BJ117" s="8">
        <f t="shared" si="275"/>
        <v>0.55721104229956708</v>
      </c>
      <c r="BK117" s="8">
        <f t="shared" si="276"/>
        <v>0.21089218109150934</v>
      </c>
      <c r="BL117" s="8">
        <f t="shared" si="277"/>
        <v>0.21840224786357859</v>
      </c>
      <c r="BM117" s="8">
        <f t="shared" si="278"/>
        <v>0.669759011324771</v>
      </c>
      <c r="BN117" s="8">
        <f t="shared" si="279"/>
        <v>0.32300387754859711</v>
      </c>
    </row>
    <row r="118" spans="1:66" x14ac:dyDescent="0.25">
      <c r="A118" t="s">
        <v>13</v>
      </c>
      <c r="B118" t="s">
        <v>248</v>
      </c>
      <c r="C118" t="s">
        <v>14</v>
      </c>
      <c r="D118" s="11">
        <v>44473</v>
      </c>
      <c r="E118">
        <f>VLOOKUP(A118,home!$A$2:$E$405,3,FALSE)</f>
        <v>1.6031746031745999</v>
      </c>
      <c r="F118">
        <f>VLOOKUP(B118,home!$B$2:$E$405,3,FALSE)</f>
        <v>2.27</v>
      </c>
      <c r="G118">
        <f>VLOOKUP(C118,away!$B$2:$E$405,4,FALSE)</f>
        <v>0.85</v>
      </c>
      <c r="H118">
        <f>VLOOKUP(A118,away!$A$2:$E$405,3,FALSE)</f>
        <v>1.3968253968254001</v>
      </c>
      <c r="I118">
        <f>VLOOKUP(C118,away!$B$2:$E$405,3,FALSE)</f>
        <v>0.76</v>
      </c>
      <c r="J118">
        <f>VLOOKUP(B118,home!$B$2:$E$405,4,FALSE)</f>
        <v>0.97</v>
      </c>
      <c r="K118" s="3">
        <f t="shared" si="224"/>
        <v>3.0933253968253904</v>
      </c>
      <c r="L118" s="3">
        <f t="shared" si="225"/>
        <v>1.029739682539685</v>
      </c>
      <c r="M118" s="5">
        <f t="shared" si="226"/>
        <v>1.6194799944299738E-2</v>
      </c>
      <c r="N118" s="5">
        <f t="shared" si="227"/>
        <v>5.0095785964208793E-2</v>
      </c>
      <c r="O118" s="5">
        <f t="shared" si="228"/>
        <v>1.6676428153436916E-2</v>
      </c>
      <c r="P118" s="5">
        <f t="shared" si="229"/>
        <v>5.1585618735360363E-2</v>
      </c>
      <c r="Q118" s="5">
        <f t="shared" si="230"/>
        <v>7.7481283498508025E-2</v>
      </c>
      <c r="R118" s="5">
        <f t="shared" si="231"/>
        <v>8.5861899163079958E-3</v>
      </c>
      <c r="S118" s="5">
        <f t="shared" si="232"/>
        <v>4.1079174634179587E-2</v>
      </c>
      <c r="T118" s="5">
        <f t="shared" si="233"/>
        <v>7.9785552272520974E-2</v>
      </c>
      <c r="U118" s="5">
        <f t="shared" si="234"/>
        <v>2.6559879330081596E-2</v>
      </c>
      <c r="V118" s="5">
        <f t="shared" si="235"/>
        <v>1.453892365951809E-2</v>
      </c>
      <c r="W118" s="5">
        <f t="shared" si="236"/>
        <v>7.9891607341520954E-2</v>
      </c>
      <c r="X118" s="5">
        <f t="shared" si="237"/>
        <v>8.2267558381442937E-2</v>
      </c>
      <c r="Y118" s="5">
        <f t="shared" si="238"/>
        <v>4.2357084725511022E-2</v>
      </c>
      <c r="Z118" s="5">
        <f t="shared" si="239"/>
        <v>2.9471801595481475E-3</v>
      </c>
      <c r="AA118" s="5">
        <f t="shared" si="240"/>
        <v>9.1165872365501898E-3</v>
      </c>
      <c r="AB118" s="5">
        <f t="shared" si="241"/>
        <v>1.4100285415597458E-2</v>
      </c>
      <c r="AC118" s="5">
        <f t="shared" si="242"/>
        <v>2.894445189589992E-3</v>
      </c>
      <c r="AD118" s="5">
        <f t="shared" si="243"/>
        <v>6.1782684495682146E-2</v>
      </c>
      <c r="AE118" s="5">
        <f t="shared" si="244"/>
        <v>6.3620081919033233E-2</v>
      </c>
      <c r="AF118" s="5">
        <f t="shared" si="245"/>
        <v>3.2756061479227015E-2</v>
      </c>
      <c r="AG118" s="5">
        <f t="shared" si="246"/>
        <v>1.1243405449623212E-2</v>
      </c>
      <c r="AH118" s="5">
        <f t="shared" si="247"/>
        <v>7.5870709047009166E-4</v>
      </c>
      <c r="AI118" s="5">
        <f t="shared" si="248"/>
        <v>2.3469279117026335E-3</v>
      </c>
      <c r="AJ118" s="5">
        <f t="shared" si="249"/>
        <v>3.6299058568940684E-3</v>
      </c>
      <c r="AK118" s="5">
        <f t="shared" si="250"/>
        <v>3.7428266584052169E-3</v>
      </c>
      <c r="AL118" s="5">
        <f t="shared" si="251"/>
        <v>3.6878935587751339E-4</v>
      </c>
      <c r="AM118" s="5">
        <f t="shared" si="252"/>
        <v>3.8222789406908771E-2</v>
      </c>
      <c r="AN118" s="5">
        <f t="shared" si="253"/>
        <v>3.9359523029651462E-2</v>
      </c>
      <c r="AO118" s="5">
        <f t="shared" si="254"/>
        <v>2.0265031374733355E-2</v>
      </c>
      <c r="AP118" s="5">
        <f t="shared" si="255"/>
        <v>6.9559023248248952E-3</v>
      </c>
      <c r="AQ118" s="5">
        <f t="shared" si="256"/>
        <v>1.7906921629355606E-3</v>
      </c>
      <c r="AR118" s="5">
        <f t="shared" si="257"/>
        <v>1.5625415969625612E-4</v>
      </c>
      <c r="AS118" s="5">
        <f t="shared" si="258"/>
        <v>4.8334496054803935E-4</v>
      </c>
      <c r="AT118" s="5">
        <f t="shared" si="259"/>
        <v>7.4757162094540852E-4</v>
      </c>
      <c r="AU118" s="5">
        <f t="shared" si="260"/>
        <v>7.7082742700545191E-4</v>
      </c>
      <c r="AV118" s="5">
        <f t="shared" si="261"/>
        <v>5.9610501413138355E-4</v>
      </c>
      <c r="AW118" s="5">
        <f t="shared" si="262"/>
        <v>3.2630891073726508E-5</v>
      </c>
      <c r="AX118" s="5">
        <f t="shared" si="263"/>
        <v>1.9705920868316566E-2</v>
      </c>
      <c r="AY118" s="5">
        <f t="shared" si="264"/>
        <v>2.0291968699092451E-2</v>
      </c>
      <c r="AZ118" s="5">
        <f t="shared" si="265"/>
        <v>1.044772270315434E-2</v>
      </c>
      <c r="BA118" s="5">
        <f t="shared" si="266"/>
        <v>3.5861448865362709E-3</v>
      </c>
      <c r="BB118" s="5">
        <f t="shared" si="267"/>
        <v>9.2319892425079327E-4</v>
      </c>
      <c r="BC118" s="5">
        <f t="shared" si="268"/>
        <v>1.9013091343579819E-4</v>
      </c>
      <c r="BD118" s="5">
        <f t="shared" si="269"/>
        <v>2.6816851466854657E-5</v>
      </c>
      <c r="BE118" s="5">
        <f t="shared" si="270"/>
        <v>8.2953247705315735E-5</v>
      </c>
      <c r="BF118" s="5">
        <f t="shared" si="271"/>
        <v>1.2830069393800038E-4</v>
      </c>
      <c r="BG118" s="5">
        <f t="shared" si="272"/>
        <v>1.3229193166291265E-4</v>
      </c>
      <c r="BH118" s="5">
        <f t="shared" si="273"/>
        <v>1.0230549800199418E-4</v>
      </c>
      <c r="BI118" s="5">
        <f t="shared" si="274"/>
        <v>6.3292839040887553E-5</v>
      </c>
      <c r="BJ118" s="8">
        <f t="shared" si="275"/>
        <v>0.74302013082111862</v>
      </c>
      <c r="BK118" s="8">
        <f t="shared" si="276"/>
        <v>0.14695372021791772</v>
      </c>
      <c r="BL118" s="8">
        <f t="shared" si="277"/>
        <v>8.880780181358866E-2</v>
      </c>
      <c r="BM118" s="8">
        <f t="shared" si="278"/>
        <v>0.74084938899203256</v>
      </c>
      <c r="BN118" s="8">
        <f t="shared" si="279"/>
        <v>0.22062010621212183</v>
      </c>
    </row>
    <row r="119" spans="1:66" x14ac:dyDescent="0.25">
      <c r="A119" t="s">
        <v>13</v>
      </c>
      <c r="B119" t="s">
        <v>250</v>
      </c>
      <c r="C119" t="s">
        <v>59</v>
      </c>
      <c r="D119" s="11">
        <v>44473</v>
      </c>
      <c r="E119">
        <f>VLOOKUP(A119,home!$A$2:$E$405,3,FALSE)</f>
        <v>1.6031746031745999</v>
      </c>
      <c r="F119">
        <f>VLOOKUP(B119,home!$B$2:$E$405,3,FALSE)</f>
        <v>1.38</v>
      </c>
      <c r="G119">
        <f>VLOOKUP(C119,away!$B$2:$E$405,4,FALSE)</f>
        <v>0.75</v>
      </c>
      <c r="H119">
        <f>VLOOKUP(A119,away!$A$2:$E$405,3,FALSE)</f>
        <v>1.3968253968254001</v>
      </c>
      <c r="I119">
        <f>VLOOKUP(C119,away!$B$2:$E$405,3,FALSE)</f>
        <v>1</v>
      </c>
      <c r="J119">
        <f>VLOOKUP(B119,home!$B$2:$E$405,4,FALSE)</f>
        <v>0.92</v>
      </c>
      <c r="K119" s="3">
        <f t="shared" si="224"/>
        <v>1.6592857142857109</v>
      </c>
      <c r="L119" s="3">
        <f t="shared" si="225"/>
        <v>1.2850793650793682</v>
      </c>
      <c r="M119" s="5">
        <f t="shared" si="226"/>
        <v>5.2635468554316785E-2</v>
      </c>
      <c r="N119" s="5">
        <f t="shared" si="227"/>
        <v>8.7337281036912601E-2</v>
      </c>
      <c r="O119" s="5">
        <f t="shared" si="228"/>
        <v>6.7640754510436468E-2</v>
      </c>
      <c r="P119" s="5">
        <f t="shared" si="229"/>
        <v>0.112235337662674</v>
      </c>
      <c r="Q119" s="5">
        <f t="shared" si="230"/>
        <v>7.245875137455271E-2</v>
      </c>
      <c r="R119" s="5">
        <f t="shared" si="231"/>
        <v>4.3461868929880562E-2</v>
      </c>
      <c r="S119" s="5">
        <f t="shared" si="232"/>
        <v>5.9830240739926654E-2</v>
      </c>
      <c r="T119" s="5">
        <f t="shared" si="233"/>
        <v>9.3115246210854E-2</v>
      </c>
      <c r="U119" s="5">
        <f t="shared" si="234"/>
        <v>7.2115658231508811E-2</v>
      </c>
      <c r="V119" s="5">
        <f t="shared" si="235"/>
        <v>1.4175205545952727E-2</v>
      </c>
      <c r="W119" s="5">
        <f t="shared" si="236"/>
        <v>4.0076590343591824E-2</v>
      </c>
      <c r="X119" s="5">
        <f t="shared" si="237"/>
        <v>5.1501599273288928E-2</v>
      </c>
      <c r="Y119" s="5">
        <f t="shared" si="238"/>
        <v>3.3091821247345096E-2</v>
      </c>
      <c r="Z119" s="5">
        <f t="shared" si="239"/>
        <v>1.8617316976524544E-2</v>
      </c>
      <c r="AA119" s="5">
        <f t="shared" si="240"/>
        <v>3.0891448097476019E-2</v>
      </c>
      <c r="AB119" s="5">
        <f t="shared" si="241"/>
        <v>2.5628869260870234E-2</v>
      </c>
      <c r="AC119" s="5">
        <f t="shared" si="242"/>
        <v>1.8891241787441716E-3</v>
      </c>
      <c r="AD119" s="5">
        <f t="shared" si="243"/>
        <v>1.6624628458600643E-2</v>
      </c>
      <c r="AE119" s="5">
        <f t="shared" si="244"/>
        <v>2.1363966984258912E-2</v>
      </c>
      <c r="AF119" s="5">
        <f t="shared" si="245"/>
        <v>1.3727196563854016E-2</v>
      </c>
      <c r="AG119" s="5">
        <f t="shared" si="246"/>
        <v>5.8801790148657346E-3</v>
      </c>
      <c r="AH119" s="5">
        <f t="shared" si="247"/>
        <v>5.9811824699183792E-3</v>
      </c>
      <c r="AI119" s="5">
        <f t="shared" si="248"/>
        <v>9.9244906268716893E-3</v>
      </c>
      <c r="AJ119" s="5">
        <f t="shared" si="249"/>
        <v>8.2337827593653174E-3</v>
      </c>
      <c r="AK119" s="5">
        <f t="shared" si="250"/>
        <v>4.5540660357156195E-3</v>
      </c>
      <c r="AL119" s="5">
        <f t="shared" si="251"/>
        <v>1.6112822468315177E-4</v>
      </c>
      <c r="AM119" s="5">
        <f t="shared" si="252"/>
        <v>5.5170017013327372E-3</v>
      </c>
      <c r="AN119" s="5">
        <f t="shared" si="253"/>
        <v>7.0897850434904685E-3</v>
      </c>
      <c r="AO119" s="5">
        <f t="shared" si="254"/>
        <v>4.555468231118966E-3</v>
      </c>
      <c r="AP119" s="5">
        <f t="shared" si="255"/>
        <v>1.9513794073618646E-3</v>
      </c>
      <c r="AQ119" s="5">
        <f t="shared" si="256"/>
        <v>6.2691935246038497E-4</v>
      </c>
      <c r="AR119" s="5">
        <f t="shared" si="257"/>
        <v>1.5372588341733089E-3</v>
      </c>
      <c r="AS119" s="5">
        <f t="shared" si="258"/>
        <v>2.5507516227032778E-3</v>
      </c>
      <c r="AT119" s="5">
        <f t="shared" si="259"/>
        <v>2.1162128641213224E-3</v>
      </c>
      <c r="AU119" s="5">
        <f t="shared" si="260"/>
        <v>1.1704672579413867E-3</v>
      </c>
      <c r="AV119" s="5">
        <f t="shared" si="261"/>
        <v>4.8553490003532771E-4</v>
      </c>
      <c r="AW119" s="5">
        <f t="shared" si="262"/>
        <v>9.5437761736011586E-6</v>
      </c>
      <c r="AX119" s="5">
        <f t="shared" si="263"/>
        <v>1.52571368478523E-3</v>
      </c>
      <c r="AY119" s="5">
        <f t="shared" si="264"/>
        <v>1.960663173336707E-3</v>
      </c>
      <c r="AZ119" s="5">
        <f t="shared" si="265"/>
        <v>1.2598038929630174E-3</v>
      </c>
      <c r="BA119" s="5">
        <f t="shared" si="266"/>
        <v>5.3964932896447687E-4</v>
      </c>
      <c r="BB119" s="5">
        <f t="shared" si="267"/>
        <v>1.7337305425779435E-4</v>
      </c>
      <c r="BC119" s="5">
        <f t="shared" si="268"/>
        <v>4.4559626897495366E-5</v>
      </c>
      <c r="BD119" s="5">
        <f t="shared" si="269"/>
        <v>3.2924993443034798E-4</v>
      </c>
      <c r="BE119" s="5">
        <f t="shared" si="270"/>
        <v>5.4631971262978339E-4</v>
      </c>
      <c r="BF119" s="5">
        <f t="shared" si="271"/>
        <v>4.5325024729963724E-4</v>
      </c>
      <c r="BG119" s="5">
        <f t="shared" si="272"/>
        <v>2.5069055344691799E-4</v>
      </c>
      <c r="BH119" s="5">
        <f t="shared" si="273"/>
        <v>1.0399181351021236E-4</v>
      </c>
      <c r="BI119" s="5">
        <f t="shared" si="274"/>
        <v>3.4510426112031781E-5</v>
      </c>
      <c r="BJ119" s="8">
        <f t="shared" si="275"/>
        <v>0.46042157700509367</v>
      </c>
      <c r="BK119" s="8">
        <f t="shared" si="276"/>
        <v>0.2428871680796342</v>
      </c>
      <c r="BL119" s="8">
        <f t="shared" si="277"/>
        <v>0.27801035908844673</v>
      </c>
      <c r="BM119" s="8">
        <f t="shared" si="278"/>
        <v>0.56221583968376265</v>
      </c>
      <c r="BN119" s="8">
        <f t="shared" si="279"/>
        <v>0.43576946206877315</v>
      </c>
    </row>
    <row r="120" spans="1:66" x14ac:dyDescent="0.25">
      <c r="A120" t="s">
        <v>13</v>
      </c>
      <c r="B120" t="s">
        <v>54</v>
      </c>
      <c r="C120" t="s">
        <v>62</v>
      </c>
      <c r="D120" s="11">
        <v>44473</v>
      </c>
      <c r="E120">
        <f>VLOOKUP(A120,home!$A$2:$E$405,3,FALSE)</f>
        <v>1.6031746031745999</v>
      </c>
      <c r="F120">
        <f>VLOOKUP(B120,home!$B$2:$E$405,3,FALSE)</f>
        <v>0.8</v>
      </c>
      <c r="G120">
        <f>VLOOKUP(C120,away!$B$2:$E$405,4,FALSE)</f>
        <v>1.1599999999999999</v>
      </c>
      <c r="H120">
        <f>VLOOKUP(A120,away!$A$2:$E$405,3,FALSE)</f>
        <v>1.3968253968254001</v>
      </c>
      <c r="I120">
        <f>VLOOKUP(C120,away!$B$2:$E$405,3,FALSE)</f>
        <v>1.1599999999999999</v>
      </c>
      <c r="J120">
        <f>VLOOKUP(B120,home!$B$2:$E$405,4,FALSE)</f>
        <v>1.33</v>
      </c>
      <c r="K120" s="3">
        <f t="shared" si="224"/>
        <v>1.4877460317460287</v>
      </c>
      <c r="L120" s="3">
        <f t="shared" si="225"/>
        <v>2.1550222222222271</v>
      </c>
      <c r="M120" s="5">
        <f t="shared" si="226"/>
        <v>2.6179771306449971E-2</v>
      </c>
      <c r="N120" s="5">
        <f t="shared" si="227"/>
        <v>3.8948850873189493E-2</v>
      </c>
      <c r="O120" s="5">
        <f t="shared" si="228"/>
        <v>5.6417988938095499E-2</v>
      </c>
      <c r="P120" s="5">
        <f t="shared" si="229"/>
        <v>8.3935639161742931E-2</v>
      </c>
      <c r="Q120" s="5">
        <f t="shared" si="230"/>
        <v>2.8972999163827756E-2</v>
      </c>
      <c r="R120" s="5">
        <f t="shared" si="231"/>
        <v>6.0791009947341823E-2</v>
      </c>
      <c r="S120" s="5">
        <f t="shared" si="232"/>
        <v>6.7277053712789484E-2</v>
      </c>
      <c r="T120" s="5">
        <f t="shared" si="233"/>
        <v>6.243745704247481E-2</v>
      </c>
      <c r="U120" s="5">
        <f t="shared" si="234"/>
        <v>9.0441583814991164E-2</v>
      </c>
      <c r="V120" s="5">
        <f t="shared" si="235"/>
        <v>2.3966521658612076E-2</v>
      </c>
      <c r="W120" s="5">
        <f t="shared" si="236"/>
        <v>1.4368154844588586E-2</v>
      </c>
      <c r="X120" s="5">
        <f t="shared" si="237"/>
        <v>3.0963692982418346E-2</v>
      </c>
      <c r="Y120" s="5">
        <f t="shared" si="238"/>
        <v>3.3363723229588998E-2</v>
      </c>
      <c r="Z120" s="5">
        <f t="shared" si="239"/>
        <v>4.3668659115951365E-2</v>
      </c>
      <c r="AA120" s="5">
        <f t="shared" si="240"/>
        <v>6.4967874311426685E-2</v>
      </c>
      <c r="AB120" s="5">
        <f t="shared" si="241"/>
        <v>4.8327848598899915E-2</v>
      </c>
      <c r="AC120" s="5">
        <f t="shared" si="242"/>
        <v>4.8024801533592502E-3</v>
      </c>
      <c r="AD120" s="5">
        <f t="shared" si="243"/>
        <v>5.3440413383872877E-3</v>
      </c>
      <c r="AE120" s="5">
        <f t="shared" si="244"/>
        <v>1.1516527840698816E-2</v>
      </c>
      <c r="AF120" s="5">
        <f t="shared" si="245"/>
        <v>1.240918670977346E-2</v>
      </c>
      <c r="AG120" s="5">
        <f t="shared" si="246"/>
        <v>8.9140243730888424E-3</v>
      </c>
      <c r="AH120" s="5">
        <f t="shared" si="247"/>
        <v>2.3526732702380593E-2</v>
      </c>
      <c r="AI120" s="5">
        <f t="shared" si="248"/>
        <v>3.5001803217916252E-2</v>
      </c>
      <c r="AJ120" s="5">
        <f t="shared" si="249"/>
        <v>2.6036896920705141E-2</v>
      </c>
      <c r="AK120" s="5">
        <f t="shared" si="250"/>
        <v>1.2912096690919824E-2</v>
      </c>
      <c r="AL120" s="5">
        <f t="shared" si="251"/>
        <v>6.1589421315453761E-4</v>
      </c>
      <c r="AM120" s="5">
        <f t="shared" si="252"/>
        <v>1.5901152589344837E-3</v>
      </c>
      <c r="AN120" s="5">
        <f t="shared" si="253"/>
        <v>3.4267337188984624E-3</v>
      </c>
      <c r="AO120" s="5">
        <f t="shared" si="254"/>
        <v>3.6923436569322021E-3</v>
      </c>
      <c r="AP120" s="5">
        <f t="shared" si="255"/>
        <v>2.65236087759006E-3</v>
      </c>
      <c r="AQ120" s="5">
        <f t="shared" si="256"/>
        <v>1.4289741581398558E-3</v>
      </c>
      <c r="AR120" s="5">
        <f t="shared" si="257"/>
        <v>1.0140126357982513E-2</v>
      </c>
      <c r="AS120" s="5">
        <f t="shared" si="258"/>
        <v>1.5085932750491794E-2</v>
      </c>
      <c r="AT120" s="5">
        <f t="shared" si="259"/>
        <v>1.1222018292365811E-2</v>
      </c>
      <c r="AU120" s="5">
        <f t="shared" si="260"/>
        <v>5.5651710608828602E-3</v>
      </c>
      <c r="AV120" s="5">
        <f t="shared" si="261"/>
        <v>2.0698902904540783E-3</v>
      </c>
      <c r="AW120" s="5">
        <f t="shared" si="262"/>
        <v>5.4850952830058382E-5</v>
      </c>
      <c r="AX120" s="5">
        <f t="shared" si="263"/>
        <v>3.9428127774976461E-4</v>
      </c>
      <c r="AY120" s="5">
        <f t="shared" si="264"/>
        <v>8.4968491535691675E-4</v>
      </c>
      <c r="AZ120" s="5">
        <f t="shared" si="265"/>
        <v>9.155449372405842E-4</v>
      </c>
      <c r="BA120" s="5">
        <f t="shared" si="266"/>
        <v>6.5767322839883782E-4</v>
      </c>
      <c r="BB120" s="5">
        <f t="shared" si="267"/>
        <v>3.5432510554003223E-4</v>
      </c>
      <c r="BC120" s="5">
        <f t="shared" si="268"/>
        <v>1.5271569526600107E-4</v>
      </c>
      <c r="BD120" s="5">
        <f t="shared" si="269"/>
        <v>3.6420329395989446E-3</v>
      </c>
      <c r="BE120" s="5">
        <f t="shared" si="270"/>
        <v>5.418420053376654E-3</v>
      </c>
      <c r="BF120" s="5">
        <f t="shared" si="271"/>
        <v>4.0306164663721118E-3</v>
      </c>
      <c r="BG120" s="5">
        <f t="shared" si="272"/>
        <v>1.99884455111177E-3</v>
      </c>
      <c r="BH120" s="5">
        <f t="shared" si="273"/>
        <v>7.4344326224842717E-4</v>
      </c>
      <c r="BI120" s="5">
        <f t="shared" si="274"/>
        <v>2.2121095264768378E-4</v>
      </c>
      <c r="BJ120" s="8">
        <f t="shared" si="275"/>
        <v>0.26335341122808359</v>
      </c>
      <c r="BK120" s="8">
        <f t="shared" si="276"/>
        <v>0.20762704512146513</v>
      </c>
      <c r="BL120" s="8">
        <f t="shared" si="277"/>
        <v>0.47856154212020952</v>
      </c>
      <c r="BM120" s="8">
        <f t="shared" si="278"/>
        <v>0.69716956423253529</v>
      </c>
      <c r="BN120" s="8">
        <f t="shared" si="279"/>
        <v>0.29524625939064747</v>
      </c>
    </row>
    <row r="121" spans="1:66" x14ac:dyDescent="0.25">
      <c r="A121" t="s">
        <v>13</v>
      </c>
      <c r="B121" t="s">
        <v>57</v>
      </c>
      <c r="C121" t="s">
        <v>60</v>
      </c>
      <c r="D121" s="11">
        <v>44473</v>
      </c>
      <c r="E121">
        <f>VLOOKUP(A121,home!$A$2:$E$405,3,FALSE)</f>
        <v>1.6031746031745999</v>
      </c>
      <c r="F121">
        <f>VLOOKUP(B121,home!$B$2:$E$405,3,FALSE)</f>
        <v>0.62</v>
      </c>
      <c r="G121">
        <f>VLOOKUP(C121,away!$B$2:$E$405,4,FALSE)</f>
        <v>0.53</v>
      </c>
      <c r="H121">
        <f>VLOOKUP(A121,away!$A$2:$E$405,3,FALSE)</f>
        <v>1.3968253968254001</v>
      </c>
      <c r="I121">
        <f>VLOOKUP(C121,away!$B$2:$E$405,3,FALSE)</f>
        <v>1.2</v>
      </c>
      <c r="J121">
        <f>VLOOKUP(B121,home!$B$2:$E$405,4,FALSE)</f>
        <v>1.18</v>
      </c>
      <c r="K121" s="3">
        <f t="shared" si="224"/>
        <v>0.52680317460317361</v>
      </c>
      <c r="L121" s="3">
        <f t="shared" si="225"/>
        <v>1.9779047619047663</v>
      </c>
      <c r="M121" s="5">
        <f t="shared" si="226"/>
        <v>8.1699455929504783E-2</v>
      </c>
      <c r="N121" s="5">
        <f t="shared" si="227"/>
        <v>4.3039532747015198E-2</v>
      </c>
      <c r="O121" s="5">
        <f t="shared" si="228"/>
        <v>0.16159374292799614</v>
      </c>
      <c r="P121" s="5">
        <f t="shared" si="229"/>
        <v>8.5128096770477502E-2</v>
      </c>
      <c r="Q121" s="5">
        <f t="shared" si="230"/>
        <v>1.1336681242282428E-2</v>
      </c>
      <c r="R121" s="5">
        <f t="shared" si="231"/>
        <v>0.15980851681564914</v>
      </c>
      <c r="S121" s="5">
        <f t="shared" si="232"/>
        <v>2.2175156423369428E-2</v>
      </c>
      <c r="T121" s="5">
        <f t="shared" si="233"/>
        <v>2.2422875813306858E-2</v>
      </c>
      <c r="U121" s="5">
        <f t="shared" si="234"/>
        <v>8.4187633987108615E-2</v>
      </c>
      <c r="V121" s="5">
        <f t="shared" si="235"/>
        <v>2.5673078105221741E-3</v>
      </c>
      <c r="W121" s="5">
        <f t="shared" si="236"/>
        <v>1.990733222632878E-3</v>
      </c>
      <c r="X121" s="5">
        <f t="shared" si="237"/>
        <v>3.9374807207275915E-3</v>
      </c>
      <c r="Y121" s="5">
        <f t="shared" si="238"/>
        <v>3.8939809337176575E-3</v>
      </c>
      <c r="Z121" s="5">
        <f t="shared" si="239"/>
        <v>0.10536200880087011</v>
      </c>
      <c r="AA121" s="5">
        <f t="shared" si="240"/>
        <v>5.5505040718865896E-2</v>
      </c>
      <c r="AB121" s="5">
        <f t="shared" si="241"/>
        <v>1.4620115828588486E-2</v>
      </c>
      <c r="AC121" s="5">
        <f t="shared" si="242"/>
        <v>1.6719054708448156E-4</v>
      </c>
      <c r="AD121" s="5">
        <f t="shared" si="243"/>
        <v>2.6218114536775164E-4</v>
      </c>
      <c r="AE121" s="5">
        <f t="shared" si="244"/>
        <v>5.1856933590452173E-4</v>
      </c>
      <c r="AF121" s="5">
        <f t="shared" si="245"/>
        <v>5.1284037943167301E-4</v>
      </c>
      <c r="AG121" s="5">
        <f t="shared" si="246"/>
        <v>3.3811647619165107E-4</v>
      </c>
      <c r="AH121" s="5">
        <f t="shared" si="247"/>
        <v>5.2099004732773228E-2</v>
      </c>
      <c r="AI121" s="5">
        <f t="shared" si="248"/>
        <v>2.7445921086890705E-2</v>
      </c>
      <c r="AJ121" s="5">
        <f t="shared" si="249"/>
        <v>7.2292991792411035E-3</v>
      </c>
      <c r="AK121" s="5">
        <f t="shared" si="250"/>
        <v>1.2694725859267772E-3</v>
      </c>
      <c r="AL121" s="5">
        <f t="shared" si="251"/>
        <v>6.9682780182025073E-6</v>
      </c>
      <c r="AM121" s="5">
        <f t="shared" si="252"/>
        <v>2.7623571940165553E-5</v>
      </c>
      <c r="AN121" s="5">
        <f t="shared" si="253"/>
        <v>5.4636794481272339E-5</v>
      </c>
      <c r="AO121" s="5">
        <f t="shared" si="254"/>
        <v>5.4033187989860321E-5</v>
      </c>
      <c r="AP121" s="5">
        <f t="shared" si="255"/>
        <v>3.5624166608680048E-5</v>
      </c>
      <c r="AQ121" s="5">
        <f t="shared" si="256"/>
        <v>1.7615302193549261E-5</v>
      </c>
      <c r="AR121" s="5">
        <f t="shared" si="257"/>
        <v>2.0609373910290212E-2</v>
      </c>
      <c r="AS121" s="5">
        <f t="shared" si="258"/>
        <v>1.0857083602524705E-2</v>
      </c>
      <c r="AT121" s="5">
        <f t="shared" si="259"/>
        <v>2.8597730543710375E-3</v>
      </c>
      <c r="AU121" s="5">
        <f t="shared" si="260"/>
        <v>5.0217917456242566E-4</v>
      </c>
      <c r="AV121" s="5">
        <f t="shared" si="261"/>
        <v>6.6137395844771777E-5</v>
      </c>
      <c r="AW121" s="5">
        <f t="shared" si="262"/>
        <v>2.0168645307917754E-7</v>
      </c>
      <c r="AX121" s="5">
        <f t="shared" si="263"/>
        <v>2.4253642319930589E-6</v>
      </c>
      <c r="AY121" s="5">
        <f t="shared" si="264"/>
        <v>4.7971394638125679E-6</v>
      </c>
      <c r="AZ121" s="5">
        <f t="shared" si="265"/>
        <v>4.7441424944980785E-6</v>
      </c>
      <c r="BA121" s="5">
        <f t="shared" si="266"/>
        <v>3.127820677007502E-6</v>
      </c>
      <c r="BB121" s="5">
        <f t="shared" si="267"/>
        <v>1.5466328528593322E-6</v>
      </c>
      <c r="BC121" s="5">
        <f t="shared" si="268"/>
        <v>6.1181849691776494E-7</v>
      </c>
      <c r="BD121" s="5">
        <f t="shared" si="269"/>
        <v>6.7938964661731511E-3</v>
      </c>
      <c r="BE121" s="5">
        <f t="shared" si="270"/>
        <v>3.5790462263052989E-3</v>
      </c>
      <c r="BF121" s="5">
        <f t="shared" si="271"/>
        <v>9.4272645703456998E-4</v>
      </c>
      <c r="BG121" s="5">
        <f t="shared" si="272"/>
        <v>1.6554376344940462E-4</v>
      </c>
      <c r="BH121" s="5">
        <f t="shared" si="273"/>
        <v>2.1802245030225791E-5</v>
      </c>
      <c r="BI121" s="5">
        <f t="shared" si="274"/>
        <v>2.2970983790798436E-6</v>
      </c>
      <c r="BJ121" s="8">
        <f t="shared" si="275"/>
        <v>8.8459777958008828E-2</v>
      </c>
      <c r="BK121" s="8">
        <f t="shared" si="276"/>
        <v>0.19174897289844037</v>
      </c>
      <c r="BL121" s="8">
        <f t="shared" si="277"/>
        <v>0.61015860725700477</v>
      </c>
      <c r="BM121" s="8">
        <f t="shared" si="278"/>
        <v>0.45311874502838834</v>
      </c>
      <c r="BN121" s="8">
        <f t="shared" si="279"/>
        <v>0.54260602643292521</v>
      </c>
    </row>
    <row r="122" spans="1:66" x14ac:dyDescent="0.25">
      <c r="A122" t="s">
        <v>13</v>
      </c>
      <c r="B122" t="s">
        <v>61</v>
      </c>
      <c r="C122" t="s">
        <v>51</v>
      </c>
      <c r="D122" s="11">
        <v>44473</v>
      </c>
      <c r="E122">
        <f>VLOOKUP(A122,home!$A$2:$E$405,3,FALSE)</f>
        <v>1.6031746031745999</v>
      </c>
      <c r="F122">
        <f>VLOOKUP(B122,home!$B$2:$E$405,3,FALSE)</f>
        <v>1.07</v>
      </c>
      <c r="G122">
        <f>VLOOKUP(C122,away!$B$2:$E$405,4,FALSE)</f>
        <v>1.04</v>
      </c>
      <c r="H122">
        <f>VLOOKUP(A122,away!$A$2:$E$405,3,FALSE)</f>
        <v>1.3968253968254001</v>
      </c>
      <c r="I122">
        <f>VLOOKUP(C122,away!$B$2:$E$405,3,FALSE)</f>
        <v>1.25</v>
      </c>
      <c r="J122">
        <f>VLOOKUP(B122,home!$B$2:$E$405,4,FALSE)</f>
        <v>1.02</v>
      </c>
      <c r="K122" s="3">
        <f t="shared" si="224"/>
        <v>1.7840126984126949</v>
      </c>
      <c r="L122" s="3">
        <f t="shared" si="225"/>
        <v>1.7809523809523851</v>
      </c>
      <c r="M122" s="5">
        <f t="shared" si="226"/>
        <v>2.8297973650139873E-2</v>
      </c>
      <c r="N122" s="5">
        <f t="shared" si="227"/>
        <v>5.0483944331197371E-2</v>
      </c>
      <c r="O122" s="5">
        <f t="shared" si="228"/>
        <v>5.0397343548344457E-2</v>
      </c>
      <c r="P122" s="5">
        <f t="shared" si="229"/>
        <v>8.9909500856513627E-2</v>
      </c>
      <c r="Q122" s="5">
        <f t="shared" si="230"/>
        <v>4.5031998876407853E-2</v>
      </c>
      <c r="R122" s="5">
        <f t="shared" si="231"/>
        <v>4.4877634493049698E-2</v>
      </c>
      <c r="S122" s="5">
        <f t="shared" si="232"/>
        <v>7.141605300268089E-2</v>
      </c>
      <c r="T122" s="5">
        <f t="shared" si="233"/>
        <v>8.0199845617983698E-2</v>
      </c>
      <c r="U122" s="5">
        <f t="shared" si="234"/>
        <v>8.006226981032423E-2</v>
      </c>
      <c r="V122" s="5">
        <f t="shared" si="235"/>
        <v>2.5211784333232328E-2</v>
      </c>
      <c r="W122" s="5">
        <f t="shared" si="236"/>
        <v>2.6779219276805939E-2</v>
      </c>
      <c r="X122" s="5">
        <f t="shared" si="237"/>
        <v>4.7692514331073549E-2</v>
      </c>
      <c r="Y122" s="5">
        <f t="shared" si="238"/>
        <v>4.2469048475765589E-2</v>
      </c>
      <c r="Z122" s="5">
        <f t="shared" si="239"/>
        <v>2.6641643333969244E-2</v>
      </c>
      <c r="AA122" s="5">
        <f t="shared" si="240"/>
        <v>4.7529030014383057E-2</v>
      </c>
      <c r="AB122" s="5">
        <f t="shared" si="241"/>
        <v>4.2396196544448747E-2</v>
      </c>
      <c r="AC122" s="5">
        <f t="shared" si="242"/>
        <v>5.0064957237048163E-3</v>
      </c>
      <c r="AD122" s="5">
        <f t="shared" si="243"/>
        <v>1.1943616810849959E-2</v>
      </c>
      <c r="AE122" s="5">
        <f t="shared" si="244"/>
        <v>2.1271012796466166E-2</v>
      </c>
      <c r="AF122" s="5">
        <f t="shared" si="245"/>
        <v>1.8941330442567534E-2</v>
      </c>
      <c r="AG122" s="5">
        <f t="shared" si="246"/>
        <v>1.124453585003218E-2</v>
      </c>
      <c r="AH122" s="5">
        <f t="shared" si="247"/>
        <v>1.1861874532029191E-2</v>
      </c>
      <c r="AI122" s="5">
        <f t="shared" si="248"/>
        <v>2.1161734792118223E-2</v>
      </c>
      <c r="AJ122" s="5">
        <f t="shared" si="249"/>
        <v>1.8876401794790321E-2</v>
      </c>
      <c r="AK122" s="5">
        <f t="shared" si="250"/>
        <v>1.1225246834082039E-2</v>
      </c>
      <c r="AL122" s="5">
        <f t="shared" si="251"/>
        <v>6.3627387193689738E-4</v>
      </c>
      <c r="AM122" s="5">
        <f t="shared" si="252"/>
        <v>4.2615128111063317E-3</v>
      </c>
      <c r="AN122" s="5">
        <f t="shared" si="253"/>
        <v>7.5895513873989124E-3</v>
      </c>
      <c r="AO122" s="5">
        <f t="shared" si="254"/>
        <v>6.7583148068742858E-3</v>
      </c>
      <c r="AP122" s="5">
        <f t="shared" si="255"/>
        <v>4.012078948842839E-3</v>
      </c>
      <c r="AQ122" s="5">
        <f t="shared" si="256"/>
        <v>1.7863303891276492E-3</v>
      </c>
      <c r="AR122" s="5">
        <f t="shared" si="257"/>
        <v>4.225086738075169E-3</v>
      </c>
      <c r="AS122" s="5">
        <f t="shared" si="258"/>
        <v>7.5376083926211737E-3</v>
      </c>
      <c r="AT122" s="5">
        <f t="shared" si="259"/>
        <v>6.7235945440491393E-3</v>
      </c>
      <c r="AU122" s="5">
        <f t="shared" si="260"/>
        <v>3.9983260151873262E-3</v>
      </c>
      <c r="AV122" s="5">
        <f t="shared" si="261"/>
        <v>1.7832660958720051E-3</v>
      </c>
      <c r="AW122" s="5">
        <f t="shared" si="262"/>
        <v>5.6155440414571606E-5</v>
      </c>
      <c r="AX122" s="5">
        <f t="shared" si="263"/>
        <v>1.2670988282436786E-3</v>
      </c>
      <c r="AY122" s="5">
        <f t="shared" si="264"/>
        <v>2.2566426750625567E-3</v>
      </c>
      <c r="AZ122" s="5">
        <f t="shared" si="265"/>
        <v>2.0094865725557099E-3</v>
      </c>
      <c r="BA122" s="5">
        <f t="shared" si="266"/>
        <v>1.192933298628313E-3</v>
      </c>
      <c r="BB122" s="5">
        <f t="shared" si="267"/>
        <v>5.3113934962736918E-4</v>
      </c>
      <c r="BC122" s="5">
        <f t="shared" si="268"/>
        <v>1.8918677786727289E-4</v>
      </c>
      <c r="BD122" s="5">
        <f t="shared" si="269"/>
        <v>1.2541130476508863E-3</v>
      </c>
      <c r="BE122" s="5">
        <f t="shared" si="270"/>
        <v>2.2373536022542266E-3</v>
      </c>
      <c r="BF122" s="5">
        <f t="shared" si="271"/>
        <v>1.9957336186304632E-3</v>
      </c>
      <c r="BG122" s="5">
        <f t="shared" si="272"/>
        <v>1.1868047060952884E-3</v>
      </c>
      <c r="BH122" s="5">
        <f t="shared" si="273"/>
        <v>5.2931866655248527E-4</v>
      </c>
      <c r="BI122" s="5">
        <f t="shared" si="274"/>
        <v>1.8886224452730174E-4</v>
      </c>
      <c r="BJ122" s="8">
        <f t="shared" si="275"/>
        <v>0.38791134265448463</v>
      </c>
      <c r="BK122" s="8">
        <f t="shared" si="276"/>
        <v>0.222734724113271</v>
      </c>
      <c r="BL122" s="8">
        <f t="shared" si="277"/>
        <v>0.36004780003508546</v>
      </c>
      <c r="BM122" s="8">
        <f t="shared" si="278"/>
        <v>0.68613662714650958</v>
      </c>
      <c r="BN122" s="8">
        <f t="shared" si="279"/>
        <v>0.30899839575565291</v>
      </c>
    </row>
    <row r="123" spans="1:66" x14ac:dyDescent="0.25">
      <c r="A123" t="s">
        <v>16</v>
      </c>
      <c r="B123" t="s">
        <v>65</v>
      </c>
      <c r="C123" t="s">
        <v>68</v>
      </c>
      <c r="D123" s="11">
        <v>44473</v>
      </c>
      <c r="E123">
        <f>VLOOKUP(A123,home!$A$2:$E$405,3,FALSE)</f>
        <v>1.5384615384615401</v>
      </c>
      <c r="F123">
        <f>VLOOKUP(B123,home!$B$2:$E$405,3,FALSE)</f>
        <v>1.1100000000000001</v>
      </c>
      <c r="G123">
        <f>VLOOKUP(C123,away!$B$2:$E$405,4,FALSE)</f>
        <v>1.02</v>
      </c>
      <c r="H123">
        <f>VLOOKUP(A123,away!$A$2:$E$405,3,FALSE)</f>
        <v>1.2793522267206501</v>
      </c>
      <c r="I123">
        <f>VLOOKUP(C123,away!$B$2:$E$405,3,FALSE)</f>
        <v>1.07</v>
      </c>
      <c r="J123">
        <f>VLOOKUP(B123,home!$B$2:$E$405,4,FALSE)</f>
        <v>1</v>
      </c>
      <c r="K123" s="3">
        <f t="shared" si="224"/>
        <v>1.7418461538461558</v>
      </c>
      <c r="L123" s="3">
        <f t="shared" si="225"/>
        <v>1.3689068825910957</v>
      </c>
      <c r="M123" s="5">
        <f t="shared" si="226"/>
        <v>4.456738183838873E-2</v>
      </c>
      <c r="N123" s="5">
        <f t="shared" si="227"/>
        <v>7.7629522642190418E-2</v>
      </c>
      <c r="O123" s="5">
        <f t="shared" si="228"/>
        <v>6.1008595737635722E-2</v>
      </c>
      <c r="P123" s="5">
        <f t="shared" si="229"/>
        <v>0.10626758783715574</v>
      </c>
      <c r="Q123" s="5">
        <f t="shared" si="230"/>
        <v>6.7609342719606239E-2</v>
      </c>
      <c r="R123" s="5">
        <f t="shared" si="231"/>
        <v>4.1757543301233671E-2</v>
      </c>
      <c r="S123" s="5">
        <f t="shared" si="232"/>
        <v>6.3346778287749955E-2</v>
      </c>
      <c r="T123" s="5">
        <f t="shared" si="233"/>
        <v>9.2550894576329146E-2</v>
      </c>
      <c r="U123" s="5">
        <f t="shared" si="234"/>
        <v>7.2735216193318158E-2</v>
      </c>
      <c r="V123" s="5">
        <f t="shared" si="235"/>
        <v>1.6782850417137861E-2</v>
      </c>
      <c r="W123" s="5">
        <f t="shared" si="236"/>
        <v>3.9255024526737584E-2</v>
      </c>
      <c r="X123" s="5">
        <f t="shared" si="237"/>
        <v>5.3736473250933336E-2</v>
      </c>
      <c r="Y123" s="5">
        <f t="shared" si="238"/>
        <v>3.6780114039687485E-2</v>
      </c>
      <c r="Z123" s="5">
        <f t="shared" si="239"/>
        <v>1.9054062808384824E-2</v>
      </c>
      <c r="AA123" s="5">
        <f t="shared" si="240"/>
        <v>3.3189246017928185E-2</v>
      </c>
      <c r="AB123" s="5">
        <f t="shared" si="241"/>
        <v>2.8905280262691034E-2</v>
      </c>
      <c r="AC123" s="5">
        <f t="shared" si="242"/>
        <v>2.5010907042513652E-3</v>
      </c>
      <c r="AD123" s="5">
        <f t="shared" si="243"/>
        <v>1.7094053372758582E-2</v>
      </c>
      <c r="AE123" s="5">
        <f t="shared" si="244"/>
        <v>2.3400167313348753E-2</v>
      </c>
      <c r="AF123" s="5">
        <f t="shared" si="245"/>
        <v>1.6016325044513152E-2</v>
      </c>
      <c r="AG123" s="5">
        <f t="shared" si="246"/>
        <v>7.3082858624167303E-3</v>
      </c>
      <c r="AH123" s="5">
        <f t="shared" si="247"/>
        <v>6.5208094299302509E-3</v>
      </c>
      <c r="AI123" s="5">
        <f t="shared" si="248"/>
        <v>1.135824682548775E-2</v>
      </c>
      <c r="AJ123" s="5">
        <f t="shared" si="249"/>
        <v>9.8921592737055749E-3</v>
      </c>
      <c r="AK123" s="5">
        <f t="shared" si="250"/>
        <v>5.7435398613792142E-3</v>
      </c>
      <c r="AL123" s="5">
        <f t="shared" si="251"/>
        <v>2.3854654694908562E-4</v>
      </c>
      <c r="AM123" s="5">
        <f t="shared" si="252"/>
        <v>5.9550422241960868E-3</v>
      </c>
      <c r="AN123" s="5">
        <f t="shared" si="253"/>
        <v>8.1518982868226085E-3</v>
      </c>
      <c r="AO123" s="5">
        <f t="shared" si="254"/>
        <v>5.5795948355070162E-3</v>
      </c>
      <c r="AP123" s="5">
        <f t="shared" si="255"/>
        <v>2.5459819241317625E-3</v>
      </c>
      <c r="AQ123" s="5">
        <f t="shared" si="256"/>
        <v>8.7130304472412244E-4</v>
      </c>
      <c r="AR123" s="5">
        <f t="shared" si="257"/>
        <v>1.7852761817392874E-3</v>
      </c>
      <c r="AS123" s="5">
        <f t="shared" si="258"/>
        <v>3.1096764507157278E-3</v>
      </c>
      <c r="AT123" s="5">
        <f t="shared" si="259"/>
        <v>2.7082889826925785E-3</v>
      </c>
      <c r="AU123" s="5">
        <f t="shared" si="260"/>
        <v>1.5724742493356623E-3</v>
      </c>
      <c r="AV123" s="5">
        <f t="shared" si="261"/>
        <v>6.8475205580686071E-4</v>
      </c>
      <c r="AW123" s="5">
        <f t="shared" si="262"/>
        <v>1.5799899865410555E-5</v>
      </c>
      <c r="AX123" s="5">
        <f t="shared" si="263"/>
        <v>1.7287945657012353E-3</v>
      </c>
      <c r="AY123" s="5">
        <f t="shared" si="264"/>
        <v>2.3665587795745047E-3</v>
      </c>
      <c r="AZ123" s="5">
        <f t="shared" si="265"/>
        <v>1.6197993007079619E-3</v>
      </c>
      <c r="BA123" s="5">
        <f t="shared" si="266"/>
        <v>7.3911813705179101E-4</v>
      </c>
      <c r="BB123" s="5">
        <f t="shared" si="267"/>
        <v>2.5294597621452629E-4</v>
      </c>
      <c r="BC123" s="5">
        <f t="shared" si="268"/>
        <v>6.9251897552757708E-5</v>
      </c>
      <c r="BD123" s="5">
        <f t="shared" si="269"/>
        <v>4.0731280875147633E-4</v>
      </c>
      <c r="BE123" s="5">
        <f t="shared" si="270"/>
        <v>7.0947624933603382E-4</v>
      </c>
      <c r="BF123" s="5">
        <f t="shared" si="271"/>
        <v>6.1789923807558354E-4</v>
      </c>
      <c r="BG123" s="5">
        <f t="shared" si="272"/>
        <v>3.5876180376880848E-4</v>
      </c>
      <c r="BH123" s="5">
        <f t="shared" si="273"/>
        <v>1.5622696701040202E-4</v>
      </c>
      <c r="BI123" s="5">
        <f t="shared" si="274"/>
        <v>5.4424668322823779E-5</v>
      </c>
      <c r="BJ123" s="8">
        <f t="shared" si="275"/>
        <v>0.46126049232070571</v>
      </c>
      <c r="BK123" s="8">
        <f t="shared" si="276"/>
        <v>0.23607079441120724</v>
      </c>
      <c r="BL123" s="8">
        <f t="shared" si="277"/>
        <v>0.2832752065588649</v>
      </c>
      <c r="BM123" s="8">
        <f t="shared" si="278"/>
        <v>0.59846982314324315</v>
      </c>
      <c r="BN123" s="8">
        <f t="shared" si="279"/>
        <v>0.39883997407621052</v>
      </c>
    </row>
    <row r="124" spans="1:66" x14ac:dyDescent="0.25">
      <c r="A124" t="s">
        <v>16</v>
      </c>
      <c r="B124" t="s">
        <v>254</v>
      </c>
      <c r="C124" t="s">
        <v>256</v>
      </c>
      <c r="D124" s="11">
        <v>44473</v>
      </c>
      <c r="E124">
        <f>VLOOKUP(A124,home!$A$2:$E$405,3,FALSE)</f>
        <v>1.5384615384615401</v>
      </c>
      <c r="F124">
        <f>VLOOKUP(B124,home!$B$2:$E$405,3,FALSE)</f>
        <v>1.03</v>
      </c>
      <c r="G124">
        <f>VLOOKUP(C124,away!$B$2:$E$405,4,FALSE)</f>
        <v>0.87</v>
      </c>
      <c r="H124">
        <f>VLOOKUP(A124,away!$A$2:$E$405,3,FALSE)</f>
        <v>1.2793522267206501</v>
      </c>
      <c r="I124">
        <f>VLOOKUP(C124,away!$B$2:$E$405,3,FALSE)</f>
        <v>0.49</v>
      </c>
      <c r="J124">
        <f>VLOOKUP(B124,home!$B$2:$E$405,4,FALSE)</f>
        <v>0.91</v>
      </c>
      <c r="K124" s="3">
        <f t="shared" si="224"/>
        <v>1.3786153846153861</v>
      </c>
      <c r="L124" s="3">
        <f t="shared" si="225"/>
        <v>0.57046315789473789</v>
      </c>
      <c r="M124" s="5">
        <f t="shared" si="226"/>
        <v>0.14240523151526099</v>
      </c>
      <c r="N124" s="5">
        <f t="shared" si="227"/>
        <v>0.19632204301665462</v>
      </c>
      <c r="O124" s="5">
        <f t="shared" si="228"/>
        <v>8.1236938070927037E-2</v>
      </c>
      <c r="P124" s="5">
        <f t="shared" si="229"/>
        <v>0.11199449262362736</v>
      </c>
      <c r="Q124" s="5">
        <f t="shared" si="230"/>
        <v>0.13532629442094188</v>
      </c>
      <c r="R124" s="5">
        <f t="shared" si="231"/>
        <v>2.3171340114820145E-2</v>
      </c>
      <c r="S124" s="5">
        <f t="shared" si="232"/>
        <v>2.2019497185185172E-2</v>
      </c>
      <c r="T124" s="5">
        <f t="shared" si="233"/>
        <v>7.7198665261563548E-2</v>
      </c>
      <c r="U124" s="5">
        <f t="shared" si="234"/>
        <v>3.1944365964446698E-2</v>
      </c>
      <c r="V124" s="5">
        <f t="shared" si="235"/>
        <v>1.9241353150693033E-3</v>
      </c>
      <c r="W124" s="5">
        <f t="shared" si="236"/>
        <v>6.2187637143900562E-2</v>
      </c>
      <c r="X124" s="5">
        <f t="shared" si="237"/>
        <v>3.5475755867121615E-2</v>
      </c>
      <c r="Y124" s="5">
        <f t="shared" si="238"/>
        <v>1.0118805860330485E-2</v>
      </c>
      <c r="Z124" s="5">
        <f t="shared" si="239"/>
        <v>4.4061319515177741E-3</v>
      </c>
      <c r="AA124" s="5">
        <f t="shared" si="240"/>
        <v>6.0743612950078171E-3</v>
      </c>
      <c r="AB124" s="5">
        <f t="shared" si="241"/>
        <v>4.187103966505009E-3</v>
      </c>
      <c r="AC124" s="5">
        <f t="shared" si="242"/>
        <v>9.4577177773528916E-5</v>
      </c>
      <c r="AD124" s="5">
        <f t="shared" si="243"/>
        <v>2.1433208324865151E-2</v>
      </c>
      <c r="AE124" s="5">
        <f t="shared" si="244"/>
        <v>1.2226855704818358E-2</v>
      </c>
      <c r="AF124" s="5">
        <f t="shared" si="245"/>
        <v>3.4874853582469861E-3</v>
      </c>
      <c r="AG124" s="5">
        <f t="shared" si="246"/>
        <v>6.6316063685907913E-4</v>
      </c>
      <c r="AH124" s="5">
        <f t="shared" si="247"/>
        <v>6.2838398679093319E-4</v>
      </c>
      <c r="AI124" s="5">
        <f t="shared" si="248"/>
        <v>8.6629983163593195E-4</v>
      </c>
      <c r="AJ124" s="5">
        <f t="shared" si="249"/>
        <v>5.9714713779150739E-4</v>
      </c>
      <c r="AK124" s="5">
        <f t="shared" si="250"/>
        <v>2.7441207701280523E-4</v>
      </c>
      <c r="AL124" s="5">
        <f t="shared" si="251"/>
        <v>2.9752061566322078E-6</v>
      </c>
      <c r="AM124" s="5">
        <f t="shared" si="252"/>
        <v>5.9096301476651344E-3</v>
      </c>
      <c r="AN124" s="5">
        <f t="shared" si="253"/>
        <v>3.3712262760269983E-3</v>
      </c>
      <c r="AO124" s="5">
        <f t="shared" si="254"/>
        <v>9.6158019370003948E-4</v>
      </c>
      <c r="AP124" s="5">
        <f t="shared" si="255"/>
        <v>1.828486912890528E-4</v>
      </c>
      <c r="AQ124" s="5">
        <f t="shared" si="256"/>
        <v>2.6077110462418266E-5</v>
      </c>
      <c r="AR124" s="5">
        <f t="shared" si="257"/>
        <v>7.1693982695048225E-5</v>
      </c>
      <c r="AS124" s="5">
        <f t="shared" si="258"/>
        <v>9.8838427527742732E-5</v>
      </c>
      <c r="AT124" s="5">
        <f t="shared" si="259"/>
        <v>6.8130088390469518E-5</v>
      </c>
      <c r="AU124" s="5">
        <f t="shared" si="260"/>
        <v>3.1308396003435785E-5</v>
      </c>
      <c r="AV124" s="5">
        <f t="shared" si="261"/>
        <v>1.0790559099491867E-5</v>
      </c>
      <c r="AW124" s="5">
        <f t="shared" si="262"/>
        <v>6.4995798807786142E-8</v>
      </c>
      <c r="AX124" s="5">
        <f t="shared" si="263"/>
        <v>1.3578511731596728E-3</v>
      </c>
      <c r="AY124" s="5">
        <f t="shared" si="264"/>
        <v>7.7460406819174134E-4</v>
      </c>
      <c r="AZ124" s="5">
        <f t="shared" si="265"/>
        <v>2.2094154142938583E-4</v>
      </c>
      <c r="BA124" s="5">
        <f t="shared" si="266"/>
        <v>4.2013003144646177E-5</v>
      </c>
      <c r="BB124" s="5">
        <f t="shared" si="267"/>
        <v>5.9917176116341009E-6</v>
      </c>
      <c r="BC124" s="5">
        <f t="shared" si="268"/>
        <v>6.8361082998926143E-7</v>
      </c>
      <c r="BD124" s="5">
        <f t="shared" si="269"/>
        <v>6.8164626283779828E-6</v>
      </c>
      <c r="BE124" s="5">
        <f t="shared" si="270"/>
        <v>9.3972802481377167E-6</v>
      </c>
      <c r="BF124" s="5">
        <f t="shared" si="271"/>
        <v>6.4776175618124775E-6</v>
      </c>
      <c r="BG124" s="5">
        <f t="shared" si="272"/>
        <v>2.9767144087898281E-6</v>
      </c>
      <c r="BH124" s="5">
        <f t="shared" si="273"/>
        <v>1.0259360698909883E-6</v>
      </c>
      <c r="BI124" s="5">
        <f t="shared" si="274"/>
        <v>2.8287424991671252E-7</v>
      </c>
      <c r="BJ124" s="8">
        <f t="shared" si="275"/>
        <v>0.56729335912881307</v>
      </c>
      <c r="BK124" s="8">
        <f t="shared" si="276"/>
        <v>0.27921551309126463</v>
      </c>
      <c r="BL124" s="8">
        <f t="shared" si="277"/>
        <v>0.14928809078382105</v>
      </c>
      <c r="BM124" s="8">
        <f t="shared" si="278"/>
        <v>0.30897221612079151</v>
      </c>
      <c r="BN124" s="8">
        <f t="shared" si="279"/>
        <v>0.69045633976223209</v>
      </c>
    </row>
    <row r="125" spans="1:66" x14ac:dyDescent="0.25">
      <c r="A125" t="s">
        <v>16</v>
      </c>
      <c r="B125" t="s">
        <v>18</v>
      </c>
      <c r="C125" t="s">
        <v>63</v>
      </c>
      <c r="D125" s="11">
        <v>44473</v>
      </c>
      <c r="E125">
        <f>VLOOKUP(A125,home!$A$2:$E$405,3,FALSE)</f>
        <v>1.5384615384615401</v>
      </c>
      <c r="F125">
        <f>VLOOKUP(B125,home!$B$2:$E$405,3,FALSE)</f>
        <v>1.21</v>
      </c>
      <c r="G125">
        <f>VLOOKUP(C125,away!$B$2:$E$405,4,FALSE)</f>
        <v>0.88</v>
      </c>
      <c r="H125">
        <f>VLOOKUP(A125,away!$A$2:$E$405,3,FALSE)</f>
        <v>1.2793522267206501</v>
      </c>
      <c r="I125">
        <f>VLOOKUP(C125,away!$B$2:$E$405,3,FALSE)</f>
        <v>1.02</v>
      </c>
      <c r="J125">
        <f>VLOOKUP(B125,home!$B$2:$E$405,4,FALSE)</f>
        <v>1.06</v>
      </c>
      <c r="K125" s="3">
        <f t="shared" si="224"/>
        <v>1.6381538461538478</v>
      </c>
      <c r="L125" s="3">
        <f t="shared" si="225"/>
        <v>1.383235627530367</v>
      </c>
      <c r="M125" s="5">
        <f t="shared" si="226"/>
        <v>4.873345744025194E-2</v>
      </c>
      <c r="N125" s="5">
        <f t="shared" si="227"/>
        <v>7.9832900742123569E-2</v>
      </c>
      <c r="O125" s="5">
        <f t="shared" si="228"/>
        <v>6.7409854584091308E-2</v>
      </c>
      <c r="P125" s="5">
        <f t="shared" si="229"/>
        <v>0.11042771255560076</v>
      </c>
      <c r="Q125" s="5">
        <f t="shared" si="230"/>
        <v>6.538928670016407E-2</v>
      </c>
      <c r="R125" s="5">
        <f t="shared" si="231"/>
        <v>4.6621856253678179E-2</v>
      </c>
      <c r="S125" s="5">
        <f t="shared" si="232"/>
        <v>6.2555995104660866E-2</v>
      </c>
      <c r="T125" s="5">
        <f t="shared" si="233"/>
        <v>9.0448791022464489E-2</v>
      </c>
      <c r="U125" s="5">
        <f t="shared" si="234"/>
        <v>7.6373773136794734E-2</v>
      </c>
      <c r="V125" s="5">
        <f t="shared" si="235"/>
        <v>1.5749881108126189E-2</v>
      </c>
      <c r="W125" s="5">
        <f t="shared" si="236"/>
        <v>3.5705903835043462E-2</v>
      </c>
      <c r="X125" s="5">
        <f t="shared" si="237"/>
        <v>4.9389678297805259E-2</v>
      </c>
      <c r="Y125" s="5">
        <f t="shared" si="238"/>
        <v>3.4158781326893817E-2</v>
      </c>
      <c r="Z125" s="5">
        <f t="shared" si="239"/>
        <v>2.1496337530562373E-2</v>
      </c>
      <c r="AA125" s="5">
        <f t="shared" si="240"/>
        <v>3.5214308003912058E-2</v>
      </c>
      <c r="AB125" s="5">
        <f t="shared" si="241"/>
        <v>2.884322704812739E-2</v>
      </c>
      <c r="AC125" s="5">
        <f t="shared" si="242"/>
        <v>2.2305304137375274E-3</v>
      </c>
      <c r="AD125" s="5">
        <f t="shared" si="243"/>
        <v>1.462294092444397E-2</v>
      </c>
      <c r="AE125" s="5">
        <f t="shared" si="244"/>
        <v>2.0226972865962735E-2</v>
      </c>
      <c r="AF125" s="5">
        <f t="shared" si="245"/>
        <v>1.398933475264484E-2</v>
      </c>
      <c r="AG125" s="5">
        <f t="shared" si="246"/>
        <v>6.4501820784356872E-3</v>
      </c>
      <c r="AH125" s="5">
        <f t="shared" si="247"/>
        <v>7.4336249834230008E-3</v>
      </c>
      <c r="AI125" s="5">
        <f t="shared" si="248"/>
        <v>1.2177421357459722E-2</v>
      </c>
      <c r="AJ125" s="5">
        <f t="shared" si="249"/>
        <v>9.9742448164793305E-3</v>
      </c>
      <c r="AK125" s="5">
        <f t="shared" si="250"/>
        <v>5.4464491695318962E-3</v>
      </c>
      <c r="AL125" s="5">
        <f t="shared" si="251"/>
        <v>2.0217106219210166E-4</v>
      </c>
      <c r="AM125" s="5">
        <f t="shared" si="252"/>
        <v>4.7909253834916791E-3</v>
      </c>
      <c r="AN125" s="5">
        <f t="shared" si="253"/>
        <v>6.6269786792852742E-3</v>
      </c>
      <c r="AO125" s="5">
        <f t="shared" si="254"/>
        <v>4.5833365060357666E-3</v>
      </c>
      <c r="AP125" s="5">
        <f t="shared" si="255"/>
        <v>2.113278116036408E-3</v>
      </c>
      <c r="AQ125" s="5">
        <f t="shared" si="256"/>
        <v>7.3079039524545273E-4</v>
      </c>
      <c r="AR125" s="5">
        <f t="shared" si="257"/>
        <v>2.0564909837541049E-3</v>
      </c>
      <c r="AS125" s="5">
        <f t="shared" si="258"/>
        <v>3.3688486146174969E-3</v>
      </c>
      <c r="AT125" s="5">
        <f t="shared" si="259"/>
        <v>2.7593461575728582E-3</v>
      </c>
      <c r="AU125" s="5">
        <f t="shared" si="260"/>
        <v>1.5067445069659392E-3</v>
      </c>
      <c r="AV125" s="5">
        <f t="shared" si="261"/>
        <v>6.1706982731435931E-4</v>
      </c>
      <c r="AW125" s="5">
        <f t="shared" si="262"/>
        <v>1.2725279918023161E-5</v>
      </c>
      <c r="AX125" s="5">
        <f t="shared" si="263"/>
        <v>1.3080454739338311E-3</v>
      </c>
      <c r="AY125" s="5">
        <f t="shared" si="264"/>
        <v>1.8093351019751187E-3</v>
      </c>
      <c r="AZ125" s="5">
        <f t="shared" si="265"/>
        <v>1.2513683875966374E-3</v>
      </c>
      <c r="BA125" s="5">
        <f t="shared" si="266"/>
        <v>5.7697911229629957E-4</v>
      </c>
      <c r="BB125" s="5">
        <f t="shared" si="267"/>
        <v>1.9952451611727139E-4</v>
      </c>
      <c r="BC125" s="5">
        <f t="shared" si="268"/>
        <v>5.5197883851833316E-5</v>
      </c>
      <c r="BD125" s="5">
        <f t="shared" si="269"/>
        <v>4.741019327372751E-4</v>
      </c>
      <c r="BE125" s="5">
        <f t="shared" si="270"/>
        <v>7.7665190458254001E-4</v>
      </c>
      <c r="BF125" s="5">
        <f t="shared" si="271"/>
        <v>6.3613765230729981E-4</v>
      </c>
      <c r="BG125" s="5">
        <f t="shared" si="272"/>
        <v>3.4736378060349401E-4</v>
      </c>
      <c r="BH125" s="5">
        <f t="shared" si="273"/>
        <v>1.4225882830253881E-4</v>
      </c>
      <c r="BI125" s="5">
        <f t="shared" si="274"/>
        <v>4.660836934662876E-5</v>
      </c>
      <c r="BJ125" s="8">
        <f t="shared" si="275"/>
        <v>0.43426053210184756</v>
      </c>
      <c r="BK125" s="8">
        <f t="shared" si="276"/>
        <v>0.24170908278654452</v>
      </c>
      <c r="BL125" s="8">
        <f t="shared" si="277"/>
        <v>0.30222638191160212</v>
      </c>
      <c r="BM125" s="8">
        <f t="shared" si="278"/>
        <v>0.57948065623258993</v>
      </c>
      <c r="BN125" s="8">
        <f t="shared" si="279"/>
        <v>0.4184150682759098</v>
      </c>
    </row>
    <row r="126" spans="1:66" x14ac:dyDescent="0.25">
      <c r="A126" t="s">
        <v>69</v>
      </c>
      <c r="B126" t="s">
        <v>262</v>
      </c>
      <c r="C126" t="s">
        <v>72</v>
      </c>
      <c r="D126" s="11">
        <v>44473</v>
      </c>
      <c r="E126">
        <f>VLOOKUP(A126,home!$A$2:$E$405,3,FALSE)</f>
        <v>1.3354838709677399</v>
      </c>
      <c r="F126">
        <f>VLOOKUP(B126,home!$B$2:$E$405,3,FALSE)</f>
        <v>1.63</v>
      </c>
      <c r="G126">
        <f>VLOOKUP(C126,away!$B$2:$E$405,4,FALSE)</f>
        <v>1.45</v>
      </c>
      <c r="H126">
        <f>VLOOKUP(A126,away!$A$2:$E$405,3,FALSE)</f>
        <v>1.3322580645161299</v>
      </c>
      <c r="I126">
        <f>VLOOKUP(C126,away!$B$2:$E$405,3,FALSE)</f>
        <v>1.31</v>
      </c>
      <c r="J126">
        <f>VLOOKUP(B126,home!$B$2:$E$405,4,FALSE)</f>
        <v>0.66</v>
      </c>
      <c r="K126" s="3">
        <f t="shared" si="224"/>
        <v>3.156416129032253</v>
      </c>
      <c r="L126" s="3">
        <f t="shared" si="225"/>
        <v>1.1518703225806459</v>
      </c>
      <c r="M126" s="5">
        <f t="shared" si="226"/>
        <v>1.34565883648724E-2</v>
      </c>
      <c r="N126" s="5">
        <f t="shared" si="227"/>
        <v>4.2474592556630997E-2</v>
      </c>
      <c r="O126" s="5">
        <f t="shared" si="228"/>
        <v>1.5500244780680539E-2</v>
      </c>
      <c r="P126" s="5">
        <f t="shared" si="229"/>
        <v>4.8925222629688049E-2</v>
      </c>
      <c r="Q126" s="5">
        <f t="shared" si="230"/>
        <v>6.7033744509911675E-2</v>
      </c>
      <c r="R126" s="5">
        <f t="shared" si="231"/>
        <v>8.927135977800732E-3</v>
      </c>
      <c r="S126" s="5">
        <f t="shared" si="232"/>
        <v>4.447036173769512E-2</v>
      </c>
      <c r="T126" s="5">
        <f t="shared" si="233"/>
        <v>7.7214180912420577E-2</v>
      </c>
      <c r="U126" s="5">
        <f t="shared" si="234"/>
        <v>2.8177755986394347E-2</v>
      </c>
      <c r="V126" s="5">
        <f t="shared" si="235"/>
        <v>1.7964949290969902E-2</v>
      </c>
      <c r="W126" s="5">
        <f t="shared" si="236"/>
        <v>7.0528797453504155E-2</v>
      </c>
      <c r="X126" s="5">
        <f t="shared" si="237"/>
        <v>8.1240028673992881E-2</v>
      </c>
      <c r="Y126" s="5">
        <f t="shared" si="238"/>
        <v>4.6788989017586553E-2</v>
      </c>
      <c r="Z126" s="5">
        <f t="shared" si="239"/>
        <v>3.4276343328235393E-3</v>
      </c>
      <c r="AA126" s="5">
        <f t="shared" si="240"/>
        <v>1.0819040292548925E-2</v>
      </c>
      <c r="AB126" s="5">
        <f t="shared" si="241"/>
        <v>1.7074696640025627E-2</v>
      </c>
      <c r="AC126" s="5">
        <f t="shared" si="242"/>
        <v>4.0822900266375087E-3</v>
      </c>
      <c r="AD126" s="5">
        <f t="shared" si="243"/>
        <v>5.5654558460872354E-2</v>
      </c>
      <c r="AE126" s="5">
        <f t="shared" si="244"/>
        <v>6.4106834207408453E-2</v>
      </c>
      <c r="AF126" s="5">
        <f t="shared" si="245"/>
        <v>3.6921379899055785E-2</v>
      </c>
      <c r="AG126" s="5">
        <f t="shared" si="246"/>
        <v>1.4176213924815984E-2</v>
      </c>
      <c r="AH126" s="5">
        <f t="shared" si="247"/>
        <v>9.8704756615948692E-4</v>
      </c>
      <c r="AI126" s="5">
        <f t="shared" si="248"/>
        <v>3.1155328579478346E-3</v>
      </c>
      <c r="AJ126" s="5">
        <f t="shared" si="249"/>
        <v>4.9169590816782478E-3</v>
      </c>
      <c r="AK126" s="5">
        <f t="shared" si="250"/>
        <v>5.173322983733613E-3</v>
      </c>
      <c r="AL126" s="5">
        <f t="shared" si="251"/>
        <v>5.9369267447778986E-4</v>
      </c>
      <c r="AM126" s="5">
        <f t="shared" si="252"/>
        <v>3.5133789196013183E-2</v>
      </c>
      <c r="AN126" s="5">
        <f t="shared" si="253"/>
        <v>4.0469569094692119E-2</v>
      </c>
      <c r="AO126" s="5">
        <f t="shared" si="254"/>
        <v>2.3307847803901372E-2</v>
      </c>
      <c r="AP126" s="5">
        <f t="shared" si="255"/>
        <v>8.9492060561801572E-3</v>
      </c>
      <c r="AQ126" s="5">
        <f t="shared" si="256"/>
        <v>2.5770812166932273E-3</v>
      </c>
      <c r="AR126" s="5">
        <f t="shared" si="257"/>
        <v>2.2739015968691381E-4</v>
      </c>
      <c r="AS126" s="5">
        <f t="shared" si="258"/>
        <v>7.1773796761899435E-4</v>
      </c>
      <c r="AT126" s="5">
        <f t="shared" si="259"/>
        <v>1.1327398487057114E-3</v>
      </c>
      <c r="AU126" s="5">
        <f t="shared" si="260"/>
        <v>1.1917994428174206E-3</v>
      </c>
      <c r="AV126" s="5">
        <f t="shared" si="261"/>
        <v>9.4045374597013967E-4</v>
      </c>
      <c r="AW126" s="5">
        <f t="shared" si="262"/>
        <v>5.9959366051058524E-5</v>
      </c>
      <c r="AX126" s="5">
        <f t="shared" si="263"/>
        <v>1.8482809815385845E-2</v>
      </c>
      <c r="AY126" s="5">
        <f t="shared" si="264"/>
        <v>2.1289800104245225E-2</v>
      </c>
      <c r="AZ126" s="5">
        <f t="shared" si="265"/>
        <v>1.2261544456877207E-2</v>
      </c>
      <c r="BA126" s="5">
        <f t="shared" si="266"/>
        <v>4.7079030562933591E-3</v>
      </c>
      <c r="BB126" s="5">
        <f t="shared" si="267"/>
        <v>1.3557234530327603E-3</v>
      </c>
      <c r="BC126" s="5">
        <f t="shared" si="268"/>
        <v>3.1232352223499839E-4</v>
      </c>
      <c r="BD126" s="5">
        <f t="shared" si="269"/>
        <v>4.365399609837167E-5</v>
      </c>
      <c r="BE126" s="5">
        <f t="shared" si="270"/>
        <v>1.3779017738161137E-4</v>
      </c>
      <c r="BF126" s="5">
        <f t="shared" si="271"/>
        <v>2.1746156915476665E-4</v>
      </c>
      <c r="BG126" s="5">
        <f t="shared" si="272"/>
        <v>2.2879973477492273E-4</v>
      </c>
      <c r="BH126" s="5">
        <f t="shared" si="273"/>
        <v>1.8054679329046694E-4</v>
      </c>
      <c r="BI126" s="5">
        <f t="shared" si="274"/>
        <v>1.1397616207741637E-4</v>
      </c>
      <c r="BJ126" s="8">
        <f t="shared" si="275"/>
        <v>0.7249869173917487</v>
      </c>
      <c r="BK126" s="8">
        <f t="shared" si="276"/>
        <v>0.150782904828586</v>
      </c>
      <c r="BL126" s="8">
        <f t="shared" si="277"/>
        <v>9.9824085764546072E-2</v>
      </c>
      <c r="BM126" s="8">
        <f t="shared" si="278"/>
        <v>0.76147417275992613</v>
      </c>
      <c r="BN126" s="8">
        <f t="shared" si="279"/>
        <v>0.19631752881958439</v>
      </c>
    </row>
    <row r="127" spans="1:66" x14ac:dyDescent="0.25">
      <c r="A127" t="s">
        <v>69</v>
      </c>
      <c r="B127" t="s">
        <v>260</v>
      </c>
      <c r="C127" t="s">
        <v>351</v>
      </c>
      <c r="D127" s="11">
        <v>44473</v>
      </c>
      <c r="E127">
        <f>VLOOKUP(A127,home!$A$2:$E$405,3,FALSE)</f>
        <v>1.3354838709677399</v>
      </c>
      <c r="F127">
        <f>VLOOKUP(B127,home!$B$2:$E$405,3,FALSE)</f>
        <v>1.1200000000000001</v>
      </c>
      <c r="G127">
        <f>VLOOKUP(C127,away!$B$2:$E$405,4,FALSE)</f>
        <v>0.66</v>
      </c>
      <c r="H127">
        <f>VLOOKUP(A127,away!$A$2:$E$405,3,FALSE)</f>
        <v>1.3322580645161299</v>
      </c>
      <c r="I127">
        <f>VLOOKUP(C127,away!$B$2:$E$405,3,FALSE)</f>
        <v>0.94</v>
      </c>
      <c r="J127">
        <f>VLOOKUP(B127,home!$B$2:$E$405,4,FALSE)</f>
        <v>0.89</v>
      </c>
      <c r="K127" s="3">
        <f t="shared" si="224"/>
        <v>0.98718967741935348</v>
      </c>
      <c r="L127" s="3">
        <f t="shared" si="225"/>
        <v>1.1145670967741943</v>
      </c>
      <c r="M127" s="5">
        <f t="shared" si="226"/>
        <v>0.12224148881530153</v>
      </c>
      <c r="N127" s="5">
        <f t="shared" si="227"/>
        <v>0.12067553591083902</v>
      </c>
      <c r="O127" s="5">
        <f t="shared" si="228"/>
        <v>0.13624634129422575</v>
      </c>
      <c r="P127" s="5">
        <f t="shared" si="229"/>
        <v>0.13450098171181385</v>
      </c>
      <c r="Q127" s="5">
        <f t="shared" si="230"/>
        <v>5.956482168411438E-2</v>
      </c>
      <c r="R127" s="5">
        <f t="shared" si="231"/>
        <v>7.5927844531205602E-2</v>
      </c>
      <c r="S127" s="5">
        <f t="shared" si="232"/>
        <v>3.6997492129646765E-2</v>
      </c>
      <c r="T127" s="5">
        <f t="shared" si="233"/>
        <v>6.6388990374335932E-2</v>
      </c>
      <c r="U127" s="5">
        <f t="shared" si="234"/>
        <v>7.495518434990768E-2</v>
      </c>
      <c r="V127" s="5">
        <f t="shared" si="235"/>
        <v>4.5231042809326149E-3</v>
      </c>
      <c r="W127" s="5">
        <f t="shared" si="236"/>
        <v>1.9600592367960731E-2</v>
      </c>
      <c r="X127" s="5">
        <f t="shared" si="237"/>
        <v>2.1846175330612422E-2</v>
      </c>
      <c r="Y127" s="5">
        <f t="shared" si="238"/>
        <v>1.2174514106930354E-2</v>
      </c>
      <c r="Z127" s="5">
        <f t="shared" si="239"/>
        <v>2.8208892414489418E-2</v>
      </c>
      <c r="AA127" s="5">
        <f t="shared" si="240"/>
        <v>2.7847527403017054E-2</v>
      </c>
      <c r="AB127" s="5">
        <f t="shared" si="241"/>
        <v>1.3745395796955504E-2</v>
      </c>
      <c r="AC127" s="5">
        <f t="shared" si="242"/>
        <v>3.1104515540624752E-4</v>
      </c>
      <c r="AD127" s="5">
        <f t="shared" si="243"/>
        <v>4.8373756142388487E-3</v>
      </c>
      <c r="AE127" s="5">
        <f t="shared" si="244"/>
        <v>5.3915796943684782E-3</v>
      </c>
      <c r="AF127" s="5">
        <f t="shared" si="245"/>
        <v>3.004638663489486E-3</v>
      </c>
      <c r="AG127" s="5">
        <f t="shared" si="246"/>
        <v>1.1162904640069911E-3</v>
      </c>
      <c r="AH127" s="5">
        <f t="shared" si="247"/>
        <v>7.8601758304082652E-3</v>
      </c>
      <c r="AI127" s="5">
        <f t="shared" si="248"/>
        <v>7.7594844424801338E-3</v>
      </c>
      <c r="AJ127" s="5">
        <f t="shared" si="249"/>
        <v>3.830041471856227E-3</v>
      </c>
      <c r="AK127" s="5">
        <f t="shared" si="250"/>
        <v>1.2603258017014984E-3</v>
      </c>
      <c r="AL127" s="5">
        <f t="shared" si="251"/>
        <v>1.36895841712318E-5</v>
      </c>
      <c r="AM127" s="5">
        <f t="shared" si="252"/>
        <v>9.550814544353396E-4</v>
      </c>
      <c r="AN127" s="5">
        <f t="shared" si="253"/>
        <v>1.0645023638528712E-3</v>
      </c>
      <c r="AO127" s="5">
        <f t="shared" si="254"/>
        <v>5.9322965459438089E-4</v>
      </c>
      <c r="AP127" s="5">
        <f t="shared" si="255"/>
        <v>2.2039808461387248E-4</v>
      </c>
      <c r="AQ127" s="5">
        <f t="shared" si="256"/>
        <v>6.1412113325669257E-5</v>
      </c>
      <c r="AR127" s="5">
        <f t="shared" si="257"/>
        <v>1.7521386710865662E-3</v>
      </c>
      <c r="AS127" s="5">
        <f t="shared" si="258"/>
        <v>1.7296932095039218E-3</v>
      </c>
      <c r="AT127" s="5">
        <f t="shared" si="259"/>
        <v>8.5376764076231133E-4</v>
      </c>
      <c r="AU127" s="5">
        <f t="shared" si="260"/>
        <v>2.8094353395840958E-4</v>
      </c>
      <c r="AV127" s="5">
        <f t="shared" si="261"/>
        <v>6.9336139165363872E-5</v>
      </c>
      <c r="AW127" s="5">
        <f t="shared" si="262"/>
        <v>4.1840279708762124E-7</v>
      </c>
      <c r="AX127" s="5">
        <f t="shared" si="263"/>
        <v>1.5714109215220489E-4</v>
      </c>
      <c r="AY127" s="5">
        <f t="shared" si="264"/>
        <v>1.7514429086400911E-4</v>
      </c>
      <c r="AZ127" s="5">
        <f t="shared" si="265"/>
        <v>9.7605031892436837E-5</v>
      </c>
      <c r="BA127" s="5">
        <f t="shared" si="266"/>
        <v>3.6262452342302002E-5</v>
      </c>
      <c r="BB127" s="5">
        <f t="shared" si="267"/>
        <v>1.0104234057268032E-5</v>
      </c>
      <c r="BC127" s="5">
        <f t="shared" si="268"/>
        <v>2.2523693636672334E-6</v>
      </c>
      <c r="BD127" s="5">
        <f t="shared" si="269"/>
        <v>3.2547935196312476E-4</v>
      </c>
      <c r="BE127" s="5">
        <f t="shared" si="270"/>
        <v>3.2130985647113738E-4</v>
      </c>
      <c r="BF127" s="5">
        <f t="shared" si="271"/>
        <v>1.5859688678070041E-4</v>
      </c>
      <c r="BG127" s="5">
        <f t="shared" si="272"/>
        <v>5.2188403166917795E-5</v>
      </c>
      <c r="BH127" s="5">
        <f t="shared" si="273"/>
        <v>1.2879963221845185E-5</v>
      </c>
      <c r="BI127" s="5">
        <f t="shared" si="274"/>
        <v>2.5429933476292982E-6</v>
      </c>
      <c r="BJ127" s="8">
        <f t="shared" si="275"/>
        <v>0.31797364735239075</v>
      </c>
      <c r="BK127" s="8">
        <f t="shared" si="276"/>
        <v>0.2987629459681363</v>
      </c>
      <c r="BL127" s="8">
        <f t="shared" si="277"/>
        <v>0.35499119757118575</v>
      </c>
      <c r="BM127" s="8">
        <f t="shared" si="278"/>
        <v>0.35060494347063509</v>
      </c>
      <c r="BN127" s="8">
        <f t="shared" si="279"/>
        <v>0.64915701394750003</v>
      </c>
    </row>
    <row r="128" spans="1:66" x14ac:dyDescent="0.25">
      <c r="A128" t="s">
        <v>69</v>
      </c>
      <c r="B128" t="s">
        <v>263</v>
      </c>
      <c r="C128" t="s">
        <v>77</v>
      </c>
      <c r="D128" s="11">
        <v>44473</v>
      </c>
      <c r="E128">
        <f>VLOOKUP(A128,home!$A$2:$E$405,3,FALSE)</f>
        <v>1.3354838709677399</v>
      </c>
      <c r="F128">
        <f>VLOOKUP(B128,home!$B$2:$E$405,3,FALSE)</f>
        <v>0.75</v>
      </c>
      <c r="G128">
        <f>VLOOKUP(C128,away!$B$2:$E$405,4,FALSE)</f>
        <v>0.7</v>
      </c>
      <c r="H128">
        <f>VLOOKUP(A128,away!$A$2:$E$405,3,FALSE)</f>
        <v>1.3322580645161299</v>
      </c>
      <c r="I128">
        <f>VLOOKUP(C128,away!$B$2:$E$405,3,FALSE)</f>
        <v>1.08</v>
      </c>
      <c r="J128">
        <f>VLOOKUP(B128,home!$B$2:$E$405,4,FALSE)</f>
        <v>1.17</v>
      </c>
      <c r="K128" s="3">
        <f t="shared" si="224"/>
        <v>0.70112903225806344</v>
      </c>
      <c r="L128" s="3">
        <f t="shared" si="225"/>
        <v>1.6834412903225817</v>
      </c>
      <c r="M128" s="5">
        <f t="shared" si="226"/>
        <v>9.2128556636452807E-2</v>
      </c>
      <c r="N128" s="5">
        <f t="shared" si="227"/>
        <v>6.459400575784835E-2</v>
      </c>
      <c r="O128" s="5">
        <f t="shared" si="228"/>
        <v>0.15509301625962715</v>
      </c>
      <c r="P128" s="5">
        <f t="shared" si="229"/>
        <v>0.10874021640009651</v>
      </c>
      <c r="Q128" s="5">
        <f t="shared" si="230"/>
        <v>2.264436637333599E-2</v>
      </c>
      <c r="R128" s="5">
        <f t="shared" si="231"/>
        <v>0.13054499370606398</v>
      </c>
      <c r="S128" s="5">
        <f t="shared" si="232"/>
        <v>3.208677931805675E-2</v>
      </c>
      <c r="T128" s="5">
        <f t="shared" si="233"/>
        <v>3.8120461346066024E-2</v>
      </c>
      <c r="U128" s="5">
        <f t="shared" si="234"/>
        <v>9.1528885103267621E-2</v>
      </c>
      <c r="V128" s="5">
        <f t="shared" si="235"/>
        <v>4.2080369407621601E-3</v>
      </c>
      <c r="W128" s="5">
        <f t="shared" si="236"/>
        <v>5.2922075604780322E-3</v>
      </c>
      <c r="X128" s="5">
        <f t="shared" si="237"/>
        <v>8.9091207242660616E-3</v>
      </c>
      <c r="Y128" s="5">
        <f t="shared" si="238"/>
        <v>7.498990843849058E-3</v>
      </c>
      <c r="Z128" s="5">
        <f t="shared" si="239"/>
        <v>7.32549442165632E-2</v>
      </c>
      <c r="AA128" s="5">
        <f t="shared" si="240"/>
        <v>5.1361168146677384E-2</v>
      </c>
      <c r="AB128" s="5">
        <f t="shared" si="241"/>
        <v>1.800540305916179E-2</v>
      </c>
      <c r="AC128" s="5">
        <f t="shared" si="242"/>
        <v>3.1042414009842435E-4</v>
      </c>
      <c r="AD128" s="5">
        <f t="shared" si="243"/>
        <v>9.2763009134669229E-4</v>
      </c>
      <c r="AE128" s="5">
        <f t="shared" si="244"/>
        <v>1.5616107979187302E-3</v>
      </c>
      <c r="AF128" s="5">
        <f t="shared" si="245"/>
        <v>1.314440048314992E-3</v>
      </c>
      <c r="AG128" s="5">
        <f t="shared" si="246"/>
        <v>7.3759421699568872E-4</v>
      </c>
      <c r="AH128" s="5">
        <f t="shared" si="247"/>
        <v>3.0830099453609996E-2</v>
      </c>
      <c r="AI128" s="5">
        <f t="shared" si="248"/>
        <v>2.1615877794329427E-2</v>
      </c>
      <c r="AJ128" s="5">
        <f t="shared" si="249"/>
        <v>7.5777597396733754E-3</v>
      </c>
      <c r="AK128" s="5">
        <f t="shared" si="250"/>
        <v>1.7709957843204363E-3</v>
      </c>
      <c r="AL128" s="5">
        <f t="shared" si="251"/>
        <v>1.465586324262909E-5</v>
      </c>
      <c r="AM128" s="5">
        <f t="shared" si="252"/>
        <v>1.3007767764787313E-4</v>
      </c>
      <c r="AN128" s="5">
        <f t="shared" si="253"/>
        <v>2.1897813350170041E-4</v>
      </c>
      <c r="AO128" s="5">
        <f t="shared" si="254"/>
        <v>1.8431841580726659E-4</v>
      </c>
      <c r="AP128" s="5">
        <f t="shared" si="255"/>
        <v>1.0342974391226632E-4</v>
      </c>
      <c r="AQ128" s="5">
        <f t="shared" si="256"/>
        <v>4.3529475387349978E-5</v>
      </c>
      <c r="AR128" s="5">
        <f t="shared" si="257"/>
        <v>1.0380132480991738E-2</v>
      </c>
      <c r="AS128" s="5">
        <f t="shared" si="258"/>
        <v>7.2778122411082287E-3</v>
      </c>
      <c r="AT128" s="5">
        <f t="shared" si="259"/>
        <v>2.5513427267820498E-3</v>
      </c>
      <c r="AU128" s="5">
        <f t="shared" si="260"/>
        <v>5.9627348566244909E-4</v>
      </c>
      <c r="AV128" s="5">
        <f t="shared" si="261"/>
        <v>1.0451616299091379E-4</v>
      </c>
      <c r="AW128" s="5">
        <f t="shared" si="262"/>
        <v>4.8051265376637142E-7</v>
      </c>
      <c r="AX128" s="5">
        <f t="shared" si="263"/>
        <v>1.5200206041271594E-5</v>
      </c>
      <c r="AY128" s="5">
        <f t="shared" si="264"/>
        <v>2.5588654471287358E-5</v>
      </c>
      <c r="AZ128" s="5">
        <f t="shared" si="265"/>
        <v>2.1538498750381347E-5</v>
      </c>
      <c r="BA128" s="5">
        <f t="shared" si="266"/>
        <v>1.2086266042651094E-5</v>
      </c>
      <c r="BB128" s="5">
        <f t="shared" si="267"/>
        <v>5.0866298255056437E-6</v>
      </c>
      <c r="BC128" s="5">
        <f t="shared" si="268"/>
        <v>1.7126085353685085E-6</v>
      </c>
      <c r="BD128" s="5">
        <f t="shared" si="269"/>
        <v>2.9123906029200116E-3</v>
      </c>
      <c r="BE128" s="5">
        <f t="shared" si="270"/>
        <v>2.0419616049827858E-3</v>
      </c>
      <c r="BF128" s="5">
        <f t="shared" si="271"/>
        <v>7.1583928200485113E-4</v>
      </c>
      <c r="BG128" s="5">
        <f t="shared" si="272"/>
        <v>1.6729856768145612E-4</v>
      </c>
      <c r="BH128" s="5">
        <f t="shared" si="273"/>
        <v>2.9324470714164857E-5</v>
      </c>
      <c r="BI128" s="5">
        <f t="shared" si="274"/>
        <v>4.1120475546604681E-6</v>
      </c>
      <c r="BJ128" s="8">
        <f t="shared" si="275"/>
        <v>0.15236197407034249</v>
      </c>
      <c r="BK128" s="8">
        <f t="shared" si="276"/>
        <v>0.23751425795318057</v>
      </c>
      <c r="BL128" s="8">
        <f t="shared" si="277"/>
        <v>0.53510920272012452</v>
      </c>
      <c r="BM128" s="8">
        <f t="shared" si="278"/>
        <v>0.42447011568496845</v>
      </c>
      <c r="BN128" s="8">
        <f t="shared" si="279"/>
        <v>0.57374515513342472</v>
      </c>
    </row>
    <row r="129" spans="1:66" x14ac:dyDescent="0.25">
      <c r="A129" t="s">
        <v>80</v>
      </c>
      <c r="B129" t="s">
        <v>94</v>
      </c>
      <c r="C129" t="s">
        <v>98</v>
      </c>
      <c r="D129" s="11">
        <v>44473</v>
      </c>
      <c r="E129">
        <f>VLOOKUP(A129,home!$A$2:$E$405,3,FALSE)</f>
        <v>1.2345679012345701</v>
      </c>
      <c r="F129">
        <f>VLOOKUP(B129,home!$B$2:$E$405,3,FALSE)</f>
        <v>0.73</v>
      </c>
      <c r="G129">
        <f>VLOOKUP(C129,away!$B$2:$E$405,4,FALSE)</f>
        <v>0.77</v>
      </c>
      <c r="H129">
        <f>VLOOKUP(A129,away!$A$2:$E$405,3,FALSE)</f>
        <v>1.0246913580246899</v>
      </c>
      <c r="I129">
        <f>VLOOKUP(C129,away!$B$2:$E$405,3,FALSE)</f>
        <v>1.01</v>
      </c>
      <c r="J129">
        <f>VLOOKUP(B129,home!$B$2:$E$405,4,FALSE)</f>
        <v>0.88</v>
      </c>
      <c r="K129" s="3">
        <f t="shared" si="224"/>
        <v>0.6939506172839518</v>
      </c>
      <c r="L129" s="3">
        <f t="shared" si="225"/>
        <v>0.91074567901234449</v>
      </c>
      <c r="M129" s="5">
        <f t="shared" si="226"/>
        <v>0.2009505750776501</v>
      </c>
      <c r="N129" s="5">
        <f t="shared" si="227"/>
        <v>0.13944977561870039</v>
      </c>
      <c r="O129" s="5">
        <f t="shared" si="228"/>
        <v>0.18301486794701552</v>
      </c>
      <c r="P129" s="5">
        <f t="shared" si="229"/>
        <v>0.12700328058397237</v>
      </c>
      <c r="Q129" s="5">
        <f t="shared" si="230"/>
        <v>4.8385628935352837E-2</v>
      </c>
      <c r="R129" s="5">
        <f t="shared" si="231"/>
        <v>8.3340000088879609E-2</v>
      </c>
      <c r="S129" s="5">
        <f t="shared" si="232"/>
        <v>2.0066916047463929E-2</v>
      </c>
      <c r="T129" s="5">
        <f t="shared" si="233"/>
        <v>4.4067002479167262E-2</v>
      </c>
      <c r="U129" s="5">
        <f t="shared" si="234"/>
        <v>5.7833844506122611E-2</v>
      </c>
      <c r="V129" s="5">
        <f t="shared" si="235"/>
        <v>1.4091713669981227E-3</v>
      </c>
      <c r="W129" s="5">
        <f t="shared" si="236"/>
        <v>1.1192412355786783E-2</v>
      </c>
      <c r="X129" s="5">
        <f t="shared" si="237"/>
        <v>1.0193441190757187E-2</v>
      </c>
      <c r="Y129" s="5">
        <f t="shared" si="238"/>
        <v>4.6418162593742781E-3</v>
      </c>
      <c r="Z129" s="5">
        <f t="shared" si="239"/>
        <v>2.5300514989945174E-2</v>
      </c>
      <c r="AA129" s="5">
        <f t="shared" si="240"/>
        <v>1.755730799487433E-2</v>
      </c>
      <c r="AB129" s="5">
        <f t="shared" si="241"/>
        <v>6.0919523604437498E-3</v>
      </c>
      <c r="AC129" s="5">
        <f t="shared" si="242"/>
        <v>5.5663372213729096E-5</v>
      </c>
      <c r="AD129" s="5">
        <f t="shared" si="243"/>
        <v>1.9417453657986916E-3</v>
      </c>
      <c r="AE129" s="5">
        <f t="shared" si="244"/>
        <v>1.7684362016434025E-3</v>
      </c>
      <c r="AF129" s="5">
        <f t="shared" si="245"/>
        <v>8.0529781462786599E-4</v>
      </c>
      <c r="AG129" s="5">
        <f t="shared" si="246"/>
        <v>2.4447383499680433E-4</v>
      </c>
      <c r="AH129" s="5">
        <f t="shared" si="247"/>
        <v>5.7605836759699039E-3</v>
      </c>
      <c r="AI129" s="5">
        <f t="shared" si="248"/>
        <v>3.9975605978551706E-3</v>
      </c>
      <c r="AJ129" s="5">
        <f t="shared" si="249"/>
        <v>1.3870548222557992E-3</v>
      </c>
      <c r="AK129" s="5">
        <f t="shared" si="250"/>
        <v>3.2084918337036469E-4</v>
      </c>
      <c r="AL129" s="5">
        <f t="shared" si="251"/>
        <v>1.4071979394492615E-6</v>
      </c>
      <c r="AM129" s="5">
        <f t="shared" si="252"/>
        <v>2.6949507904085109E-4</v>
      </c>
      <c r="AN129" s="5">
        <f t="shared" si="253"/>
        <v>2.4544147875154535E-4</v>
      </c>
      <c r="AO129" s="5">
        <f t="shared" si="254"/>
        <v>1.1176738311168505E-4</v>
      </c>
      <c r="AP129" s="5">
        <f t="shared" si="255"/>
        <v>3.3930553741161481E-5</v>
      </c>
      <c r="AQ129" s="5">
        <f t="shared" si="256"/>
        <v>7.7255263015647393E-6</v>
      </c>
      <c r="AR129" s="5">
        <f t="shared" si="257"/>
        <v>1.0492853382957276E-3</v>
      </c>
      <c r="AS129" s="5">
        <f t="shared" si="258"/>
        <v>7.2815220821732048E-4</v>
      </c>
      <c r="AT129" s="5">
        <f t="shared" si="259"/>
        <v>2.5265083718454103E-4</v>
      </c>
      <c r="AU129" s="5">
        <f t="shared" si="260"/>
        <v>5.8442401473839823E-5</v>
      </c>
      <c r="AV129" s="5">
        <f t="shared" si="261"/>
        <v>1.0139035144581919E-5</v>
      </c>
      <c r="AW129" s="5">
        <f t="shared" si="262"/>
        <v>2.4704631235815445E-8</v>
      </c>
      <c r="AX129" s="5">
        <f t="shared" si="263"/>
        <v>3.1169379409230974E-5</v>
      </c>
      <c r="AY129" s="5">
        <f t="shared" si="264"/>
        <v>2.838737761445345E-5</v>
      </c>
      <c r="AZ129" s="5">
        <f t="shared" si="265"/>
        <v>1.2926840750427619E-5</v>
      </c>
      <c r="BA129" s="5">
        <f t="shared" si="266"/>
        <v>3.9243547855775493E-6</v>
      </c>
      <c r="BB129" s="5">
        <f t="shared" si="267"/>
        <v>8.9352229096904208E-7</v>
      </c>
      <c r="BC129" s="5">
        <f t="shared" si="268"/>
        <v>1.6275431312025321E-7</v>
      </c>
      <c r="BD129" s="5">
        <f t="shared" si="269"/>
        <v>1.5927201465063996E-4</v>
      </c>
      <c r="BE129" s="5">
        <f t="shared" si="270"/>
        <v>1.1052691288287021E-4</v>
      </c>
      <c r="BF129" s="5">
        <f t="shared" si="271"/>
        <v>3.835010971077866E-5</v>
      </c>
      <c r="BG129" s="5">
        <f t="shared" si="272"/>
        <v>8.8710274355673782E-6</v>
      </c>
      <c r="BH129" s="5">
        <f t="shared" si="273"/>
        <v>1.5390137412137132E-6</v>
      </c>
      <c r="BI129" s="5">
        <f t="shared" si="274"/>
        <v>2.1359990714474818E-7</v>
      </c>
      <c r="BJ129" s="8">
        <f t="shared" si="275"/>
        <v>0.26343585430631616</v>
      </c>
      <c r="BK129" s="8">
        <f t="shared" si="276"/>
        <v>0.3495154010238522</v>
      </c>
      <c r="BL129" s="8">
        <f t="shared" si="277"/>
        <v>0.36172146367543134</v>
      </c>
      <c r="BM129" s="8">
        <f t="shared" si="278"/>
        <v>0.21780074307099068</v>
      </c>
      <c r="BN129" s="8">
        <f t="shared" si="279"/>
        <v>0.78214412825157087</v>
      </c>
    </row>
    <row r="130" spans="1:66" x14ac:dyDescent="0.25">
      <c r="A130" t="s">
        <v>80</v>
      </c>
      <c r="B130" t="s">
        <v>97</v>
      </c>
      <c r="C130" t="s">
        <v>81</v>
      </c>
      <c r="D130" s="11">
        <v>44473</v>
      </c>
      <c r="E130">
        <f>VLOOKUP(A130,home!$A$2:$E$405,3,FALSE)</f>
        <v>1.2345679012345701</v>
      </c>
      <c r="F130">
        <f>VLOOKUP(B130,home!$B$2:$E$405,3,FALSE)</f>
        <v>1.04</v>
      </c>
      <c r="G130">
        <f>VLOOKUP(C130,away!$B$2:$E$405,4,FALSE)</f>
        <v>1</v>
      </c>
      <c r="H130">
        <f>VLOOKUP(A130,away!$A$2:$E$405,3,FALSE)</f>
        <v>1.0246913580246899</v>
      </c>
      <c r="I130">
        <f>VLOOKUP(C130,away!$B$2:$E$405,3,FALSE)</f>
        <v>0.85</v>
      </c>
      <c r="J130">
        <f>VLOOKUP(B130,home!$B$2:$E$405,4,FALSE)</f>
        <v>0.93</v>
      </c>
      <c r="K130" s="3">
        <f t="shared" si="224"/>
        <v>1.283950617283953</v>
      </c>
      <c r="L130" s="3">
        <f t="shared" si="225"/>
        <v>0.81001851851851736</v>
      </c>
      <c r="M130" s="5">
        <f t="shared" si="226"/>
        <v>0.12319717777661222</v>
      </c>
      <c r="N130" s="5">
        <f t="shared" si="227"/>
        <v>0.15817909245392217</v>
      </c>
      <c r="O130" s="5">
        <f t="shared" si="228"/>
        <v>9.9791995428273855E-2</v>
      </c>
      <c r="P130" s="5">
        <f t="shared" si="229"/>
        <v>0.12812799413012962</v>
      </c>
      <c r="Q130" s="5">
        <f t="shared" si="230"/>
        <v>0.10154707169881443</v>
      </c>
      <c r="R130" s="5">
        <f t="shared" si="231"/>
        <v>4.0416682148408517E-2</v>
      </c>
      <c r="S130" s="5">
        <f t="shared" si="232"/>
        <v>3.3314040094283508E-2</v>
      </c>
      <c r="T130" s="5">
        <f t="shared" si="233"/>
        <v>8.2255008577367339E-2</v>
      </c>
      <c r="U130" s="5">
        <f t="shared" si="234"/>
        <v>5.1893023993018442E-2</v>
      </c>
      <c r="V130" s="5">
        <f t="shared" si="235"/>
        <v>3.8497104223812872E-3</v>
      </c>
      <c r="W130" s="5">
        <f t="shared" si="236"/>
        <v>4.3460475130356863E-2</v>
      </c>
      <c r="X130" s="5">
        <f t="shared" si="237"/>
        <v>3.5203789679202534E-2</v>
      </c>
      <c r="Y130" s="5">
        <f t="shared" si="238"/>
        <v>1.4257860781092552E-2</v>
      </c>
      <c r="Z130" s="5">
        <f t="shared" si="239"/>
        <v>1.0912753665762559E-2</v>
      </c>
      <c r="AA130" s="5">
        <f t="shared" si="240"/>
        <v>1.401143680542356E-2</v>
      </c>
      <c r="AB130" s="5">
        <f t="shared" si="241"/>
        <v>8.9949964676793396E-3</v>
      </c>
      <c r="AC130" s="5">
        <f t="shared" si="242"/>
        <v>2.5023689833218347E-4</v>
      </c>
      <c r="AD130" s="5">
        <f t="shared" si="243"/>
        <v>1.3950275967768907E-2</v>
      </c>
      <c r="AE130" s="5">
        <f t="shared" si="244"/>
        <v>1.1299981872336648E-2</v>
      </c>
      <c r="AF130" s="5">
        <f t="shared" si="245"/>
        <v>4.5765972877581159E-3</v>
      </c>
      <c r="AG130" s="5">
        <f t="shared" si="246"/>
        <v>1.2357095182952314E-3</v>
      </c>
      <c r="AH130" s="5">
        <f t="shared" si="247"/>
        <v>2.2098831393246266E-3</v>
      </c>
      <c r="AI130" s="5">
        <f t="shared" si="248"/>
        <v>2.8373808208612544E-3</v>
      </c>
      <c r="AJ130" s="5">
        <f t="shared" si="249"/>
        <v>1.8215284282072288E-3</v>
      </c>
      <c r="AK130" s="5">
        <f t="shared" si="250"/>
        <v>7.7958418326564641E-4</v>
      </c>
      <c r="AL130" s="5">
        <f t="shared" si="251"/>
        <v>1.0410092964559633E-5</v>
      </c>
      <c r="AM130" s="5">
        <f t="shared" si="252"/>
        <v>3.5822930880196739E-3</v>
      </c>
      <c r="AN130" s="5">
        <f t="shared" si="253"/>
        <v>2.9017237400568211E-3</v>
      </c>
      <c r="AO130" s="5">
        <f t="shared" si="254"/>
        <v>1.1752249825354186E-3</v>
      </c>
      <c r="AP130" s="5">
        <f t="shared" si="255"/>
        <v>3.1731799975976343E-4</v>
      </c>
      <c r="AQ130" s="5">
        <f t="shared" si="256"/>
        <v>6.4258364016165701E-5</v>
      </c>
      <c r="AR130" s="5">
        <f t="shared" si="257"/>
        <v>3.5800925332295702E-4</v>
      </c>
      <c r="AS130" s="5">
        <f t="shared" si="258"/>
        <v>4.5966620179737776E-4</v>
      </c>
      <c r="AT130" s="5">
        <f t="shared" si="259"/>
        <v>2.9509435177115667E-4</v>
      </c>
      <c r="AU130" s="5">
        <f t="shared" si="260"/>
        <v>1.262955250378615E-4</v>
      </c>
      <c r="AV130" s="5">
        <f t="shared" si="261"/>
        <v>4.0539304333140841E-5</v>
      </c>
      <c r="AW130" s="5">
        <f t="shared" si="262"/>
        <v>3.0074289451386698E-7</v>
      </c>
      <c r="AX130" s="5">
        <f t="shared" si="263"/>
        <v>7.6658123694248377E-4</v>
      </c>
      <c r="AY130" s="5">
        <f t="shared" si="264"/>
        <v>6.2094499787224329E-4</v>
      </c>
      <c r="AZ130" s="5">
        <f t="shared" si="265"/>
        <v>2.5148847362897915E-4</v>
      </c>
      <c r="BA130" s="5">
        <f t="shared" si="266"/>
        <v>6.7903440277809656E-5</v>
      </c>
      <c r="BB130" s="5">
        <f t="shared" si="267"/>
        <v>1.3750761024035497E-5</v>
      </c>
      <c r="BC130" s="5">
        <f t="shared" si="268"/>
        <v>2.2276742146382818E-6</v>
      </c>
      <c r="BD130" s="5">
        <f t="shared" si="269"/>
        <v>4.8332354165430358E-5</v>
      </c>
      <c r="BE130" s="5">
        <f t="shared" si="270"/>
        <v>6.2056355965490947E-5</v>
      </c>
      <c r="BF130" s="5">
        <f t="shared" si="271"/>
        <v>3.9838648274142416E-5</v>
      </c>
      <c r="BG130" s="5">
        <f t="shared" si="272"/>
        <v>1.7050285681114474E-5</v>
      </c>
      <c r="BH130" s="5">
        <f t="shared" si="273"/>
        <v>5.4729312062836735E-6</v>
      </c>
      <c r="BI130" s="5">
        <f t="shared" si="274"/>
        <v>1.4053946801321053E-6</v>
      </c>
      <c r="BJ130" s="8">
        <f t="shared" si="275"/>
        <v>0.47572957772526281</v>
      </c>
      <c r="BK130" s="8">
        <f t="shared" si="276"/>
        <v>0.28937051441257566</v>
      </c>
      <c r="BL130" s="8">
        <f t="shared" si="277"/>
        <v>0.22421027202069757</v>
      </c>
      <c r="BM130" s="8">
        <f t="shared" si="278"/>
        <v>0.34834245993315999</v>
      </c>
      <c r="BN130" s="8">
        <f t="shared" si="279"/>
        <v>0.65126001363616082</v>
      </c>
    </row>
    <row r="131" spans="1:66" x14ac:dyDescent="0.25">
      <c r="A131" t="s">
        <v>80</v>
      </c>
      <c r="B131" t="s">
        <v>82</v>
      </c>
      <c r="C131" t="s">
        <v>84</v>
      </c>
      <c r="D131" s="11">
        <v>44473</v>
      </c>
      <c r="E131">
        <f>VLOOKUP(A131,home!$A$2:$E$405,3,FALSE)</f>
        <v>1.2345679012345701</v>
      </c>
      <c r="F131">
        <f>VLOOKUP(B131,home!$B$2:$E$405,3,FALSE)</f>
        <v>0.66</v>
      </c>
      <c r="G131">
        <f>VLOOKUP(C131,away!$B$2:$E$405,4,FALSE)</f>
        <v>0.89</v>
      </c>
      <c r="H131">
        <f>VLOOKUP(A131,away!$A$2:$E$405,3,FALSE)</f>
        <v>1.0246913580246899</v>
      </c>
      <c r="I131">
        <f>VLOOKUP(C131,away!$B$2:$E$405,3,FALSE)</f>
        <v>0.69</v>
      </c>
      <c r="J131">
        <f>VLOOKUP(B131,home!$B$2:$E$405,4,FALSE)</f>
        <v>1.49</v>
      </c>
      <c r="K131" s="3">
        <f t="shared" si="224"/>
        <v>0.72518518518518649</v>
      </c>
      <c r="L131" s="3">
        <f t="shared" si="225"/>
        <v>1.0534851851851836</v>
      </c>
      <c r="M131" s="5">
        <f t="shared" si="226"/>
        <v>0.16886252268093152</v>
      </c>
      <c r="N131" s="5">
        <f t="shared" si="227"/>
        <v>0.12245659978120907</v>
      </c>
      <c r="O131" s="5">
        <f t="shared" si="228"/>
        <v>0.17789416597735844</v>
      </c>
      <c r="P131" s="5">
        <f t="shared" si="229"/>
        <v>0.12900621369765497</v>
      </c>
      <c r="Q131" s="5">
        <f t="shared" si="230"/>
        <v>4.4401855994742175E-2</v>
      </c>
      <c r="R131" s="5">
        <f t="shared" si="231"/>
        <v>9.3704434194010602E-2</v>
      </c>
      <c r="S131" s="5">
        <f t="shared" si="232"/>
        <v>2.4639278906266673E-2</v>
      </c>
      <c r="T131" s="5">
        <f t="shared" si="233"/>
        <v>4.6776697485186827E-2</v>
      </c>
      <c r="U131" s="5">
        <f t="shared" si="234"/>
        <v>6.7953067463656688E-2</v>
      </c>
      <c r="V131" s="5">
        <f t="shared" si="235"/>
        <v>2.0915239407463732E-3</v>
      </c>
      <c r="W131" s="5">
        <f t="shared" si="236"/>
        <v>1.0733189387371033E-2</v>
      </c>
      <c r="X131" s="5">
        <f t="shared" si="237"/>
        <v>1.1307256009382221E-2</v>
      </c>
      <c r="Y131" s="5">
        <f t="shared" si="238"/>
        <v>5.9560133454901534E-3</v>
      </c>
      <c r="Z131" s="5">
        <f t="shared" si="239"/>
        <v>3.2905411069850038E-2</v>
      </c>
      <c r="AA131" s="5">
        <f t="shared" si="240"/>
        <v>2.3862516620283884E-2</v>
      </c>
      <c r="AB131" s="5">
        <f t="shared" si="241"/>
        <v>8.6523717671325787E-3</v>
      </c>
      <c r="AC131" s="5">
        <f t="shared" si="242"/>
        <v>9.9866588279151692E-5</v>
      </c>
      <c r="AD131" s="5">
        <f t="shared" si="243"/>
        <v>1.945887483377085E-3</v>
      </c>
      <c r="AE131" s="5">
        <f t="shared" si="244"/>
        <v>2.0499636357750395E-3</v>
      </c>
      <c r="AF131" s="5">
        <f t="shared" si="245"/>
        <v>1.0798031602286798E-3</v>
      </c>
      <c r="AG131" s="5">
        <f t="shared" si="246"/>
        <v>3.7918554407235242E-4</v>
      </c>
      <c r="AH131" s="5">
        <f t="shared" si="247"/>
        <v>8.6663407686288895E-3</v>
      </c>
      <c r="AI131" s="5">
        <f t="shared" si="248"/>
        <v>6.2847019351760722E-3</v>
      </c>
      <c r="AJ131" s="5">
        <f t="shared" si="249"/>
        <v>2.2787863683471797E-3</v>
      </c>
      <c r="AK131" s="5">
        <f t="shared" si="250"/>
        <v>5.5084737150910953E-4</v>
      </c>
      <c r="AL131" s="5">
        <f t="shared" si="251"/>
        <v>3.0518104844707052E-6</v>
      </c>
      <c r="AM131" s="5">
        <f t="shared" si="252"/>
        <v>2.8222575499646963E-4</v>
      </c>
      <c r="AN131" s="5">
        <f t="shared" si="253"/>
        <v>2.9732065176648411E-4</v>
      </c>
      <c r="AO131" s="5">
        <f t="shared" si="254"/>
        <v>1.5661145094279699E-4</v>
      </c>
      <c r="AP131" s="5">
        <f t="shared" si="255"/>
        <v>5.4995947799530928E-5</v>
      </c>
      <c r="AQ131" s="5">
        <f t="shared" si="256"/>
        <v>1.4484354063005882E-5</v>
      </c>
      <c r="AR131" s="5">
        <f t="shared" si="257"/>
        <v>1.8259723219033832E-3</v>
      </c>
      <c r="AS131" s="5">
        <f t="shared" si="258"/>
        <v>1.3241680764025298E-3</v>
      </c>
      <c r="AT131" s="5">
        <f t="shared" si="259"/>
        <v>4.8013353585114031E-4</v>
      </c>
      <c r="AU131" s="5">
        <f t="shared" si="260"/>
        <v>1.1606190903660922E-4</v>
      </c>
      <c r="AV131" s="5">
        <f t="shared" si="261"/>
        <v>2.1041594249414932E-5</v>
      </c>
      <c r="AW131" s="5">
        <f t="shared" si="262"/>
        <v>6.4763813859705189E-8</v>
      </c>
      <c r="AX131" s="5">
        <f t="shared" si="263"/>
        <v>3.4110989400190639E-5</v>
      </c>
      <c r="AY131" s="5">
        <f t="shared" si="264"/>
        <v>3.5935421985109678E-5</v>
      </c>
      <c r="AZ131" s="5">
        <f t="shared" si="265"/>
        <v>1.892871734234549E-5</v>
      </c>
      <c r="BA131" s="5">
        <f t="shared" si="266"/>
        <v>6.6470410982396119E-6</v>
      </c>
      <c r="BB131" s="5">
        <f t="shared" si="267"/>
        <v>1.750639830578121E-6</v>
      </c>
      <c r="BC131" s="5">
        <f t="shared" si="268"/>
        <v>3.6885462522183022E-7</v>
      </c>
      <c r="BD131" s="5">
        <f t="shared" si="269"/>
        <v>3.2060579828056742E-4</v>
      </c>
      <c r="BE131" s="5">
        <f t="shared" si="270"/>
        <v>2.324985751975378E-4</v>
      </c>
      <c r="BF131" s="5">
        <f t="shared" si="271"/>
        <v>8.4302261154959224E-5</v>
      </c>
      <c r="BG131" s="5">
        <f t="shared" si="272"/>
        <v>2.0378250289063025E-5</v>
      </c>
      <c r="BH131" s="5">
        <f t="shared" si="273"/>
        <v>3.6945013024060623E-6</v>
      </c>
      <c r="BI131" s="5">
        <f t="shared" si="274"/>
        <v>5.3583952223045069E-7</v>
      </c>
      <c r="BJ131" s="8">
        <f t="shared" si="275"/>
        <v>0.24798983165068464</v>
      </c>
      <c r="BK131" s="8">
        <f t="shared" si="276"/>
        <v>0.32473839304634822</v>
      </c>
      <c r="BL131" s="8">
        <f t="shared" si="277"/>
        <v>0.39427662512929329</v>
      </c>
      <c r="BM131" s="8">
        <f t="shared" si="278"/>
        <v>0.26354859791209817</v>
      </c>
      <c r="BN131" s="8">
        <f t="shared" si="279"/>
        <v>0.73632579232590689</v>
      </c>
    </row>
    <row r="132" spans="1:66" x14ac:dyDescent="0.25">
      <c r="A132" t="s">
        <v>80</v>
      </c>
      <c r="B132" t="s">
        <v>85</v>
      </c>
      <c r="C132" t="s">
        <v>369</v>
      </c>
      <c r="D132" s="11">
        <v>44473</v>
      </c>
      <c r="E132">
        <f>VLOOKUP(A132,home!$A$2:$E$405,3,FALSE)</f>
        <v>1.2345679012345701</v>
      </c>
      <c r="F132">
        <f>VLOOKUP(B132,home!$B$2:$E$405,3,FALSE)</f>
        <v>1.54</v>
      </c>
      <c r="G132">
        <f>VLOOKUP(C132,away!$B$2:$E$405,4,FALSE)</f>
        <v>1.46</v>
      </c>
      <c r="H132">
        <f>VLOOKUP(A132,away!$A$2:$E$405,3,FALSE)</f>
        <v>1.0246913580246899</v>
      </c>
      <c r="I132">
        <f>VLOOKUP(C132,away!$B$2:$E$405,3,FALSE)</f>
        <v>0.56999999999999995</v>
      </c>
      <c r="J132">
        <f>VLOOKUP(B132,home!$B$2:$E$405,4,FALSE)</f>
        <v>0.98</v>
      </c>
      <c r="K132" s="3">
        <f t="shared" si="224"/>
        <v>2.7758024691358072</v>
      </c>
      <c r="L132" s="3">
        <f t="shared" si="225"/>
        <v>0.57239259259259168</v>
      </c>
      <c r="M132" s="5">
        <f t="shared" si="226"/>
        <v>3.5147736377637365E-2</v>
      </c>
      <c r="N132" s="5">
        <f t="shared" si="227"/>
        <v>9.7563173421580232E-2</v>
      </c>
      <c r="O132" s="5">
        <f t="shared" si="228"/>
        <v>2.0118303948956799E-2</v>
      </c>
      <c r="P132" s="5">
        <f t="shared" si="229"/>
        <v>5.5844437776338934E-2</v>
      </c>
      <c r="Q132" s="5">
        <f t="shared" si="230"/>
        <v>0.13540804884017371</v>
      </c>
      <c r="R132" s="5">
        <f t="shared" si="231"/>
        <v>5.757784077954577E-3</v>
      </c>
      <c r="S132" s="5">
        <f t="shared" si="232"/>
        <v>2.2182091593667977E-2</v>
      </c>
      <c r="T132" s="5">
        <f t="shared" si="233"/>
        <v>7.7506564133531297E-2</v>
      </c>
      <c r="U132" s="5">
        <f t="shared" si="234"/>
        <v>1.5982471260337153E-2</v>
      </c>
      <c r="V132" s="5">
        <f t="shared" si="235"/>
        <v>3.915998776144328E-3</v>
      </c>
      <c r="W132" s="5">
        <f t="shared" si="236"/>
        <v>0.12528866543713871</v>
      </c>
      <c r="X132" s="5">
        <f t="shared" si="237"/>
        <v>7.1714304032029649E-2</v>
      </c>
      <c r="Y132" s="5">
        <f t="shared" si="238"/>
        <v>2.0524368205433397E-2</v>
      </c>
      <c r="Z132" s="5">
        <f t="shared" si="239"/>
        <v>1.0985709853229221E-3</v>
      </c>
      <c r="AA132" s="5">
        <f t="shared" si="240"/>
        <v>3.0494160535803239E-3</v>
      </c>
      <c r="AB132" s="5">
        <f t="shared" si="241"/>
        <v>4.2322883054753168E-3</v>
      </c>
      <c r="AC132" s="5">
        <f t="shared" si="242"/>
        <v>3.8887061537366542E-4</v>
      </c>
      <c r="AD132" s="5">
        <f t="shared" si="243"/>
        <v>8.694414671878492E-2</v>
      </c>
      <c r="AE132" s="5">
        <f t="shared" si="244"/>
        <v>4.9766185551115977E-2</v>
      </c>
      <c r="AF132" s="5">
        <f t="shared" si="245"/>
        <v>1.4242897985523622E-2</v>
      </c>
      <c r="AG132" s="5">
        <f t="shared" si="246"/>
        <v>2.7175097679885568E-3</v>
      </c>
      <c r="AH132" s="5">
        <f t="shared" si="247"/>
        <v>1.5720347360899631E-4</v>
      </c>
      <c r="AI132" s="5">
        <f t="shared" si="248"/>
        <v>4.3636579020057763E-4</v>
      </c>
      <c r="AJ132" s="5">
        <f t="shared" si="249"/>
        <v>6.0563261894258061E-4</v>
      </c>
      <c r="AK132" s="5">
        <f t="shared" si="250"/>
        <v>5.6037217301666681E-4</v>
      </c>
      <c r="AL132" s="5">
        <f t="shared" si="251"/>
        <v>2.471426398554441E-5</v>
      </c>
      <c r="AM132" s="5">
        <f t="shared" si="252"/>
        <v>4.8267955427781832E-2</v>
      </c>
      <c r="AN132" s="5">
        <f t="shared" si="253"/>
        <v>2.76282201464517E-2</v>
      </c>
      <c r="AO132" s="5">
        <f t="shared" si="254"/>
        <v>7.9070942791731793E-3</v>
      </c>
      <c r="AP132" s="5">
        <f t="shared" si="255"/>
        <v>1.5086540647766627E-3</v>
      </c>
      <c r="AQ132" s="5">
        <f t="shared" si="256"/>
        <v>2.1588560286571633E-4</v>
      </c>
      <c r="AR132" s="5">
        <f t="shared" si="257"/>
        <v>1.7996420764722897E-5</v>
      </c>
      <c r="AS132" s="5">
        <f t="shared" si="258"/>
        <v>4.9954509194324722E-5</v>
      </c>
      <c r="AT132" s="5">
        <f t="shared" si="259"/>
        <v>6.9331924983036987E-5</v>
      </c>
      <c r="AU132" s="5">
        <f t="shared" si="260"/>
        <v>6.4150576185950867E-5</v>
      </c>
      <c r="AV132" s="5">
        <f t="shared" si="261"/>
        <v>4.4517331943361789E-5</v>
      </c>
      <c r="AW132" s="5">
        <f t="shared" si="262"/>
        <v>1.0907563327834064E-6</v>
      </c>
      <c r="AX132" s="5">
        <f t="shared" si="263"/>
        <v>2.2330384976095626E-2</v>
      </c>
      <c r="AY132" s="5">
        <f t="shared" si="264"/>
        <v>1.2781746950058032E-2</v>
      </c>
      <c r="AZ132" s="5">
        <f t="shared" si="265"/>
        <v>3.6580886373030839E-3</v>
      </c>
      <c r="BA132" s="5">
        <f t="shared" si="266"/>
        <v>6.9795427967980458E-4</v>
      </c>
      <c r="BB132" s="5">
        <f t="shared" si="267"/>
        <v>9.9875964914254511E-5</v>
      </c>
      <c r="BC132" s="5">
        <f t="shared" si="268"/>
        <v>1.1433652498991376E-5</v>
      </c>
      <c r="BD132" s="5">
        <f t="shared" si="269"/>
        <v>1.7168363231511483E-6</v>
      </c>
      <c r="BE132" s="5">
        <f t="shared" si="270"/>
        <v>4.7655985049049973E-6</v>
      </c>
      <c r="BF132" s="5">
        <f t="shared" si="271"/>
        <v>6.6141800484126031E-6</v>
      </c>
      <c r="BG132" s="5">
        <f t="shared" si="272"/>
        <v>6.1198857698974983E-6</v>
      </c>
      <c r="BH132" s="5">
        <f t="shared" si="273"/>
        <v>4.2468985077276417E-6</v>
      </c>
      <c r="BI132" s="5">
        <f t="shared" si="274"/>
        <v>2.3577102727839136E-6</v>
      </c>
      <c r="BJ132" s="8">
        <f t="shared" si="275"/>
        <v>0.80678315807489875</v>
      </c>
      <c r="BK132" s="8">
        <f t="shared" si="276"/>
        <v>0.13028559635320586</v>
      </c>
      <c r="BL132" s="8">
        <f t="shared" si="277"/>
        <v>5.1171609574571272E-2</v>
      </c>
      <c r="BM132" s="8">
        <f t="shared" si="278"/>
        <v>0.62671879435163202</v>
      </c>
      <c r="BN132" s="8">
        <f t="shared" si="279"/>
        <v>0.34983948444264162</v>
      </c>
    </row>
    <row r="133" spans="1:66" x14ac:dyDescent="0.25">
      <c r="A133" t="s">
        <v>80</v>
      </c>
      <c r="B133" t="s">
        <v>87</v>
      </c>
      <c r="C133" t="s">
        <v>93</v>
      </c>
      <c r="D133" s="11">
        <v>44473</v>
      </c>
      <c r="E133">
        <f>VLOOKUP(A133,home!$A$2:$E$405,3,FALSE)</f>
        <v>1.2345679012345701</v>
      </c>
      <c r="F133">
        <f>VLOOKUP(B133,home!$B$2:$E$405,3,FALSE)</f>
        <v>0.57999999999999996</v>
      </c>
      <c r="G133">
        <f>VLOOKUP(C133,away!$B$2:$E$405,4,FALSE)</f>
        <v>0.77</v>
      </c>
      <c r="H133">
        <f>VLOOKUP(A133,away!$A$2:$E$405,3,FALSE)</f>
        <v>1.0246913580246899</v>
      </c>
      <c r="I133">
        <f>VLOOKUP(C133,away!$B$2:$E$405,3,FALSE)</f>
        <v>0.57999999999999996</v>
      </c>
      <c r="J133">
        <f>VLOOKUP(B133,home!$B$2:$E$405,4,FALSE)</f>
        <v>1.1200000000000001</v>
      </c>
      <c r="K133" s="3">
        <f t="shared" si="224"/>
        <v>0.55135802469135897</v>
      </c>
      <c r="L133" s="3">
        <f t="shared" si="225"/>
        <v>0.66563950617283851</v>
      </c>
      <c r="M133" s="5">
        <f t="shared" si="226"/>
        <v>0.29611791844452168</v>
      </c>
      <c r="N133" s="5">
        <f t="shared" si="227"/>
        <v>0.1632669905892884</v>
      </c>
      <c r="O133" s="5">
        <f t="shared" si="228"/>
        <v>0.19710778500234033</v>
      </c>
      <c r="P133" s="5">
        <f t="shared" si="229"/>
        <v>0.10867695899017943</v>
      </c>
      <c r="Q133" s="5">
        <f t="shared" si="230"/>
        <v>4.5009282714306362E-2</v>
      </c>
      <c r="R133" s="5">
        <f t="shared" si="231"/>
        <v>6.5601364335889908E-2</v>
      </c>
      <c r="S133" s="5">
        <f t="shared" si="232"/>
        <v>9.9712653977455015E-3</v>
      </c>
      <c r="T133" s="5">
        <f t="shared" si="233"/>
        <v>2.995995671914457E-2</v>
      </c>
      <c r="U133" s="5">
        <f t="shared" si="234"/>
        <v>3.6169838657294423E-2</v>
      </c>
      <c r="V133" s="5">
        <f t="shared" si="235"/>
        <v>4.0661234116285436E-4</v>
      </c>
      <c r="W133" s="5">
        <f t="shared" si="236"/>
        <v>8.2720764033782975E-3</v>
      </c>
      <c r="X133" s="5">
        <f t="shared" si="237"/>
        <v>5.506220852168721E-3</v>
      </c>
      <c r="Y133" s="5">
        <f t="shared" si="238"/>
        <v>1.8325790644580864E-3</v>
      </c>
      <c r="Z133" s="5">
        <f t="shared" si="239"/>
        <v>1.455561992026874E-2</v>
      </c>
      <c r="AA133" s="5">
        <f t="shared" si="240"/>
        <v>8.0253578473975691E-3</v>
      </c>
      <c r="AB133" s="5">
        <f t="shared" si="241"/>
        <v>2.2124227250912096E-3</v>
      </c>
      <c r="AC133" s="5">
        <f t="shared" si="242"/>
        <v>9.326815006159303E-6</v>
      </c>
      <c r="AD133" s="5">
        <f t="shared" si="243"/>
        <v>1.1402189264656645E-3</v>
      </c>
      <c r="AE133" s="5">
        <f t="shared" si="244"/>
        <v>7.5897476314152907E-4</v>
      </c>
      <c r="AF133" s="5">
        <f t="shared" si="245"/>
        <v>2.5260179326758717E-4</v>
      </c>
      <c r="AG133" s="5">
        <f t="shared" si="246"/>
        <v>5.604724430967007E-5</v>
      </c>
      <c r="AH133" s="5">
        <f t="shared" si="247"/>
        <v>2.4221989139418033E-3</v>
      </c>
      <c r="AI133" s="5">
        <f t="shared" si="248"/>
        <v>1.3354988086005076E-3</v>
      </c>
      <c r="AJ133" s="5">
        <f t="shared" si="249"/>
        <v>3.6816899254381948E-4</v>
      </c>
      <c r="AK133" s="5">
        <f t="shared" si="250"/>
        <v>6.7664309493856021E-5</v>
      </c>
      <c r="AL133" s="5">
        <f t="shared" si="251"/>
        <v>1.369197645664617E-7</v>
      </c>
      <c r="AM133" s="5">
        <f t="shared" si="252"/>
        <v>1.2573377100236218E-4</v>
      </c>
      <c r="AN133" s="5">
        <f t="shared" si="253"/>
        <v>8.3693365239261144E-5</v>
      </c>
      <c r="AO133" s="5">
        <f t="shared" si="254"/>
        <v>2.7854805153902393E-5</v>
      </c>
      <c r="AP133" s="5">
        <f t="shared" si="255"/>
        <v>6.1804195823947422E-6</v>
      </c>
      <c r="AQ133" s="5">
        <f t="shared" si="256"/>
        <v>1.0284828596915441E-6</v>
      </c>
      <c r="AR133" s="5">
        <f t="shared" si="257"/>
        <v>3.2246225778572173E-4</v>
      </c>
      <c r="AS133" s="5">
        <f t="shared" si="258"/>
        <v>1.7779215349025132E-4</v>
      </c>
      <c r="AT133" s="5">
        <f t="shared" si="259"/>
        <v>4.9013565277003923E-5</v>
      </c>
      <c r="AU133" s="5">
        <f t="shared" si="260"/>
        <v>9.0080075114032908E-6</v>
      </c>
      <c r="AV133" s="5">
        <f t="shared" si="261"/>
        <v>1.2416593069730603E-6</v>
      </c>
      <c r="AW133" s="5">
        <f t="shared" si="262"/>
        <v>1.3958425485902582E-9</v>
      </c>
      <c r="AX133" s="5">
        <f t="shared" si="263"/>
        <v>1.1554053936143005E-5</v>
      </c>
      <c r="AY133" s="5">
        <f t="shared" si="264"/>
        <v>7.6908347563485723E-6</v>
      </c>
      <c r="AZ133" s="5">
        <f t="shared" si="265"/>
        <v>2.5596617246363829E-6</v>
      </c>
      <c r="BA133" s="5">
        <f t="shared" si="266"/>
        <v>5.6793732211882609E-7</v>
      </c>
      <c r="BB133" s="5">
        <f t="shared" si="267"/>
        <v>9.4510379658074907E-8</v>
      </c>
      <c r="BC133" s="5">
        <f t="shared" si="268"/>
        <v>1.2581968488761701E-8</v>
      </c>
      <c r="BD133" s="5">
        <f t="shared" si="269"/>
        <v>3.5773936338644374E-5</v>
      </c>
      <c r="BE133" s="5">
        <f t="shared" si="270"/>
        <v>1.9724246875109392E-5</v>
      </c>
      <c r="BF133" s="5">
        <f t="shared" si="271"/>
        <v>5.4375608977925105E-6</v>
      </c>
      <c r="BG133" s="5">
        <f t="shared" si="272"/>
        <v>9.9934761191528382E-7</v>
      </c>
      <c r="BH133" s="5">
        <f t="shared" si="273"/>
        <v>1.3774958132140939E-7</v>
      </c>
      <c r="BI133" s="5">
        <f t="shared" si="274"/>
        <v>1.5189867411886807E-8</v>
      </c>
      <c r="BJ133" s="8">
        <f t="shared" si="275"/>
        <v>0.25632191949385386</v>
      </c>
      <c r="BK133" s="8">
        <f t="shared" si="276"/>
        <v>0.41518990974313652</v>
      </c>
      <c r="BL133" s="8">
        <f t="shared" si="277"/>
        <v>0.31393190526713693</v>
      </c>
      <c r="BM133" s="8">
        <f t="shared" si="278"/>
        <v>0.12421136490895625</v>
      </c>
      <c r="BN133" s="8">
        <f t="shared" si="279"/>
        <v>0.87578030007652619</v>
      </c>
    </row>
    <row r="134" spans="1:66" x14ac:dyDescent="0.25">
      <c r="A134" t="s">
        <v>80</v>
      </c>
      <c r="B134" t="s">
        <v>89</v>
      </c>
      <c r="C134" t="s">
        <v>83</v>
      </c>
      <c r="D134" s="11">
        <v>44473</v>
      </c>
      <c r="E134">
        <f>VLOOKUP(A134,home!$A$2:$E$405,3,FALSE)</f>
        <v>1.2345679012345701</v>
      </c>
      <c r="F134">
        <f>VLOOKUP(B134,home!$B$2:$E$405,3,FALSE)</f>
        <v>1.31</v>
      </c>
      <c r="G134">
        <f>VLOOKUP(C134,away!$B$2:$E$405,4,FALSE)</f>
        <v>0.93</v>
      </c>
      <c r="H134">
        <f>VLOOKUP(A134,away!$A$2:$E$405,3,FALSE)</f>
        <v>1.0246913580246899</v>
      </c>
      <c r="I134">
        <f>VLOOKUP(C134,away!$B$2:$E$405,3,FALSE)</f>
        <v>1.04</v>
      </c>
      <c r="J134">
        <f>VLOOKUP(B134,home!$B$2:$E$405,4,FALSE)</f>
        <v>1.1200000000000001</v>
      </c>
      <c r="K134" s="3">
        <f t="shared" si="224"/>
        <v>1.504074074074077</v>
      </c>
      <c r="L134" s="3">
        <f t="shared" si="225"/>
        <v>1.1935604938271591</v>
      </c>
      <c r="M134" s="5">
        <f t="shared" si="226"/>
        <v>6.7364670981594182E-2</v>
      </c>
      <c r="N134" s="5">
        <f t="shared" si="227"/>
        <v>0.10132145513194611</v>
      </c>
      <c r="O134" s="5">
        <f t="shared" si="228"/>
        <v>8.0403809963295644E-2</v>
      </c>
      <c r="P134" s="5">
        <f t="shared" si="229"/>
        <v>0.12093328602257193</v>
      </c>
      <c r="Q134" s="5">
        <f t="shared" si="230"/>
        <v>7.6197486905710002E-2</v>
      </c>
      <c r="R134" s="5">
        <f t="shared" si="231"/>
        <v>4.7983405562688118E-2</v>
      </c>
      <c r="S134" s="5">
        <f t="shared" si="232"/>
        <v>5.427496139709901E-2</v>
      </c>
      <c r="T134" s="5">
        <f t="shared" si="233"/>
        <v>9.0946310099567718E-2</v>
      </c>
      <c r="U134" s="5">
        <f t="shared" si="234"/>
        <v>7.2170596292621042E-2</v>
      </c>
      <c r="V134" s="5">
        <f t="shared" si="235"/>
        <v>1.0826066104677713E-2</v>
      </c>
      <c r="W134" s="5">
        <f t="shared" si="236"/>
        <v>3.8202221521492476E-2</v>
      </c>
      <c r="X134" s="5">
        <f t="shared" si="237"/>
        <v>4.5596662384487077E-2</v>
      </c>
      <c r="Y134" s="5">
        <f t="shared" si="238"/>
        <v>2.721118743624933E-2</v>
      </c>
      <c r="Z134" s="5">
        <f t="shared" si="239"/>
        <v>1.9090365746303628E-2</v>
      </c>
      <c r="AA134" s="5">
        <f t="shared" si="240"/>
        <v>2.87133241836071E-2</v>
      </c>
      <c r="AB134" s="5">
        <f t="shared" si="241"/>
        <v>2.1593483242523831E-2</v>
      </c>
      <c r="AC134" s="5">
        <f t="shared" si="242"/>
        <v>1.2146869138331222E-3</v>
      </c>
      <c r="AD134" s="5">
        <f t="shared" si="243"/>
        <v>1.4364742740627894E-2</v>
      </c>
      <c r="AE134" s="5">
        <f t="shared" si="244"/>
        <v>1.7145189439203925E-2</v>
      </c>
      <c r="AF134" s="5">
        <f t="shared" si="245"/>
        <v>1.0231910386908219E-2</v>
      </c>
      <c r="AG134" s="5">
        <f t="shared" si="246"/>
        <v>4.0708013380644703E-3</v>
      </c>
      <c r="AH134" s="5">
        <f t="shared" si="247"/>
        <v>5.6963765918748091E-3</v>
      </c>
      <c r="AI134" s="5">
        <f t="shared" si="248"/>
        <v>8.5677723480013495E-3</v>
      </c>
      <c r="AJ134" s="5">
        <f t="shared" si="249"/>
        <v>6.4432821305988059E-3</v>
      </c>
      <c r="AK134" s="5">
        <f t="shared" si="250"/>
        <v>3.2303912015261495E-3</v>
      </c>
      <c r="AL134" s="5">
        <f t="shared" si="251"/>
        <v>8.7224402843794486E-5</v>
      </c>
      <c r="AM134" s="5">
        <f t="shared" si="252"/>
        <v>4.3211274273844405E-3</v>
      </c>
      <c r="AN134" s="5">
        <f t="shared" si="253"/>
        <v>5.1575269861190544E-3</v>
      </c>
      <c r="AO134" s="5">
        <f t="shared" si="254"/>
        <v>3.0779102282395797E-3</v>
      </c>
      <c r="AP134" s="5">
        <f t="shared" si="255"/>
        <v>1.2245573506577657E-3</v>
      </c>
      <c r="AQ134" s="5">
        <f t="shared" si="256"/>
        <v>3.6539581904269003E-4</v>
      </c>
      <c r="AR134" s="5">
        <f t="shared" si="257"/>
        <v>1.3597940116047134E-3</v>
      </c>
      <c r="AS134" s="5">
        <f t="shared" si="258"/>
        <v>2.045230918935834E-3</v>
      </c>
      <c r="AT134" s="5">
        <f t="shared" si="259"/>
        <v>1.5380894003330444E-3</v>
      </c>
      <c r="AU134" s="5">
        <f t="shared" si="260"/>
        <v>7.7113346354969225E-4</v>
      </c>
      <c r="AV134" s="5">
        <f t="shared" si="261"/>
        <v>2.899604625440099E-4</v>
      </c>
      <c r="AW134" s="5">
        <f t="shared" si="262"/>
        <v>4.3495984465980107E-6</v>
      </c>
      <c r="AX134" s="5">
        <f t="shared" si="263"/>
        <v>1.0832159557165575E-3</v>
      </c>
      <c r="AY134" s="5">
        <f t="shared" si="264"/>
        <v>1.2928837710265125E-3</v>
      </c>
      <c r="AZ134" s="5">
        <f t="shared" si="265"/>
        <v>7.7156749610376215E-4</v>
      </c>
      <c r="BA134" s="5">
        <f t="shared" si="266"/>
        <v>3.0697082722353034E-4</v>
      </c>
      <c r="BB134" s="5">
        <f t="shared" si="267"/>
        <v>9.159706303286209E-5</v>
      </c>
      <c r="BC134" s="5">
        <f t="shared" si="268"/>
        <v>2.186532715732406E-5</v>
      </c>
      <c r="BD134" s="5">
        <f t="shared" si="269"/>
        <v>2.7049940199902218E-4</v>
      </c>
      <c r="BE134" s="5">
        <f t="shared" si="270"/>
        <v>4.068511375992708E-4</v>
      </c>
      <c r="BF134" s="5">
        <f t="shared" si="271"/>
        <v>3.0596712403530414E-4</v>
      </c>
      <c r="BG134" s="5">
        <f t="shared" si="272"/>
        <v>1.5339907292683615E-4</v>
      </c>
      <c r="BH134" s="5">
        <f t="shared" si="273"/>
        <v>5.7680892144063238E-5</v>
      </c>
      <c r="BI134" s="5">
        <f t="shared" si="274"/>
        <v>1.735126688866971E-5</v>
      </c>
      <c r="BJ134" s="8">
        <f t="shared" si="275"/>
        <v>0.44300258563596118</v>
      </c>
      <c r="BK134" s="8">
        <f t="shared" si="276"/>
        <v>0.25599377959364628</v>
      </c>
      <c r="BL134" s="8">
        <f t="shared" si="277"/>
        <v>0.28201839866929723</v>
      </c>
      <c r="BM134" s="8">
        <f t="shared" si="278"/>
        <v>0.50461248090482247</v>
      </c>
      <c r="BN134" s="8">
        <f t="shared" si="279"/>
        <v>0.49420411456780594</v>
      </c>
    </row>
    <row r="135" spans="1:66" x14ac:dyDescent="0.25">
      <c r="A135" t="s">
        <v>80</v>
      </c>
      <c r="B135" t="s">
        <v>91</v>
      </c>
      <c r="C135" t="s">
        <v>90</v>
      </c>
      <c r="D135" s="11">
        <v>44473</v>
      </c>
      <c r="E135">
        <f>VLOOKUP(A135,home!$A$2:$E$405,3,FALSE)</f>
        <v>1.2345679012345701</v>
      </c>
      <c r="F135">
        <f>VLOOKUP(B135,home!$B$2:$E$405,3,FALSE)</f>
        <v>0.62</v>
      </c>
      <c r="G135">
        <f>VLOOKUP(C135,away!$B$2:$E$405,4,FALSE)</f>
        <v>0.69</v>
      </c>
      <c r="H135">
        <f>VLOOKUP(A135,away!$A$2:$E$405,3,FALSE)</f>
        <v>1.0246913580246899</v>
      </c>
      <c r="I135">
        <f>VLOOKUP(C135,away!$B$2:$E$405,3,FALSE)</f>
        <v>1.2</v>
      </c>
      <c r="J135">
        <f>VLOOKUP(B135,home!$B$2:$E$405,4,FALSE)</f>
        <v>0.98</v>
      </c>
      <c r="K135" s="3">
        <f t="shared" si="224"/>
        <v>0.52814814814814903</v>
      </c>
      <c r="L135" s="3">
        <f t="shared" si="225"/>
        <v>1.2050370370370354</v>
      </c>
      <c r="M135" s="5">
        <f t="shared" si="226"/>
        <v>0.17672062465065325</v>
      </c>
      <c r="N135" s="5">
        <f t="shared" si="227"/>
        <v>9.3334670648826668E-2</v>
      </c>
      <c r="O135" s="5">
        <f t="shared" si="228"/>
        <v>0.21295489791235725</v>
      </c>
      <c r="P135" s="5">
        <f t="shared" si="229"/>
        <v>0.11247173497148963</v>
      </c>
      <c r="Q135" s="5">
        <f t="shared" si="230"/>
        <v>2.4647266730597597E-2</v>
      </c>
      <c r="R135" s="5">
        <f t="shared" si="231"/>
        <v>0.1283092696014157</v>
      </c>
      <c r="S135" s="5">
        <f t="shared" si="232"/>
        <v>1.7895323752538359E-2</v>
      </c>
      <c r="T135" s="5">
        <f t="shared" si="233"/>
        <v>2.9700869272100826E-2</v>
      </c>
      <c r="U135" s="5">
        <f t="shared" si="234"/>
        <v>6.77663031302293E-2</v>
      </c>
      <c r="V135" s="5">
        <f t="shared" si="235"/>
        <v>1.2654739424654031E-3</v>
      </c>
      <c r="W135" s="5">
        <f t="shared" si="236"/>
        <v>4.3391360935595346E-3</v>
      </c>
      <c r="X135" s="5">
        <f t="shared" si="237"/>
        <v>5.2288197014834382E-3</v>
      </c>
      <c r="Y135" s="5">
        <f t="shared" si="238"/>
        <v>3.1504607001382398E-3</v>
      </c>
      <c r="Z135" s="5">
        <f t="shared" si="239"/>
        <v>5.1539140688292052E-2</v>
      </c>
      <c r="AA135" s="5">
        <f t="shared" si="240"/>
        <v>2.7220301711668369E-2</v>
      </c>
      <c r="AB135" s="5">
        <f t="shared" si="241"/>
        <v>7.1881759705257698E-3</v>
      </c>
      <c r="AC135" s="5">
        <f t="shared" si="242"/>
        <v>5.03372378548264E-5</v>
      </c>
      <c r="AD135" s="5">
        <f t="shared" si="243"/>
        <v>5.7292667309406548E-4</v>
      </c>
      <c r="AE135" s="5">
        <f t="shared" si="244"/>
        <v>6.9039786058475877E-4</v>
      </c>
      <c r="AF135" s="5">
        <f t="shared" si="245"/>
        <v>4.1597749614788308E-4</v>
      </c>
      <c r="AG135" s="5">
        <f t="shared" si="246"/>
        <v>1.6708942981070996E-4</v>
      </c>
      <c r="AH135" s="5">
        <f t="shared" si="247"/>
        <v>1.552664334661359E-2</v>
      </c>
      <c r="AI135" s="5">
        <f t="shared" si="248"/>
        <v>8.2003679304707474E-3</v>
      </c>
      <c r="AJ135" s="5">
        <f t="shared" si="249"/>
        <v>2.1655045683057973E-3</v>
      </c>
      <c r="AK135" s="5">
        <f t="shared" si="250"/>
        <v>3.8123574251902121E-4</v>
      </c>
      <c r="AL135" s="5">
        <f t="shared" si="251"/>
        <v>1.2814613996293256E-6</v>
      </c>
      <c r="AM135" s="5">
        <f t="shared" si="252"/>
        <v>6.0518032283862153E-5</v>
      </c>
      <c r="AN135" s="5">
        <f t="shared" si="253"/>
        <v>7.2926470310656901E-5</v>
      </c>
      <c r="AO135" s="5">
        <f t="shared" si="254"/>
        <v>4.3939548852361672E-5</v>
      </c>
      <c r="AP135" s="5">
        <f t="shared" si="255"/>
        <v>1.7649594585931329E-5</v>
      </c>
      <c r="AQ135" s="5">
        <f t="shared" si="256"/>
        <v>5.317103791183897E-6</v>
      </c>
      <c r="AR135" s="5">
        <f t="shared" si="257"/>
        <v>3.7420360587068061E-3</v>
      </c>
      <c r="AS135" s="5">
        <f t="shared" si="258"/>
        <v>1.9763494147095983E-3</v>
      </c>
      <c r="AT135" s="5">
        <f t="shared" si="259"/>
        <v>5.2190264173627618E-4</v>
      </c>
      <c r="AU135" s="5">
        <f t="shared" si="260"/>
        <v>9.1880637915547054E-5</v>
      </c>
      <c r="AV135" s="5">
        <f t="shared" si="261"/>
        <v>1.2131647191441695E-5</v>
      </c>
      <c r="AW135" s="5">
        <f t="shared" si="262"/>
        <v>2.2654745339213691E-8</v>
      </c>
      <c r="AX135" s="5">
        <f t="shared" si="263"/>
        <v>5.3270811133819456E-6</v>
      </c>
      <c r="AY135" s="5">
        <f t="shared" si="264"/>
        <v>6.4193300409257319E-6</v>
      </c>
      <c r="AZ135" s="5">
        <f t="shared" si="265"/>
        <v>3.8677652261399878E-6</v>
      </c>
      <c r="BA135" s="5">
        <f t="shared" si="266"/>
        <v>1.5536001160208703E-6</v>
      </c>
      <c r="BB135" s="5">
        <f t="shared" si="267"/>
        <v>4.6803642013754596E-7</v>
      </c>
      <c r="BC135" s="5">
        <f t="shared" si="268"/>
        <v>1.1280024418959384E-7</v>
      </c>
      <c r="BD135" s="5">
        <f t="shared" si="269"/>
        <v>7.5154867411163218E-4</v>
      </c>
      <c r="BE135" s="5">
        <f t="shared" si="270"/>
        <v>3.9692904047525538E-4</v>
      </c>
      <c r="BF135" s="5">
        <f t="shared" si="271"/>
        <v>1.048186688366139E-4</v>
      </c>
      <c r="BG135" s="5">
        <f t="shared" si="272"/>
        <v>1.8453261945803909E-5</v>
      </c>
      <c r="BH135" s="5">
        <f t="shared" si="273"/>
        <v>2.4365140309922607E-6</v>
      </c>
      <c r="BI135" s="5">
        <f t="shared" si="274"/>
        <v>2.5736807468110897E-7</v>
      </c>
      <c r="BJ135" s="8">
        <f t="shared" si="275"/>
        <v>0.16246571396932855</v>
      </c>
      <c r="BK135" s="8">
        <f t="shared" si="276"/>
        <v>0.30841119534644196</v>
      </c>
      <c r="BL135" s="8">
        <f t="shared" si="277"/>
        <v>0.47733144384184029</v>
      </c>
      <c r="BM135" s="8">
        <f t="shared" si="278"/>
        <v>0.25130263265526709</v>
      </c>
      <c r="BN135" s="8">
        <f t="shared" si="279"/>
        <v>0.74843846451534013</v>
      </c>
    </row>
    <row r="136" spans="1:66" x14ac:dyDescent="0.25">
      <c r="A136" t="s">
        <v>80</v>
      </c>
      <c r="B136" t="s">
        <v>96</v>
      </c>
      <c r="C136" t="s">
        <v>92</v>
      </c>
      <c r="D136" s="11">
        <v>44473</v>
      </c>
      <c r="E136">
        <f>VLOOKUP(A136,home!$A$2:$E$405,3,FALSE)</f>
        <v>1.2345679012345701</v>
      </c>
      <c r="F136">
        <f>VLOOKUP(B136,home!$B$2:$E$405,3,FALSE)</f>
        <v>1.05</v>
      </c>
      <c r="G136">
        <f>VLOOKUP(C136,away!$B$2:$E$405,4,FALSE)</f>
        <v>0.94</v>
      </c>
      <c r="H136">
        <f>VLOOKUP(A136,away!$A$2:$E$405,3,FALSE)</f>
        <v>1.0246913580246899</v>
      </c>
      <c r="I136">
        <f>VLOOKUP(C136,away!$B$2:$E$405,3,FALSE)</f>
        <v>0.72</v>
      </c>
      <c r="J136">
        <f>VLOOKUP(B136,home!$B$2:$E$405,4,FALSE)</f>
        <v>0.93</v>
      </c>
      <c r="K136" s="3">
        <f t="shared" si="224"/>
        <v>1.2185185185185206</v>
      </c>
      <c r="L136" s="3">
        <f t="shared" si="225"/>
        <v>0.68613333333333237</v>
      </c>
      <c r="M136" s="5">
        <f t="shared" si="226"/>
        <v>0.14887446396980131</v>
      </c>
      <c r="N136" s="5">
        <f t="shared" si="227"/>
        <v>0.18140629128172117</v>
      </c>
      <c r="O136" s="5">
        <f t="shared" si="228"/>
        <v>0.10214773221181288</v>
      </c>
      <c r="P136" s="5">
        <f t="shared" si="229"/>
        <v>0.12446890332476479</v>
      </c>
      <c r="Q136" s="5">
        <f t="shared" si="230"/>
        <v>0.11052346265127107</v>
      </c>
      <c r="R136" s="5">
        <f t="shared" si="231"/>
        <v>3.5043481997465882E-2</v>
      </c>
      <c r="S136" s="5">
        <f t="shared" si="232"/>
        <v>2.6016059910066655E-2</v>
      </c>
      <c r="T136" s="5">
        <f t="shared" si="233"/>
        <v>7.5833831840458693E-2</v>
      </c>
      <c r="U136" s="5">
        <f t="shared" si="234"/>
        <v>4.2701131767282574E-2</v>
      </c>
      <c r="V136" s="5">
        <f t="shared" si="235"/>
        <v>2.4167941823747489E-3</v>
      </c>
      <c r="W136" s="5">
        <f t="shared" si="236"/>
        <v>4.4891628657121277E-2</v>
      </c>
      <c r="X136" s="5">
        <f t="shared" si="237"/>
        <v>3.0801642809272771E-2</v>
      </c>
      <c r="Y136" s="5">
        <f t="shared" si="238"/>
        <v>1.0567016926434495E-2</v>
      </c>
      <c r="Z136" s="5">
        <f t="shared" si="239"/>
        <v>8.0148337048426312E-3</v>
      </c>
      <c r="AA136" s="5">
        <f t="shared" si="240"/>
        <v>9.7662232921971494E-3</v>
      </c>
      <c r="AB136" s="5">
        <f t="shared" si="241"/>
        <v>5.950161968764571E-3</v>
      </c>
      <c r="AC136" s="5">
        <f t="shared" si="242"/>
        <v>1.2628749141242759E-4</v>
      </c>
      <c r="AD136" s="5">
        <f t="shared" si="243"/>
        <v>1.3675320211289753E-2</v>
      </c>
      <c r="AE136" s="5">
        <f t="shared" si="244"/>
        <v>9.3830930409729302E-3</v>
      </c>
      <c r="AF136" s="5">
        <f t="shared" si="245"/>
        <v>3.219026452589775E-3</v>
      </c>
      <c r="AG136" s="5">
        <f t="shared" si="246"/>
        <v>7.3622711666786493E-4</v>
      </c>
      <c r="AH136" s="5">
        <f t="shared" si="247"/>
        <v>1.3748111415040041E-3</v>
      </c>
      <c r="AI136" s="5">
        <f t="shared" si="248"/>
        <v>1.6752328353882152E-3</v>
      </c>
      <c r="AJ136" s="5">
        <f t="shared" si="249"/>
        <v>1.0206511163754145E-3</v>
      </c>
      <c r="AK136" s="5">
        <f t="shared" si="250"/>
        <v>4.1456076208334799E-4</v>
      </c>
      <c r="AL136" s="5">
        <f t="shared" si="251"/>
        <v>4.2233879849076099E-6</v>
      </c>
      <c r="AM136" s="5">
        <f t="shared" si="252"/>
        <v>3.33272618482543E-3</v>
      </c>
      <c r="AN136" s="5">
        <f t="shared" si="253"/>
        <v>2.2866945262815519E-3</v>
      </c>
      <c r="AO136" s="5">
        <f t="shared" si="254"/>
        <v>7.8448866881632325E-4</v>
      </c>
      <c r="AP136" s="5">
        <f t="shared" si="255"/>
        <v>1.7942127509905752E-4</v>
      </c>
      <c r="AQ136" s="5">
        <f t="shared" si="256"/>
        <v>3.0776729388658289E-5</v>
      </c>
      <c r="AR136" s="5">
        <f t="shared" si="257"/>
        <v>1.8866075024478925E-4</v>
      </c>
      <c r="AS136" s="5">
        <f t="shared" si="258"/>
        <v>2.2988661789087321E-4</v>
      </c>
      <c r="AT136" s="5">
        <f t="shared" si="259"/>
        <v>1.4006055052981006E-4</v>
      </c>
      <c r="AU136" s="5">
        <f t="shared" si="260"/>
        <v>5.6888791511490832E-5</v>
      </c>
      <c r="AV136" s="5">
        <f t="shared" si="261"/>
        <v>1.7330011488222708E-5</v>
      </c>
      <c r="AW136" s="5">
        <f t="shared" si="262"/>
        <v>9.8084217471057283E-8</v>
      </c>
      <c r="AX136" s="5">
        <f t="shared" si="263"/>
        <v>6.7683142889356121E-4</v>
      </c>
      <c r="AY136" s="5">
        <f t="shared" si="264"/>
        <v>4.6439660441150154E-4</v>
      </c>
      <c r="AZ136" s="5">
        <f t="shared" si="265"/>
        <v>1.5931899508677221E-4</v>
      </c>
      <c r="BA136" s="5">
        <f t="shared" si="266"/>
        <v>3.6438024387401284E-5</v>
      </c>
      <c r="BB136" s="5">
        <f t="shared" si="267"/>
        <v>6.2503357832522235E-6</v>
      </c>
      <c r="BC136" s="5">
        <f t="shared" si="268"/>
        <v>8.5771274508309089E-7</v>
      </c>
      <c r="BD136" s="5">
        <f t="shared" si="269"/>
        <v>2.1574404905770751E-5</v>
      </c>
      <c r="BE136" s="5">
        <f t="shared" si="270"/>
        <v>2.6288811903698477E-5</v>
      </c>
      <c r="BF136" s="5">
        <f t="shared" si="271"/>
        <v>1.6016702067253363E-5</v>
      </c>
      <c r="BG136" s="5">
        <f t="shared" si="272"/>
        <v>6.5055493581806962E-6</v>
      </c>
      <c r="BH136" s="5">
        <f t="shared" si="273"/>
        <v>1.9817830915198643E-6</v>
      </c>
      <c r="BI136" s="5">
        <f t="shared" si="274"/>
        <v>4.829678793407672E-7</v>
      </c>
      <c r="BJ136" s="8">
        <f t="shared" si="275"/>
        <v>0.48899574147351843</v>
      </c>
      <c r="BK136" s="8">
        <f t="shared" si="276"/>
        <v>0.3023711288708163</v>
      </c>
      <c r="BL136" s="8">
        <f t="shared" si="277"/>
        <v>0.20079966403374497</v>
      </c>
      <c r="BM136" s="8">
        <f t="shared" si="278"/>
        <v>0.2972527341258912</v>
      </c>
      <c r="BN136" s="8">
        <f t="shared" si="279"/>
        <v>0.70246433543683706</v>
      </c>
    </row>
    <row r="137" spans="1:66" x14ac:dyDescent="0.25">
      <c r="A137" t="s">
        <v>80</v>
      </c>
      <c r="B137" t="s">
        <v>88</v>
      </c>
      <c r="C137" t="s">
        <v>359</v>
      </c>
      <c r="D137" s="11">
        <v>44473</v>
      </c>
      <c r="E137">
        <f>VLOOKUP(A137,home!$A$2:$E$405,3,FALSE)</f>
        <v>1.2345679012345701</v>
      </c>
      <c r="F137">
        <f>VLOOKUP(B137,home!$B$2:$E$405,3,FALSE)</f>
        <v>0.62</v>
      </c>
      <c r="G137">
        <f>VLOOKUP(C137,away!$B$2:$E$405,4,FALSE)</f>
        <v>0.81</v>
      </c>
      <c r="H137">
        <f>VLOOKUP(A137,away!$A$2:$E$405,3,FALSE)</f>
        <v>1.0246913580246899</v>
      </c>
      <c r="I137">
        <f>VLOOKUP(C137,away!$B$2:$E$405,3,FALSE)</f>
        <v>1.39</v>
      </c>
      <c r="J137">
        <f>VLOOKUP(B137,home!$B$2:$E$405,4,FALSE)</f>
        <v>1.1200000000000001</v>
      </c>
      <c r="K137" s="3">
        <f t="shared" si="224"/>
        <v>0.62000000000000111</v>
      </c>
      <c r="L137" s="3">
        <f t="shared" si="225"/>
        <v>1.5952395061728373</v>
      </c>
      <c r="M137" s="5">
        <f t="shared" si="226"/>
        <v>0.10912737443846243</v>
      </c>
      <c r="N137" s="5">
        <f t="shared" si="227"/>
        <v>6.7658972151846825E-2</v>
      </c>
      <c r="O137" s="5">
        <f t="shared" si="228"/>
        <v>0.17408429890915111</v>
      </c>
      <c r="P137" s="5">
        <f t="shared" si="229"/>
        <v>0.10793226532367388</v>
      </c>
      <c r="Q137" s="5">
        <f t="shared" si="230"/>
        <v>2.0974281367072547E-2</v>
      </c>
      <c r="R137" s="5">
        <f t="shared" si="231"/>
        <v>0.13885307551213943</v>
      </c>
      <c r="S137" s="5">
        <f t="shared" si="232"/>
        <v>2.6687561113433286E-2</v>
      </c>
      <c r="T137" s="5">
        <f t="shared" si="233"/>
        <v>3.3459002250338953E-2</v>
      </c>
      <c r="U137" s="5">
        <f t="shared" si="234"/>
        <v>8.6088906817526595E-2</v>
      </c>
      <c r="V137" s="5">
        <f t="shared" si="235"/>
        <v>2.9328102359068332E-3</v>
      </c>
      <c r="W137" s="5">
        <f t="shared" si="236"/>
        <v>4.3346848158616683E-3</v>
      </c>
      <c r="X137" s="5">
        <f t="shared" si="237"/>
        <v>6.9148604650700633E-3</v>
      </c>
      <c r="Y137" s="5">
        <f t="shared" si="238"/>
        <v>5.515429296776223E-3</v>
      </c>
      <c r="Z137" s="5">
        <f t="shared" si="239"/>
        <v>7.3834637203521652E-2</v>
      </c>
      <c r="AA137" s="5">
        <f t="shared" si="240"/>
        <v>4.5777475066183508E-2</v>
      </c>
      <c r="AB137" s="5">
        <f t="shared" si="241"/>
        <v>1.4191017270516909E-2</v>
      </c>
      <c r="AC137" s="5">
        <f t="shared" si="242"/>
        <v>1.8129322165653334E-4</v>
      </c>
      <c r="AD137" s="5">
        <f t="shared" si="243"/>
        <v>6.7187614645855976E-4</v>
      </c>
      <c r="AE137" s="5">
        <f t="shared" si="244"/>
        <v>1.0718033720858618E-3</v>
      </c>
      <c r="AF137" s="5">
        <f t="shared" si="245"/>
        <v>8.5489154100031604E-4</v>
      </c>
      <c r="AG137" s="5">
        <f t="shared" si="246"/>
        <v>4.5458558656555998E-4</v>
      </c>
      <c r="AH137" s="5">
        <f t="shared" si="247"/>
        <v>2.9445982547749112E-2</v>
      </c>
      <c r="AI137" s="5">
        <f t="shared" si="248"/>
        <v>1.8256509179604485E-2</v>
      </c>
      <c r="AJ137" s="5">
        <f t="shared" si="249"/>
        <v>5.6595178456773981E-3</v>
      </c>
      <c r="AK137" s="5">
        <f t="shared" si="250"/>
        <v>1.1696336881066645E-3</v>
      </c>
      <c r="AL137" s="5">
        <f t="shared" si="251"/>
        <v>7.1723115128187168E-6</v>
      </c>
      <c r="AM137" s="5">
        <f t="shared" si="252"/>
        <v>8.3312642160861586E-5</v>
      </c>
      <c r="AN137" s="5">
        <f t="shared" si="253"/>
        <v>1.3290361813864715E-4</v>
      </c>
      <c r="AO137" s="5">
        <f t="shared" si="254"/>
        <v>1.0600655108403942E-4</v>
      </c>
      <c r="AP137" s="5">
        <f t="shared" si="255"/>
        <v>5.6368612734129561E-5</v>
      </c>
      <c r="AQ137" s="5">
        <f t="shared" si="256"/>
        <v>2.2480359485410181E-5</v>
      </c>
      <c r="AR137" s="5">
        <f t="shared" si="257"/>
        <v>9.3946789316490531E-3</v>
      </c>
      <c r="AS137" s="5">
        <f t="shared" si="258"/>
        <v>5.8247009376224228E-3</v>
      </c>
      <c r="AT137" s="5">
        <f t="shared" si="259"/>
        <v>1.8056572906629538E-3</v>
      </c>
      <c r="AU137" s="5">
        <f t="shared" si="260"/>
        <v>3.7316917340367783E-4</v>
      </c>
      <c r="AV137" s="5">
        <f t="shared" si="261"/>
        <v>5.7841221877570167E-5</v>
      </c>
      <c r="AW137" s="5">
        <f t="shared" si="262"/>
        <v>1.9704899719479312E-7</v>
      </c>
      <c r="AX137" s="5">
        <f t="shared" si="263"/>
        <v>8.60897302328904E-6</v>
      </c>
      <c r="AY137" s="5">
        <f t="shared" si="264"/>
        <v>1.3733373874326887E-5</v>
      </c>
      <c r="AZ137" s="5">
        <f t="shared" si="265"/>
        <v>1.0954010278684085E-5</v>
      </c>
      <c r="BA137" s="5">
        <f t="shared" si="266"/>
        <v>5.824756649193394E-6</v>
      </c>
      <c r="BB137" s="5">
        <f t="shared" si="267"/>
        <v>2.3229704801590547E-6</v>
      </c>
      <c r="BC137" s="5">
        <f t="shared" si="268"/>
        <v>7.4113885632460146E-7</v>
      </c>
      <c r="BD137" s="5">
        <f t="shared" si="269"/>
        <v>2.4977938299293656E-3</v>
      </c>
      <c r="BE137" s="5">
        <f t="shared" si="270"/>
        <v>1.5486321745562094E-3</v>
      </c>
      <c r="BF137" s="5">
        <f t="shared" si="271"/>
        <v>4.8007597411242565E-4</v>
      </c>
      <c r="BG137" s="5">
        <f t="shared" si="272"/>
        <v>9.9215701316568151E-5</v>
      </c>
      <c r="BH137" s="5">
        <f t="shared" si="273"/>
        <v>1.5378433704068092E-5</v>
      </c>
      <c r="BI137" s="5">
        <f t="shared" si="274"/>
        <v>1.9069257793044475E-6</v>
      </c>
      <c r="BJ137" s="8">
        <f t="shared" si="275"/>
        <v>0.14235364399984166</v>
      </c>
      <c r="BK137" s="8">
        <f t="shared" si="276"/>
        <v>0.24688221001852012</v>
      </c>
      <c r="BL137" s="8">
        <f t="shared" si="277"/>
        <v>0.53562546743126871</v>
      </c>
      <c r="BM137" s="8">
        <f t="shared" si="278"/>
        <v>0.38005215462592901</v>
      </c>
      <c r="BN137" s="8">
        <f t="shared" si="279"/>
        <v>0.61863026770234619</v>
      </c>
    </row>
    <row r="138" spans="1:66" x14ac:dyDescent="0.25">
      <c r="A138" t="s">
        <v>80</v>
      </c>
      <c r="B138" t="s">
        <v>410</v>
      </c>
      <c r="C138" t="s">
        <v>416</v>
      </c>
      <c r="D138" s="11">
        <v>44473</v>
      </c>
      <c r="E138">
        <f>VLOOKUP(A138,home!$A$2:$E$405,3,FALSE)</f>
        <v>1.2345679012345701</v>
      </c>
      <c r="F138">
        <f>VLOOKUP(B138,home!$B$2:$E$405,3,FALSE)</f>
        <v>1.08</v>
      </c>
      <c r="G138">
        <f>VLOOKUP(C138,away!$B$2:$E$405,4,FALSE)</f>
        <v>1.47</v>
      </c>
      <c r="H138">
        <f>VLOOKUP(A138,away!$A$2:$E$405,3,FALSE)</f>
        <v>1.0246913580246899</v>
      </c>
      <c r="I138">
        <f>VLOOKUP(C138,away!$B$2:$E$405,3,FALSE)</f>
        <v>0.54</v>
      </c>
      <c r="J138">
        <f>VLOOKUP(B138,home!$B$2:$E$405,4,FALSE)</f>
        <v>1.07</v>
      </c>
      <c r="K138" s="3">
        <f t="shared" si="224"/>
        <v>1.9600000000000035</v>
      </c>
      <c r="L138" s="3">
        <f t="shared" si="225"/>
        <v>0.59206666666666585</v>
      </c>
      <c r="M138" s="5">
        <f t="shared" si="226"/>
        <v>7.7920463857674829E-2</v>
      </c>
      <c r="N138" s="5">
        <f t="shared" si="227"/>
        <v>0.15272410916104295</v>
      </c>
      <c r="O138" s="5">
        <f t="shared" si="228"/>
        <v>4.613410930133395E-2</v>
      </c>
      <c r="P138" s="5">
        <f t="shared" si="229"/>
        <v>9.0422854230614705E-2</v>
      </c>
      <c r="Q138" s="5">
        <f t="shared" si="230"/>
        <v>0.14966962697782238</v>
      </c>
      <c r="R138" s="5">
        <f t="shared" si="231"/>
        <v>1.3657234156838206E-2</v>
      </c>
      <c r="S138" s="5">
        <f t="shared" si="232"/>
        <v>2.6232815368454929E-2</v>
      </c>
      <c r="T138" s="5">
        <f t="shared" si="233"/>
        <v>8.8614397146002596E-2</v>
      </c>
      <c r="U138" s="5">
        <f t="shared" si="234"/>
        <v>2.6768178947402934E-2</v>
      </c>
      <c r="V138" s="5">
        <f t="shared" si="235"/>
        <v>3.3824320092074572E-3</v>
      </c>
      <c r="W138" s="5">
        <f t="shared" si="236"/>
        <v>9.778415629217746E-2</v>
      </c>
      <c r="X138" s="5">
        <f t="shared" si="237"/>
        <v>5.7894739468721791E-2</v>
      </c>
      <c r="Y138" s="5">
        <f t="shared" si="238"/>
        <v>1.7138772707390584E-2</v>
      </c>
      <c r="Z138" s="5">
        <f t="shared" si="239"/>
        <v>2.6953310343751104E-3</v>
      </c>
      <c r="AA138" s="5">
        <f t="shared" si="240"/>
        <v>5.2828488273752253E-3</v>
      </c>
      <c r="AB138" s="5">
        <f t="shared" si="241"/>
        <v>5.1771918508277314E-3</v>
      </c>
      <c r="AC138" s="5">
        <f t="shared" si="242"/>
        <v>2.4532159250246669E-4</v>
      </c>
      <c r="AD138" s="5">
        <f t="shared" si="243"/>
        <v>4.7914236583167041E-2</v>
      </c>
      <c r="AE138" s="5">
        <f t="shared" si="244"/>
        <v>2.8368422339673727E-2</v>
      </c>
      <c r="AF138" s="5">
        <f t="shared" si="245"/>
        <v>8.3979986266214009E-3</v>
      </c>
      <c r="AG138" s="5">
        <f t="shared" si="246"/>
        <v>1.6573916845116568E-3</v>
      </c>
      <c r="AH138" s="5">
        <f t="shared" si="247"/>
        <v>3.9895391527142198E-4</v>
      </c>
      <c r="AI138" s="5">
        <f t="shared" si="248"/>
        <v>7.8194967393198844E-4</v>
      </c>
      <c r="AJ138" s="5">
        <f t="shared" si="249"/>
        <v>7.6631068045335021E-4</v>
      </c>
      <c r="AK138" s="5">
        <f t="shared" si="250"/>
        <v>5.0065631122952299E-4</v>
      </c>
      <c r="AL138" s="5">
        <f t="shared" si="251"/>
        <v>1.1387344222688647E-5</v>
      </c>
      <c r="AM138" s="5">
        <f t="shared" si="252"/>
        <v>1.8782380740601519E-2</v>
      </c>
      <c r="AN138" s="5">
        <f t="shared" si="253"/>
        <v>1.1120421557152123E-2</v>
      </c>
      <c r="AO138" s="5">
        <f t="shared" si="254"/>
        <v>3.2920154616355958E-3</v>
      </c>
      <c r="AP138" s="5">
        <f t="shared" si="255"/>
        <v>6.4969754032857081E-4</v>
      </c>
      <c r="AQ138" s="5">
        <f t="shared" si="256"/>
        <v>9.616606426096714E-5</v>
      </c>
      <c r="AR138" s="5">
        <f t="shared" si="257"/>
        <v>4.7241462953673278E-5</v>
      </c>
      <c r="AS138" s="5">
        <f t="shared" si="258"/>
        <v>9.2593267389199784E-5</v>
      </c>
      <c r="AT138" s="5">
        <f t="shared" si="259"/>
        <v>9.0741402041415978E-5</v>
      </c>
      <c r="AU138" s="5">
        <f t="shared" si="260"/>
        <v>5.9284382667058539E-5</v>
      </c>
      <c r="AV138" s="5">
        <f t="shared" si="261"/>
        <v>2.9049347506858734E-5</v>
      </c>
      <c r="AW138" s="5">
        <f t="shared" si="262"/>
        <v>3.6706808874394032E-7</v>
      </c>
      <c r="AX138" s="5">
        <f t="shared" si="263"/>
        <v>6.1355777085965076E-3</v>
      </c>
      <c r="AY138" s="5">
        <f t="shared" si="264"/>
        <v>3.6326710420030339E-3</v>
      </c>
      <c r="AZ138" s="5">
        <f t="shared" si="265"/>
        <v>1.0753917174676298E-3</v>
      </c>
      <c r="BA138" s="5">
        <f t="shared" si="266"/>
        <v>2.1223452984066687E-4</v>
      </c>
      <c r="BB138" s="5">
        <f t="shared" si="267"/>
        <v>3.1414247658582662E-5</v>
      </c>
      <c r="BC138" s="5">
        <f t="shared" si="268"/>
        <v>3.7198657794116316E-6</v>
      </c>
      <c r="BD138" s="5">
        <f t="shared" si="269"/>
        <v>4.661682583239683E-6</v>
      </c>
      <c r="BE138" s="5">
        <f t="shared" si="270"/>
        <v>9.1368978631497962E-6</v>
      </c>
      <c r="BF138" s="5">
        <f t="shared" si="271"/>
        <v>8.9541599058868167E-6</v>
      </c>
      <c r="BG138" s="5">
        <f t="shared" si="272"/>
        <v>5.8500511385127308E-6</v>
      </c>
      <c r="BH138" s="5">
        <f t="shared" si="273"/>
        <v>2.866525057871243E-6</v>
      </c>
      <c r="BI138" s="5">
        <f t="shared" si="274"/>
        <v>1.1236778226855295E-6</v>
      </c>
      <c r="BJ138" s="8">
        <f t="shared" si="275"/>
        <v>0.69519554146245632</v>
      </c>
      <c r="BK138" s="8">
        <f t="shared" si="276"/>
        <v>0.2018479454446801</v>
      </c>
      <c r="BL138" s="8">
        <f t="shared" si="277"/>
        <v>9.9818936521593876E-2</v>
      </c>
      <c r="BM138" s="8">
        <f t="shared" si="278"/>
        <v>0.4653970528038639</v>
      </c>
      <c r="BN138" s="8">
        <f t="shared" si="279"/>
        <v>0.530528397685327</v>
      </c>
    </row>
    <row r="139" spans="1:66" x14ac:dyDescent="0.25">
      <c r="A139" t="s">
        <v>80</v>
      </c>
      <c r="B139" t="s">
        <v>435</v>
      </c>
      <c r="C139" t="s">
        <v>86</v>
      </c>
      <c r="D139" s="11">
        <v>44473</v>
      </c>
      <c r="E139">
        <f>VLOOKUP(A139,home!$A$2:$E$405,3,FALSE)</f>
        <v>1.2345679012345701</v>
      </c>
      <c r="F139">
        <f>VLOOKUP(B139,home!$B$2:$E$405,3,FALSE)</f>
        <v>0.54</v>
      </c>
      <c r="G139">
        <f>VLOOKUP(C139,away!$B$2:$E$405,4,FALSE)</f>
        <v>0.93</v>
      </c>
      <c r="H139">
        <f>VLOOKUP(A139,away!$A$2:$E$405,3,FALSE)</f>
        <v>1.0246913580246899</v>
      </c>
      <c r="I139">
        <f>VLOOKUP(C139,away!$B$2:$E$405,3,FALSE)</f>
        <v>0.46</v>
      </c>
      <c r="J139">
        <f>VLOOKUP(B139,home!$B$2:$E$405,4,FALSE)</f>
        <v>1.25</v>
      </c>
      <c r="K139" s="3">
        <f t="shared" si="224"/>
        <v>0.62000000000000111</v>
      </c>
      <c r="L139" s="3">
        <f t="shared" si="225"/>
        <v>0.58919753086419679</v>
      </c>
      <c r="M139" s="5">
        <f t="shared" si="226"/>
        <v>0.29843666958176779</v>
      </c>
      <c r="N139" s="5">
        <f t="shared" si="227"/>
        <v>0.18503073514069637</v>
      </c>
      <c r="O139" s="5">
        <f t="shared" si="228"/>
        <v>0.17583814883691171</v>
      </c>
      <c r="P139" s="5">
        <f t="shared" si="229"/>
        <v>0.10901965227888546</v>
      </c>
      <c r="Q139" s="5">
        <f t="shared" si="230"/>
        <v>5.7359527893615959E-2</v>
      </c>
      <c r="R139" s="5">
        <f t="shared" si="231"/>
        <v>5.1801701563219754E-2</v>
      </c>
      <c r="S139" s="5">
        <f t="shared" si="232"/>
        <v>9.9562870404508695E-3</v>
      </c>
      <c r="T139" s="5">
        <f t="shared" si="233"/>
        <v>3.3796092206454541E-2</v>
      </c>
      <c r="U139" s="5">
        <f t="shared" si="234"/>
        <v>3.2117054969196306E-2</v>
      </c>
      <c r="V139" s="5">
        <f t="shared" si="235"/>
        <v>4.0411735992238861E-4</v>
      </c>
      <c r="W139" s="5">
        <f t="shared" si="236"/>
        <v>1.185430243134732E-2</v>
      </c>
      <c r="X139" s="5">
        <f t="shared" si="237"/>
        <v>6.9845257226672855E-3</v>
      </c>
      <c r="Y139" s="5">
        <f t="shared" si="238"/>
        <v>2.0576326550265172E-3</v>
      </c>
      <c r="Z139" s="5">
        <f t="shared" si="239"/>
        <v>1.0173811551871031E-2</v>
      </c>
      <c r="AA139" s="5">
        <f t="shared" si="240"/>
        <v>6.3077631621600511E-3</v>
      </c>
      <c r="AB139" s="5">
        <f t="shared" si="241"/>
        <v>1.9554065802696186E-3</v>
      </c>
      <c r="AC139" s="5">
        <f t="shared" si="242"/>
        <v>9.2265668375181493E-6</v>
      </c>
      <c r="AD139" s="5">
        <f t="shared" si="243"/>
        <v>1.8374168768588378E-3</v>
      </c>
      <c r="AE139" s="5">
        <f t="shared" si="244"/>
        <v>1.0826014870134312E-3</v>
      </c>
      <c r="AF139" s="5">
        <f t="shared" si="245"/>
        <v>3.1893306152911072E-4</v>
      </c>
      <c r="AG139" s="5">
        <f t="shared" si="246"/>
        <v>6.2638190787970348E-5</v>
      </c>
      <c r="AH139" s="5">
        <f t="shared" si="247"/>
        <v>1.4985961614600132E-3</v>
      </c>
      <c r="AI139" s="5">
        <f t="shared" si="248"/>
        <v>9.291296201052098E-4</v>
      </c>
      <c r="AJ139" s="5">
        <f t="shared" si="249"/>
        <v>2.8803018223261544E-4</v>
      </c>
      <c r="AK139" s="5">
        <f t="shared" si="250"/>
        <v>5.9526237661407304E-5</v>
      </c>
      <c r="AL139" s="5">
        <f t="shared" si="251"/>
        <v>1.3481950589567584E-7</v>
      </c>
      <c r="AM139" s="5">
        <f t="shared" si="252"/>
        <v>2.2783969273049642E-4</v>
      </c>
      <c r="AN139" s="5">
        <f t="shared" si="253"/>
        <v>1.3424258438966577E-4</v>
      </c>
      <c r="AO139" s="5">
        <f t="shared" si="254"/>
        <v>3.9547699629609813E-5</v>
      </c>
      <c r="AP139" s="5">
        <f t="shared" si="255"/>
        <v>7.7671356577083404E-6</v>
      </c>
      <c r="AQ139" s="5">
        <f t="shared" si="256"/>
        <v>1.1440942878522531E-6</v>
      </c>
      <c r="AR139" s="5">
        <f t="shared" si="257"/>
        <v>1.7659383161896063E-4</v>
      </c>
      <c r="AS139" s="5">
        <f t="shared" si="258"/>
        <v>1.0948817560375579E-4</v>
      </c>
      <c r="AT139" s="5">
        <f t="shared" si="259"/>
        <v>3.3941334437164342E-5</v>
      </c>
      <c r="AU139" s="5">
        <f t="shared" si="260"/>
        <v>7.0145424503473106E-6</v>
      </c>
      <c r="AV139" s="5">
        <f t="shared" si="261"/>
        <v>1.087254079803835E-6</v>
      </c>
      <c r="AW139" s="5">
        <f t="shared" si="262"/>
        <v>1.3680527330933128E-9</v>
      </c>
      <c r="AX139" s="5">
        <f t="shared" si="263"/>
        <v>2.3543434915484653E-5</v>
      </c>
      <c r="AY139" s="5">
        <f t="shared" si="264"/>
        <v>1.3871733720265476E-5</v>
      </c>
      <c r="AZ139" s="5">
        <f t="shared" si="265"/>
        <v>4.0865956283930188E-6</v>
      </c>
      <c r="BA139" s="5">
        <f t="shared" si="266"/>
        <v>8.0260401796319601E-7</v>
      </c>
      <c r="BB139" s="5">
        <f t="shared" si="267"/>
        <v>1.182230764113996E-7</v>
      </c>
      <c r="BC139" s="5">
        <f t="shared" si="268"/>
        <v>1.3931348942553186E-8</v>
      </c>
      <c r="BD139" s="5">
        <f t="shared" si="269"/>
        <v>1.7341441592623222E-5</v>
      </c>
      <c r="BE139" s="5">
        <f t="shared" si="270"/>
        <v>1.0751693787426417E-5</v>
      </c>
      <c r="BF139" s="5">
        <f t="shared" si="271"/>
        <v>3.3330250741021943E-6</v>
      </c>
      <c r="BG139" s="5">
        <f t="shared" si="272"/>
        <v>6.8882518198112138E-7</v>
      </c>
      <c r="BH139" s="5">
        <f t="shared" si="273"/>
        <v>1.0676790320707401E-7</v>
      </c>
      <c r="BI139" s="5">
        <f t="shared" si="274"/>
        <v>1.3239219997677207E-8</v>
      </c>
      <c r="BJ139" s="8">
        <f t="shared" si="275"/>
        <v>0.30083738339540012</v>
      </c>
      <c r="BK139" s="8">
        <f t="shared" si="276"/>
        <v>0.4178399593810902</v>
      </c>
      <c r="BL139" s="8">
        <f t="shared" si="277"/>
        <v>0.27115571744416606</v>
      </c>
      <c r="BM139" s="8">
        <f t="shared" si="278"/>
        <v>0.12250656611176283</v>
      </c>
      <c r="BN139" s="8">
        <f t="shared" si="279"/>
        <v>0.87748643529509707</v>
      </c>
    </row>
    <row r="140" spans="1:66" x14ac:dyDescent="0.25">
      <c r="A140" t="s">
        <v>99</v>
      </c>
      <c r="B140" t="s">
        <v>102</v>
      </c>
      <c r="C140" t="s">
        <v>100</v>
      </c>
      <c r="D140" s="11">
        <v>44473</v>
      </c>
      <c r="E140">
        <f>VLOOKUP(A140,home!$A$2:$E$405,3,FALSE)</f>
        <v>1.3185654008438801</v>
      </c>
      <c r="F140">
        <f>VLOOKUP(B140,home!$B$2:$E$405,3,FALSE)</f>
        <v>0.95</v>
      </c>
      <c r="G140">
        <f>VLOOKUP(C140,away!$B$2:$E$405,4,FALSE)</f>
        <v>1.1200000000000001</v>
      </c>
      <c r="H140">
        <f>VLOOKUP(A140,away!$A$2:$E$405,3,FALSE)</f>
        <v>1.26582278481013</v>
      </c>
      <c r="I140">
        <f>VLOOKUP(C140,away!$B$2:$E$405,3,FALSE)</f>
        <v>0.79</v>
      </c>
      <c r="J140">
        <f>VLOOKUP(B140,home!$B$2:$E$405,4,FALSE)</f>
        <v>0.83</v>
      </c>
      <c r="K140" s="3">
        <f t="shared" si="224"/>
        <v>1.4029535864978884</v>
      </c>
      <c r="L140" s="3">
        <f t="shared" si="225"/>
        <v>0.83000000000000218</v>
      </c>
      <c r="M140" s="5">
        <f t="shared" si="226"/>
        <v>0.10721130417642427</v>
      </c>
      <c r="N140" s="5">
        <f t="shared" si="227"/>
        <v>0.15041248370743046</v>
      </c>
      <c r="O140" s="5">
        <f t="shared" si="228"/>
        <v>8.8985382466432381E-2</v>
      </c>
      <c r="P140" s="5">
        <f t="shared" si="229"/>
        <v>0.12484236147716762</v>
      </c>
      <c r="Q140" s="5">
        <f t="shared" si="230"/>
        <v>0.10551086673569741</v>
      </c>
      <c r="R140" s="5">
        <f t="shared" si="231"/>
        <v>3.6928933723569528E-2</v>
      </c>
      <c r="S140" s="5">
        <f t="shared" si="232"/>
        <v>3.6343218047111159E-2</v>
      </c>
      <c r="T140" s="5">
        <f t="shared" si="233"/>
        <v>8.7574019390629088E-2</v>
      </c>
      <c r="U140" s="5">
        <f t="shared" si="234"/>
        <v>5.1809580013024693E-2</v>
      </c>
      <c r="V140" s="5">
        <f t="shared" si="235"/>
        <v>4.702212658486412E-3</v>
      </c>
      <c r="W140" s="5">
        <f t="shared" si="236"/>
        <v>4.9342282967115812E-2</v>
      </c>
      <c r="X140" s="5">
        <f t="shared" si="237"/>
        <v>4.0954094862706229E-2</v>
      </c>
      <c r="Y140" s="5">
        <f t="shared" si="238"/>
        <v>1.6995949368023129E-2</v>
      </c>
      <c r="Z140" s="5">
        <f t="shared" si="239"/>
        <v>1.0217004996854264E-2</v>
      </c>
      <c r="AA140" s="5">
        <f t="shared" si="240"/>
        <v>1.4333983803603538E-2</v>
      </c>
      <c r="AB140" s="5">
        <f t="shared" si="241"/>
        <v>1.0054956993034115E-2</v>
      </c>
      <c r="AC140" s="5">
        <f t="shared" si="242"/>
        <v>3.4221865464815099E-4</v>
      </c>
      <c r="AD140" s="5">
        <f t="shared" si="243"/>
        <v>1.7306233213677195E-2</v>
      </c>
      <c r="AE140" s="5">
        <f t="shared" si="244"/>
        <v>1.4364173567352109E-2</v>
      </c>
      <c r="AF140" s="5">
        <f t="shared" si="245"/>
        <v>5.9611320304511408E-3</v>
      </c>
      <c r="AG140" s="5">
        <f t="shared" si="246"/>
        <v>1.64924652842482E-3</v>
      </c>
      <c r="AH140" s="5">
        <f t="shared" si="247"/>
        <v>2.1200285368472649E-3</v>
      </c>
      <c r="AI140" s="5">
        <f t="shared" si="248"/>
        <v>2.9743016392477411E-3</v>
      </c>
      <c r="AJ140" s="5">
        <f t="shared" si="249"/>
        <v>2.0864035760545839E-3</v>
      </c>
      <c r="AK140" s="5">
        <f t="shared" si="250"/>
        <v>9.7570912663593281E-4</v>
      </c>
      <c r="AL140" s="5">
        <f t="shared" si="251"/>
        <v>1.5939880711649552E-5</v>
      </c>
      <c r="AM140" s="5">
        <f t="shared" si="252"/>
        <v>4.8559683911794582E-3</v>
      </c>
      <c r="AN140" s="5">
        <f t="shared" si="253"/>
        <v>4.0304537646789615E-3</v>
      </c>
      <c r="AO140" s="5">
        <f t="shared" si="254"/>
        <v>1.6726383123417731E-3</v>
      </c>
      <c r="AP140" s="5">
        <f t="shared" si="255"/>
        <v>4.6276326641455848E-4</v>
      </c>
      <c r="AQ140" s="5">
        <f t="shared" si="256"/>
        <v>9.6023377781021118E-5</v>
      </c>
      <c r="AR140" s="5">
        <f t="shared" si="257"/>
        <v>3.51924737116647E-4</v>
      </c>
      <c r="AS140" s="5">
        <f t="shared" si="258"/>
        <v>4.9373407211512638E-4</v>
      </c>
      <c r="AT140" s="5">
        <f t="shared" si="259"/>
        <v>3.4634299362506192E-4</v>
      </c>
      <c r="AU140" s="5">
        <f t="shared" si="260"/>
        <v>1.6196771502156532E-4</v>
      </c>
      <c r="AV140" s="5">
        <f t="shared" si="261"/>
        <v>5.6808296671593225E-5</v>
      </c>
      <c r="AW140" s="5">
        <f t="shared" si="262"/>
        <v>5.1558937873857111E-7</v>
      </c>
      <c r="AX140" s="5">
        <f t="shared" si="263"/>
        <v>1.1354497117209337E-3</v>
      </c>
      <c r="AY140" s="5">
        <f t="shared" si="264"/>
        <v>9.4242326072837743E-4</v>
      </c>
      <c r="AZ140" s="5">
        <f t="shared" si="265"/>
        <v>3.9110565320227758E-4</v>
      </c>
      <c r="BA140" s="5">
        <f t="shared" si="266"/>
        <v>1.0820589738596377E-4</v>
      </c>
      <c r="BB140" s="5">
        <f t="shared" si="267"/>
        <v>2.2452723707587535E-5</v>
      </c>
      <c r="BC140" s="5">
        <f t="shared" si="268"/>
        <v>3.7271521354595414E-6</v>
      </c>
      <c r="BD140" s="5">
        <f t="shared" si="269"/>
        <v>4.8682921967802951E-5</v>
      </c>
      <c r="BE140" s="5">
        <f t="shared" si="270"/>
        <v>6.829987997592598E-5</v>
      </c>
      <c r="BF140" s="5">
        <f t="shared" si="271"/>
        <v>4.7910780784800346E-5</v>
      </c>
      <c r="BG140" s="5">
        <f t="shared" si="272"/>
        <v>2.2405533911316586E-5</v>
      </c>
      <c r="BH140" s="5">
        <f t="shared" si="273"/>
        <v>7.8584810395704138E-6</v>
      </c>
      <c r="BI140" s="5">
        <f t="shared" si="274"/>
        <v>2.2050168317781931E-6</v>
      </c>
      <c r="BJ140" s="8">
        <f t="shared" si="275"/>
        <v>0.50379169388278378</v>
      </c>
      <c r="BK140" s="8">
        <f t="shared" si="276"/>
        <v>0.2743996781552776</v>
      </c>
      <c r="BL140" s="8">
        <f t="shared" si="277"/>
        <v>0.21187742030751094</v>
      </c>
      <c r="BM140" s="8">
        <f t="shared" si="278"/>
        <v>0.38545255738435524</v>
      </c>
      <c r="BN140" s="8">
        <f t="shared" si="279"/>
        <v>0.61389133228672177</v>
      </c>
    </row>
    <row r="141" spans="1:66" x14ac:dyDescent="0.25">
      <c r="A141" t="s">
        <v>99</v>
      </c>
      <c r="B141" t="s">
        <v>117</v>
      </c>
      <c r="C141" t="s">
        <v>113</v>
      </c>
      <c r="D141" s="11">
        <v>44473</v>
      </c>
      <c r="E141">
        <f>VLOOKUP(A141,home!$A$2:$E$405,3,FALSE)</f>
        <v>1.3185654008438801</v>
      </c>
      <c r="F141">
        <f>VLOOKUP(B141,home!$B$2:$E$405,3,FALSE)</f>
        <v>1.06</v>
      </c>
      <c r="G141">
        <f>VLOOKUP(C141,away!$B$2:$E$405,4,FALSE)</f>
        <v>1.1200000000000001</v>
      </c>
      <c r="H141">
        <f>VLOOKUP(A141,away!$A$2:$E$405,3,FALSE)</f>
        <v>1.26582278481013</v>
      </c>
      <c r="I141">
        <f>VLOOKUP(C141,away!$B$2:$E$405,3,FALSE)</f>
        <v>1.23</v>
      </c>
      <c r="J141">
        <f>VLOOKUP(B141,home!$B$2:$E$405,4,FALSE)</f>
        <v>1.07</v>
      </c>
      <c r="K141" s="3">
        <f t="shared" si="224"/>
        <v>1.5654008438818547</v>
      </c>
      <c r="L141" s="3">
        <f t="shared" si="225"/>
        <v>1.6659493670886121</v>
      </c>
      <c r="M141" s="5">
        <f t="shared" si="226"/>
        <v>3.950412386138525E-2</v>
      </c>
      <c r="N141" s="5">
        <f t="shared" si="227"/>
        <v>6.1839788829425785E-2</v>
      </c>
      <c r="O141" s="5">
        <f t="shared" si="228"/>
        <v>6.58118701442649E-2</v>
      </c>
      <c r="P141" s="5">
        <f t="shared" si="229"/>
        <v>0.10302195706127532</v>
      </c>
      <c r="Q141" s="5">
        <f t="shared" si="230"/>
        <v>4.8402028809529422E-2</v>
      </c>
      <c r="R141" s="5">
        <f t="shared" si="231"/>
        <v>5.481962170687802E-2</v>
      </c>
      <c r="S141" s="5">
        <f t="shared" si="232"/>
        <v>6.7167187873705986E-2</v>
      </c>
      <c r="T141" s="5">
        <f t="shared" si="233"/>
        <v>8.063532926104032E-2</v>
      </c>
      <c r="U141" s="5">
        <f t="shared" si="234"/>
        <v>8.58146820812309E-2</v>
      </c>
      <c r="V141" s="5">
        <f t="shared" si="235"/>
        <v>1.9462652021207956E-2</v>
      </c>
      <c r="W141" s="5">
        <f t="shared" si="236"/>
        <v>2.5256192248010404E-2</v>
      </c>
      <c r="X141" s="5">
        <f t="shared" si="237"/>
        <v>4.2075537490641246E-2</v>
      </c>
      <c r="Y141" s="5">
        <f t="shared" si="238"/>
        <v>3.5047857526223483E-2</v>
      </c>
      <c r="Z141" s="5">
        <f t="shared" si="239"/>
        <v>3.0442238028870201E-2</v>
      </c>
      <c r="AA141" s="5">
        <f t="shared" si="240"/>
        <v>4.7654305100045702E-2</v>
      </c>
      <c r="AB141" s="5">
        <f t="shared" si="241"/>
        <v>3.7299044709107471E-2</v>
      </c>
      <c r="AC141" s="5">
        <f t="shared" si="242"/>
        <v>3.1722645398094872E-3</v>
      </c>
      <c r="AD141" s="5">
        <f t="shared" si="243"/>
        <v>9.8840161645694629E-3</v>
      </c>
      <c r="AE141" s="5">
        <f t="shared" si="244"/>
        <v>1.6466270473658111E-2</v>
      </c>
      <c r="AF141" s="5">
        <f t="shared" si="245"/>
        <v>1.3715986436950316E-2</v>
      </c>
      <c r="AG141" s="5">
        <f t="shared" si="246"/>
        <v>7.6167129745444567E-3</v>
      </c>
      <c r="AH141" s="5">
        <f t="shared" si="247"/>
        <v>1.2678806794239288E-2</v>
      </c>
      <c r="AI141" s="5">
        <f t="shared" si="248"/>
        <v>1.9847414855117176E-2</v>
      </c>
      <c r="AJ141" s="5">
        <f t="shared" si="249"/>
        <v>1.5534579981536846E-2</v>
      </c>
      <c r="AK141" s="5">
        <f t="shared" si="250"/>
        <v>8.1059482041493172E-3</v>
      </c>
      <c r="AL141" s="5">
        <f t="shared" si="251"/>
        <v>3.3091522531065548E-4</v>
      </c>
      <c r="AM141" s="5">
        <f t="shared" si="252"/>
        <v>3.0944894489917823E-3</v>
      </c>
      <c r="AN141" s="5">
        <f t="shared" si="253"/>
        <v>5.1552627390102478E-3</v>
      </c>
      <c r="AO141" s="5">
        <f t="shared" si="254"/>
        <v>4.294203348614814E-3</v>
      </c>
      <c r="AP141" s="5">
        <f t="shared" si="255"/>
        <v>2.38464178359155E-3</v>
      </c>
      <c r="AQ141" s="5">
        <f t="shared" si="256"/>
        <v>9.9317311752684955E-4</v>
      </c>
      <c r="AR141" s="5">
        <f t="shared" si="257"/>
        <v>4.2244500308603432E-3</v>
      </c>
      <c r="AS141" s="5">
        <f t="shared" si="258"/>
        <v>6.612957643245509E-3</v>
      </c>
      <c r="AT141" s="5">
        <f t="shared" si="259"/>
        <v>5.1759647376457421E-3</v>
      </c>
      <c r="AU141" s="5">
        <f t="shared" si="260"/>
        <v>2.700819856071123E-3</v>
      </c>
      <c r="AV141" s="5">
        <f t="shared" si="261"/>
        <v>1.0569664204666516E-3</v>
      </c>
      <c r="AW141" s="5">
        <f t="shared" si="262"/>
        <v>2.3971853231562021E-5</v>
      </c>
      <c r="AX141" s="5">
        <f t="shared" si="263"/>
        <v>8.0735273247253922E-4</v>
      </c>
      <c r="AY141" s="5">
        <f t="shared" si="264"/>
        <v>1.3450087736798886E-3</v>
      </c>
      <c r="AZ141" s="5">
        <f t="shared" si="265"/>
        <v>1.1203582576203204E-3</v>
      </c>
      <c r="BA141" s="5">
        <f t="shared" si="266"/>
        <v>6.2215337673169105E-4</v>
      </c>
      <c r="BB141" s="5">
        <f t="shared" si="267"/>
        <v>2.5911900604955071E-4</v>
      </c>
      <c r="BC141" s="5">
        <f t="shared" si="268"/>
        <v>8.6335828825775772E-5</v>
      </c>
      <c r="BD141" s="5">
        <f t="shared" si="269"/>
        <v>1.1729533092015448E-3</v>
      </c>
      <c r="BE141" s="5">
        <f t="shared" si="270"/>
        <v>1.8361421000581122E-3</v>
      </c>
      <c r="BF141" s="5">
        <f t="shared" si="271"/>
        <v>1.4371491964589853E-3</v>
      </c>
      <c r="BG141" s="5">
        <f t="shared" si="272"/>
        <v>7.499048549736751E-4</v>
      </c>
      <c r="BH141" s="5">
        <f t="shared" si="273"/>
        <v>2.9347542320172282E-4</v>
      </c>
      <c r="BI141" s="5">
        <f t="shared" si="274"/>
        <v>9.188133502771214E-5</v>
      </c>
      <c r="BJ141" s="8">
        <f t="shared" si="275"/>
        <v>0.36110181862770796</v>
      </c>
      <c r="BK141" s="8">
        <f t="shared" si="276"/>
        <v>0.2340041093563745</v>
      </c>
      <c r="BL141" s="8">
        <f t="shared" si="277"/>
        <v>0.37291893848378072</v>
      </c>
      <c r="BM141" s="8">
        <f t="shared" si="278"/>
        <v>0.6237466771635265</v>
      </c>
      <c r="BN141" s="8">
        <f t="shared" si="279"/>
        <v>0.37339939041275871</v>
      </c>
    </row>
    <row r="142" spans="1:66" x14ac:dyDescent="0.25">
      <c r="A142" t="s">
        <v>99</v>
      </c>
      <c r="B142" t="s">
        <v>121</v>
      </c>
      <c r="C142" t="s">
        <v>119</v>
      </c>
      <c r="D142" s="11">
        <v>44473</v>
      </c>
      <c r="E142">
        <f>VLOOKUP(A142,home!$A$2:$E$405,3,FALSE)</f>
        <v>1.3185654008438801</v>
      </c>
      <c r="F142">
        <f>VLOOKUP(B142,home!$B$2:$E$405,3,FALSE)</f>
        <v>1.25</v>
      </c>
      <c r="G142">
        <f>VLOOKUP(C142,away!$B$2:$E$405,4,FALSE)</f>
        <v>1.1200000000000001</v>
      </c>
      <c r="H142">
        <f>VLOOKUP(A142,away!$A$2:$E$405,3,FALSE)</f>
        <v>1.26582278481013</v>
      </c>
      <c r="I142">
        <f>VLOOKUP(C142,away!$B$2:$E$405,3,FALSE)</f>
        <v>0.9</v>
      </c>
      <c r="J142">
        <f>VLOOKUP(B142,home!$B$2:$E$405,4,FALSE)</f>
        <v>0.95</v>
      </c>
      <c r="K142" s="3">
        <f t="shared" si="224"/>
        <v>1.8459915611814324</v>
      </c>
      <c r="L142" s="3">
        <f t="shared" si="225"/>
        <v>1.0822784810126611</v>
      </c>
      <c r="M142" s="5">
        <f t="shared" si="226"/>
        <v>5.3489492716344372E-2</v>
      </c>
      <c r="N142" s="5">
        <f t="shared" si="227"/>
        <v>9.874115216624739E-2</v>
      </c>
      <c r="O142" s="5">
        <f t="shared" si="228"/>
        <v>5.7890526927182988E-2</v>
      </c>
      <c r="P142" s="5">
        <f t="shared" si="229"/>
        <v>0.10686542417992625</v>
      </c>
      <c r="Q142" s="5">
        <f t="shared" si="230"/>
        <v>9.113766682011222E-2</v>
      </c>
      <c r="R142" s="5">
        <f t="shared" si="231"/>
        <v>3.1326835773887077E-2</v>
      </c>
      <c r="S142" s="5">
        <f t="shared" si="232"/>
        <v>5.33759917378408E-2</v>
      </c>
      <c r="T142" s="5">
        <f t="shared" si="233"/>
        <v>9.863633560910906E-2</v>
      </c>
      <c r="U142" s="5">
        <f t="shared" si="234"/>
        <v>5.7829074477112143E-2</v>
      </c>
      <c r="V142" s="5">
        <f t="shared" si="235"/>
        <v>1.1848740354665446E-2</v>
      </c>
      <c r="W142" s="5">
        <f t="shared" si="236"/>
        <v>5.60797879518974E-2</v>
      </c>
      <c r="X142" s="5">
        <f t="shared" si="237"/>
        <v>6.0693947720091651E-2</v>
      </c>
      <c r="Y142" s="5">
        <f t="shared" si="238"/>
        <v>3.2843876772581326E-2</v>
      </c>
      <c r="Z142" s="5">
        <f t="shared" si="239"/>
        <v>1.1301453412098532E-2</v>
      </c>
      <c r="AA142" s="5">
        <f t="shared" si="240"/>
        <v>2.0862387627818994E-2</v>
      </c>
      <c r="AB142" s="5">
        <f t="shared" si="241"/>
        <v>1.9255895753524897E-2</v>
      </c>
      <c r="AC142" s="5">
        <f t="shared" si="242"/>
        <v>1.47952032223637E-3</v>
      </c>
      <c r="AD142" s="5">
        <f t="shared" si="243"/>
        <v>2.5880703828011681E-2</v>
      </c>
      <c r="AE142" s="5">
        <f t="shared" si="244"/>
        <v>2.8010128826519046E-2</v>
      </c>
      <c r="AF142" s="5">
        <f t="shared" si="245"/>
        <v>1.5157379839666991E-2</v>
      </c>
      <c r="AG142" s="5">
        <f t="shared" si="246"/>
        <v>5.468168676335575E-3</v>
      </c>
      <c r="AH142" s="5">
        <f t="shared" si="247"/>
        <v>3.057829958020339E-3</v>
      </c>
      <c r="AI142" s="5">
        <f t="shared" si="248"/>
        <v>5.6447282980333184E-3</v>
      </c>
      <c r="AJ142" s="5">
        <f t="shared" si="249"/>
        <v>5.2100604016657691E-3</v>
      </c>
      <c r="AK142" s="5">
        <f t="shared" si="250"/>
        <v>3.2059091782401846E-3</v>
      </c>
      <c r="AL142" s="5">
        <f t="shared" si="251"/>
        <v>1.1823598152786262E-4</v>
      </c>
      <c r="AM142" s="5">
        <f t="shared" si="252"/>
        <v>9.5551121727891087E-3</v>
      </c>
      <c r="AN142" s="5">
        <f t="shared" si="253"/>
        <v>1.0341292288271783E-2</v>
      </c>
      <c r="AO142" s="5">
        <f t="shared" si="254"/>
        <v>5.5960790547293663E-3</v>
      </c>
      <c r="AP142" s="5">
        <f t="shared" si="255"/>
        <v>2.0188386463264223E-3</v>
      </c>
      <c r="AQ142" s="5">
        <f t="shared" si="256"/>
        <v>5.4623640588895425E-4</v>
      </c>
      <c r="AR142" s="5">
        <f t="shared" si="257"/>
        <v>6.6188471243225258E-4</v>
      </c>
      <c r="AS142" s="5">
        <f t="shared" si="258"/>
        <v>1.221833593624937E-3</v>
      </c>
      <c r="AT142" s="5">
        <f t="shared" si="259"/>
        <v>1.127747251499809E-3</v>
      </c>
      <c r="AU142" s="5">
        <f t="shared" si="260"/>
        <v>6.9393730313806743E-4</v>
      </c>
      <c r="AV142" s="5">
        <f t="shared" si="261"/>
        <v>3.2025060139546837E-4</v>
      </c>
      <c r="AW142" s="5">
        <f t="shared" si="262"/>
        <v>6.5616928139878719E-6</v>
      </c>
      <c r="AX142" s="5">
        <f t="shared" si="263"/>
        <v>2.9397760728517804E-3</v>
      </c>
      <c r="AY142" s="5">
        <f t="shared" si="264"/>
        <v>3.1816563826433911E-3</v>
      </c>
      <c r="AZ142" s="5">
        <f t="shared" si="265"/>
        <v>1.7217191184557635E-3</v>
      </c>
      <c r="BA142" s="5">
        <f t="shared" si="266"/>
        <v>6.2112651741758724E-4</v>
      </c>
      <c r="BB142" s="5">
        <f t="shared" si="267"/>
        <v>1.6805796594684762E-4</v>
      </c>
      <c r="BC142" s="5">
        <f t="shared" si="268"/>
        <v>3.6377104021406364E-5</v>
      </c>
      <c r="BD142" s="5">
        <f t="shared" si="269"/>
        <v>1.1939059686278001E-4</v>
      </c>
      <c r="BE142" s="5">
        <f t="shared" si="270"/>
        <v>2.2039403429310626E-4</v>
      </c>
      <c r="BF142" s="5">
        <f t="shared" si="271"/>
        <v>2.0342276371990273E-4</v>
      </c>
      <c r="BG142" s="5">
        <f t="shared" si="272"/>
        <v>1.2517223505971497E-4</v>
      </c>
      <c r="BH142" s="5">
        <f t="shared" si="273"/>
        <v>5.7766722403613094E-5</v>
      </c>
      <c r="BI142" s="5">
        <f t="shared" si="274"/>
        <v>2.1327376414836025E-5</v>
      </c>
      <c r="BJ142" s="8">
        <f t="shared" si="275"/>
        <v>0.54937541993991479</v>
      </c>
      <c r="BK142" s="8">
        <f t="shared" si="276"/>
        <v>0.23035906167518447</v>
      </c>
      <c r="BL142" s="8">
        <f t="shared" si="277"/>
        <v>0.2090563755863302</v>
      </c>
      <c r="BM142" s="8">
        <f t="shared" si="278"/>
        <v>0.55746611733999807</v>
      </c>
      <c r="BN142" s="8">
        <f t="shared" si="279"/>
        <v>0.43945109858370029</v>
      </c>
    </row>
    <row r="143" spans="1:66" x14ac:dyDescent="0.25">
      <c r="A143" t="s">
        <v>99</v>
      </c>
      <c r="B143" t="s">
        <v>108</v>
      </c>
      <c r="C143" t="s">
        <v>118</v>
      </c>
      <c r="D143" s="11">
        <v>44473</v>
      </c>
      <c r="E143">
        <f>VLOOKUP(A143,home!$A$2:$E$405,3,FALSE)</f>
        <v>1.3185654008438801</v>
      </c>
      <c r="F143">
        <f>VLOOKUP(B143,home!$B$2:$E$405,3,FALSE)</f>
        <v>0.9</v>
      </c>
      <c r="G143">
        <f>VLOOKUP(C143,away!$B$2:$E$405,4,FALSE)</f>
        <v>1.21</v>
      </c>
      <c r="H143">
        <f>VLOOKUP(A143,away!$A$2:$E$405,3,FALSE)</f>
        <v>1.26582278481013</v>
      </c>
      <c r="I143">
        <f>VLOOKUP(C143,away!$B$2:$E$405,3,FALSE)</f>
        <v>1.02</v>
      </c>
      <c r="J143">
        <f>VLOOKUP(B143,home!$B$2:$E$405,4,FALSE)</f>
        <v>0.53</v>
      </c>
      <c r="K143" s="3">
        <f t="shared" si="224"/>
        <v>1.4359177215189853</v>
      </c>
      <c r="L143" s="3">
        <f t="shared" si="225"/>
        <v>0.68430379746835635</v>
      </c>
      <c r="M143" s="5">
        <f t="shared" si="226"/>
        <v>0.12000504217145817</v>
      </c>
      <c r="N143" s="5">
        <f t="shared" si="227"/>
        <v>0.17231736672562997</v>
      </c>
      <c r="O143" s="5">
        <f t="shared" si="228"/>
        <v>8.2119906073279084E-2</v>
      </c>
      <c r="P143" s="5">
        <f t="shared" si="229"/>
        <v>0.11791742842009598</v>
      </c>
      <c r="Q143" s="5">
        <f t="shared" si="230"/>
        <v>0.12371678030340903</v>
      </c>
      <c r="R143" s="5">
        <f t="shared" si="231"/>
        <v>2.8097481786844798E-2</v>
      </c>
      <c r="S143" s="5">
        <f t="shared" si="232"/>
        <v>2.8966532725646359E-2</v>
      </c>
      <c r="T143" s="5">
        <f t="shared" si="233"/>
        <v>8.4659862572181152E-2</v>
      </c>
      <c r="U143" s="5">
        <f t="shared" si="234"/>
        <v>4.0345672027787369E-2</v>
      </c>
      <c r="V143" s="5">
        <f t="shared" si="235"/>
        <v>3.1625143849970914E-3</v>
      </c>
      <c r="W143" s="5">
        <f t="shared" si="236"/>
        <v>5.9215705762311978E-2</v>
      </c>
      <c r="X143" s="5">
        <f t="shared" si="237"/>
        <v>4.052153232291892E-2</v>
      </c>
      <c r="Y143" s="5">
        <f t="shared" si="238"/>
        <v>1.3864519223905077E-2</v>
      </c>
      <c r="Z143" s="5">
        <f t="shared" si="239"/>
        <v>6.4090711620119591E-3</v>
      </c>
      <c r="AA143" s="5">
        <f t="shared" si="240"/>
        <v>9.2028988600092489E-3</v>
      </c>
      <c r="AB143" s="5">
        <f t="shared" si="241"/>
        <v>6.6073027812170752E-3</v>
      </c>
      <c r="AC143" s="5">
        <f t="shared" si="242"/>
        <v>1.9421869535261508E-4</v>
      </c>
      <c r="AD143" s="5">
        <f t="shared" si="243"/>
        <v>2.1257220324089426E-2</v>
      </c>
      <c r="AE143" s="5">
        <f t="shared" si="244"/>
        <v>1.4546396591395918E-2</v>
      </c>
      <c r="AF143" s="5">
        <f t="shared" si="245"/>
        <v>4.9770772134864888E-3</v>
      </c>
      <c r="AG143" s="5">
        <f t="shared" si="246"/>
        <v>1.1352776124940102E-3</v>
      </c>
      <c r="AH143" s="5">
        <f t="shared" si="247"/>
        <v>1.0964379336024287E-3</v>
      </c>
      <c r="AI143" s="5">
        <f t="shared" si="248"/>
        <v>1.574394659405384E-3</v>
      </c>
      <c r="AJ143" s="5">
        <f t="shared" si="249"/>
        <v>1.1303505960525192E-3</v>
      </c>
      <c r="AK143" s="5">
        <f t="shared" si="250"/>
        <v>5.4103015080045325E-4</v>
      </c>
      <c r="AL143" s="5">
        <f t="shared" si="251"/>
        <v>7.6336022862657143E-6</v>
      </c>
      <c r="AM143" s="5">
        <f t="shared" si="252"/>
        <v>6.1047238747187092E-3</v>
      </c>
      <c r="AN143" s="5">
        <f t="shared" si="253"/>
        <v>4.1774857299657509E-3</v>
      </c>
      <c r="AO143" s="5">
        <f t="shared" si="254"/>
        <v>1.4293346744427156E-3</v>
      </c>
      <c r="AP143" s="5">
        <f t="shared" si="255"/>
        <v>3.2603304852478243E-4</v>
      </c>
      <c r="AQ143" s="5">
        <f t="shared" si="256"/>
        <v>5.5776413301423375E-5</v>
      </c>
      <c r="AR143" s="5">
        <f t="shared" si="257"/>
        <v>1.5005932833049993E-4</v>
      </c>
      <c r="AS143" s="5">
        <f t="shared" si="258"/>
        <v>2.1547284882900079E-4</v>
      </c>
      <c r="AT143" s="5">
        <f t="shared" si="259"/>
        <v>1.5470064106987185E-4</v>
      </c>
      <c r="AU143" s="5">
        <f t="shared" si="260"/>
        <v>7.4045797347525557E-5</v>
      </c>
      <c r="AV143" s="5">
        <f t="shared" si="261"/>
        <v>2.6580918153828868E-5</v>
      </c>
      <c r="AW143" s="5">
        <f t="shared" si="262"/>
        <v>2.0835577102301712E-7</v>
      </c>
      <c r="AX143" s="5">
        <f t="shared" si="263"/>
        <v>1.4609801994481082E-3</v>
      </c>
      <c r="AY143" s="5">
        <f t="shared" si="264"/>
        <v>9.9975429850841704E-4</v>
      </c>
      <c r="AZ143" s="5">
        <f t="shared" si="265"/>
        <v>3.4206783150231117E-4</v>
      </c>
      <c r="BA143" s="5">
        <f t="shared" si="266"/>
        <v>7.8026105362932478E-5</v>
      </c>
      <c r="BB143" s="5">
        <f t="shared" si="267"/>
        <v>1.3348390050380193E-5</v>
      </c>
      <c r="BC143" s="5">
        <f t="shared" si="268"/>
        <v>1.8268708003127987E-6</v>
      </c>
      <c r="BD143" s="5">
        <f t="shared" si="269"/>
        <v>1.7114361370351993E-5</v>
      </c>
      <c r="BE143" s="5">
        <f t="shared" si="270"/>
        <v>2.4574814784168373E-5</v>
      </c>
      <c r="BF143" s="5">
        <f t="shared" si="271"/>
        <v>1.7643706025817068E-5</v>
      </c>
      <c r="BG143" s="5">
        <f t="shared" si="272"/>
        <v>8.4449700519140099E-6</v>
      </c>
      <c r="BH143" s="5">
        <f t="shared" si="273"/>
        <v>3.0315705388101091E-6</v>
      </c>
      <c r="BI143" s="5">
        <f t="shared" si="274"/>
        <v>8.7061717214245867E-7</v>
      </c>
      <c r="BJ143" s="8">
        <f t="shared" si="275"/>
        <v>0.55120109608844781</v>
      </c>
      <c r="BK143" s="8">
        <f t="shared" si="276"/>
        <v>0.27125312429834492</v>
      </c>
      <c r="BL143" s="8">
        <f t="shared" si="277"/>
        <v>0.17140801444267223</v>
      </c>
      <c r="BM143" s="8">
        <f t="shared" si="278"/>
        <v>0.35509775456802262</v>
      </c>
      <c r="BN143" s="8">
        <f t="shared" si="279"/>
        <v>0.64417400548071702</v>
      </c>
    </row>
    <row r="144" spans="1:66" x14ac:dyDescent="0.25">
      <c r="A144" t="s">
        <v>99</v>
      </c>
      <c r="B144" t="s">
        <v>103</v>
      </c>
      <c r="C144" t="s">
        <v>417</v>
      </c>
      <c r="D144" s="11">
        <v>44473</v>
      </c>
      <c r="E144">
        <f>VLOOKUP(A144,home!$A$2:$E$405,3,FALSE)</f>
        <v>1.3185654008438801</v>
      </c>
      <c r="F144">
        <f>VLOOKUP(B144,home!$B$2:$E$405,3,FALSE)</f>
        <v>1.01</v>
      </c>
      <c r="G144">
        <f>VLOOKUP(C144,away!$B$2:$E$405,4,FALSE)</f>
        <v>0.72</v>
      </c>
      <c r="H144">
        <f>VLOOKUP(A144,away!$A$2:$E$405,3,FALSE)</f>
        <v>1.26582278481013</v>
      </c>
      <c r="I144">
        <f>VLOOKUP(C144,away!$B$2:$E$405,3,FALSE)</f>
        <v>0.68</v>
      </c>
      <c r="J144">
        <f>VLOOKUP(B144,home!$B$2:$E$405,4,FALSE)</f>
        <v>1.05</v>
      </c>
      <c r="K144" s="3">
        <f t="shared" si="224"/>
        <v>0.95886075949366956</v>
      </c>
      <c r="L144" s="3">
        <f t="shared" si="225"/>
        <v>0.90379746835443286</v>
      </c>
      <c r="M144" s="5">
        <f t="shared" si="226"/>
        <v>0.15525936656479042</v>
      </c>
      <c r="N144" s="5">
        <f t="shared" si="227"/>
        <v>0.14887211414282098</v>
      </c>
      <c r="O144" s="5">
        <f t="shared" si="228"/>
        <v>0.14032302243957043</v>
      </c>
      <c r="P144" s="5">
        <f t="shared" si="229"/>
        <v>0.13455023987085374</v>
      </c>
      <c r="Q144" s="5">
        <f t="shared" si="230"/>
        <v>7.1373814217206788E-2</v>
      </c>
      <c r="R144" s="5">
        <f t="shared" si="231"/>
        <v>6.3411796216363003E-2</v>
      </c>
      <c r="S144" s="5">
        <f t="shared" si="232"/>
        <v>2.9150845211244465E-2</v>
      </c>
      <c r="T144" s="5">
        <f t="shared" si="233"/>
        <v>6.4507472596311122E-2</v>
      </c>
      <c r="U144" s="5">
        <f t="shared" si="234"/>
        <v>6.0803083080879637E-2</v>
      </c>
      <c r="V144" s="5">
        <f t="shared" si="235"/>
        <v>2.8069540826305707E-3</v>
      </c>
      <c r="W144" s="5">
        <f t="shared" si="236"/>
        <v>2.2812516569423659E-2</v>
      </c>
      <c r="X144" s="5">
        <f t="shared" si="237"/>
        <v>2.0617894722238652E-2</v>
      </c>
      <c r="Y144" s="5">
        <f t="shared" si="238"/>
        <v>9.317200526378756E-3</v>
      </c>
      <c r="Z144" s="5">
        <f t="shared" si="239"/>
        <v>1.9103806961385368E-2</v>
      </c>
      <c r="AA144" s="5">
        <f t="shared" si="240"/>
        <v>1.8317890852214427E-2</v>
      </c>
      <c r="AB144" s="5">
        <f t="shared" si="241"/>
        <v>8.7821533674382335E-3</v>
      </c>
      <c r="AC144" s="5">
        <f t="shared" si="242"/>
        <v>1.5203444463639227E-4</v>
      </c>
      <c r="AD144" s="5">
        <f t="shared" si="243"/>
        <v>5.4685067409298727E-3</v>
      </c>
      <c r="AE144" s="5">
        <f t="shared" si="244"/>
        <v>4.942422548131568E-3</v>
      </c>
      <c r="AF144" s="5">
        <f t="shared" si="245"/>
        <v>2.233474493269588E-3</v>
      </c>
      <c r="AG144" s="5">
        <f t="shared" si="246"/>
        <v>6.7286953088375133E-4</v>
      </c>
      <c r="AH144" s="5">
        <f t="shared" si="247"/>
        <v>4.3164930919079702E-3</v>
      </c>
      <c r="AI144" s="5">
        <f t="shared" si="248"/>
        <v>4.1389158444560545E-3</v>
      </c>
      <c r="AJ144" s="5">
        <f t="shared" si="249"/>
        <v>1.9843219950477571E-3</v>
      </c>
      <c r="AK144" s="5">
        <f t="shared" si="250"/>
        <v>6.3422949841716208E-4</v>
      </c>
      <c r="AL144" s="5">
        <f t="shared" si="251"/>
        <v>5.2702188465833109E-6</v>
      </c>
      <c r="AM144" s="5">
        <f t="shared" si="252"/>
        <v>1.0487073053808539E-3</v>
      </c>
      <c r="AN144" s="5">
        <f t="shared" si="253"/>
        <v>9.4781900764801484E-4</v>
      </c>
      <c r="AO144" s="5">
        <f t="shared" si="254"/>
        <v>4.2831820978524328E-4</v>
      </c>
      <c r="AP144" s="5">
        <f t="shared" si="255"/>
        <v>1.2903763788466862E-4</v>
      </c>
      <c r="AQ144" s="5">
        <f t="shared" si="256"/>
        <v>2.9155972610649877E-5</v>
      </c>
      <c r="AR144" s="5">
        <f t="shared" si="257"/>
        <v>7.8024710572716473E-4</v>
      </c>
      <c r="AS144" s="5">
        <f t="shared" si="258"/>
        <v>7.4814833239028665E-4</v>
      </c>
      <c r="AT144" s="5">
        <f t="shared" si="259"/>
        <v>3.5868503910483626E-4</v>
      </c>
      <c r="AU144" s="5">
        <f t="shared" si="260"/>
        <v>1.1464300300502663E-4</v>
      </c>
      <c r="AV144" s="5">
        <f t="shared" si="261"/>
        <v>2.7481669233008718E-5</v>
      </c>
      <c r="AW144" s="5">
        <f t="shared" si="262"/>
        <v>1.2686821085780497E-7</v>
      </c>
      <c r="AX144" s="5">
        <f t="shared" si="263"/>
        <v>1.675940472206742E-4</v>
      </c>
      <c r="AY144" s="5">
        <f t="shared" si="264"/>
        <v>1.5147107558931858E-4</v>
      </c>
      <c r="AZ144" s="5">
        <f t="shared" si="265"/>
        <v>6.8449587323274523E-5</v>
      </c>
      <c r="BA144" s="5">
        <f t="shared" si="266"/>
        <v>2.0621521244227073E-5</v>
      </c>
      <c r="BB144" s="5">
        <f t="shared" si="267"/>
        <v>4.6594196735373936E-6</v>
      </c>
      <c r="BC144" s="5">
        <f t="shared" si="268"/>
        <v>8.4223434098878731E-7</v>
      </c>
      <c r="BD144" s="5">
        <f t="shared" si="269"/>
        <v>1.1753089314118079E-4</v>
      </c>
      <c r="BE144" s="5">
        <f t="shared" si="270"/>
        <v>1.1269576146132193E-4</v>
      </c>
      <c r="BF144" s="5">
        <f t="shared" si="271"/>
        <v>5.4029771713260278E-5</v>
      </c>
      <c r="BG144" s="5">
        <f t="shared" si="272"/>
        <v>1.7269009313415443E-5</v>
      </c>
      <c r="BH144" s="5">
        <f t="shared" si="273"/>
        <v>4.1396438464911963E-6</v>
      </c>
      <c r="BI144" s="5">
        <f t="shared" si="274"/>
        <v>7.9386840853596899E-7</v>
      </c>
      <c r="BJ144" s="8">
        <f t="shared" si="275"/>
        <v>0.35381496210629615</v>
      </c>
      <c r="BK144" s="8">
        <f t="shared" si="276"/>
        <v>0.32207618146859152</v>
      </c>
      <c r="BL144" s="8">
        <f t="shared" si="277"/>
        <v>0.30504757048363929</v>
      </c>
      <c r="BM144" s="8">
        <f t="shared" si="278"/>
        <v>0.28610082336092846</v>
      </c>
      <c r="BN144" s="8">
        <f t="shared" si="279"/>
        <v>0.71379035345160546</v>
      </c>
    </row>
    <row r="145" spans="1:66" x14ac:dyDescent="0.25">
      <c r="A145" t="s">
        <v>99</v>
      </c>
      <c r="B145" t="s">
        <v>107</v>
      </c>
      <c r="C145" t="s">
        <v>115</v>
      </c>
      <c r="D145" s="11">
        <v>44473</v>
      </c>
      <c r="E145">
        <f>VLOOKUP(A145,home!$A$2:$E$405,3,FALSE)</f>
        <v>1.3185654008438801</v>
      </c>
      <c r="F145">
        <f>VLOOKUP(B145,home!$B$2:$E$405,3,FALSE)</f>
        <v>0.79</v>
      </c>
      <c r="G145">
        <f>VLOOKUP(C145,away!$B$2:$E$405,4,FALSE)</f>
        <v>1.1000000000000001</v>
      </c>
      <c r="H145">
        <f>VLOOKUP(A145,away!$A$2:$E$405,3,FALSE)</f>
        <v>1.26582278481013</v>
      </c>
      <c r="I145">
        <f>VLOOKUP(C145,away!$B$2:$E$405,3,FALSE)</f>
        <v>0.95</v>
      </c>
      <c r="J145">
        <f>VLOOKUP(B145,home!$B$2:$E$405,4,FALSE)</f>
        <v>0.64</v>
      </c>
      <c r="K145" s="3">
        <f t="shared" si="224"/>
        <v>1.1458333333333321</v>
      </c>
      <c r="L145" s="3">
        <f t="shared" si="225"/>
        <v>0.76962025316455895</v>
      </c>
      <c r="M145" s="5">
        <f t="shared" si="226"/>
        <v>0.1472750154751416</v>
      </c>
      <c r="N145" s="5">
        <f t="shared" si="227"/>
        <v>0.16875262189859958</v>
      </c>
      <c r="O145" s="5">
        <f t="shared" si="228"/>
        <v>0.11334583469479283</v>
      </c>
      <c r="P145" s="5">
        <f t="shared" si="229"/>
        <v>0.12987543558778331</v>
      </c>
      <c r="Q145" s="5">
        <f t="shared" si="230"/>
        <v>9.6681189629405917E-2</v>
      </c>
      <c r="R145" s="5">
        <f t="shared" si="231"/>
        <v>4.3616624996477345E-2</v>
      </c>
      <c r="S145" s="5">
        <f t="shared" si="232"/>
        <v>2.8632875567348892E-2</v>
      </c>
      <c r="T145" s="5">
        <f t="shared" si="233"/>
        <v>7.440780163883412E-2</v>
      </c>
      <c r="U145" s="5">
        <f t="shared" si="234"/>
        <v>4.9977382808463568E-2</v>
      </c>
      <c r="V145" s="5">
        <f t="shared" si="235"/>
        <v>2.8055653978321278E-3</v>
      </c>
      <c r="W145" s="5">
        <f t="shared" si="236"/>
        <v>3.6926843261231385E-2</v>
      </c>
      <c r="X145" s="5">
        <f t="shared" si="237"/>
        <v>2.8419646459276887E-2</v>
      </c>
      <c r="Y145" s="5">
        <f t="shared" si="238"/>
        <v>1.0936167751417968E-2</v>
      </c>
      <c r="Z145" s="5">
        <f t="shared" si="239"/>
        <v>1.1189412657324175E-2</v>
      </c>
      <c r="AA145" s="5">
        <f t="shared" si="240"/>
        <v>1.2821202003183936E-2</v>
      </c>
      <c r="AB145" s="5">
        <f t="shared" si="241"/>
        <v>7.3454803143241246E-3</v>
      </c>
      <c r="AC145" s="5">
        <f t="shared" si="242"/>
        <v>1.5463163716954525E-4</v>
      </c>
      <c r="AD145" s="5">
        <f t="shared" si="243"/>
        <v>1.0578001975873564E-2</v>
      </c>
      <c r="AE145" s="5">
        <f t="shared" si="244"/>
        <v>8.1410445586470176E-3</v>
      </c>
      <c r="AF145" s="5">
        <f t="shared" si="245"/>
        <v>3.1327563871249358E-3</v>
      </c>
      <c r="AG145" s="5">
        <f t="shared" si="246"/>
        <v>8.0367758792066076E-4</v>
      </c>
      <c r="AH145" s="5">
        <f t="shared" si="247"/>
        <v>2.1528996505231377E-3</v>
      </c>
      <c r="AI145" s="5">
        <f t="shared" si="248"/>
        <v>2.4668641828910925E-3</v>
      </c>
      <c r="AJ145" s="5">
        <f t="shared" si="249"/>
        <v>1.4133076047813541E-3</v>
      </c>
      <c r="AK145" s="5">
        <f t="shared" si="250"/>
        <v>5.3980498793732208E-4</v>
      </c>
      <c r="AL145" s="5">
        <f t="shared" si="251"/>
        <v>5.4545168216767937E-6</v>
      </c>
      <c r="AM145" s="5">
        <f t="shared" si="252"/>
        <v>2.4241254528043548E-3</v>
      </c>
      <c r="AN145" s="5">
        <f t="shared" si="253"/>
        <v>1.8656560446899386E-3</v>
      </c>
      <c r="AO145" s="5">
        <f t="shared" si="254"/>
        <v>7.179233387161301E-4</v>
      </c>
      <c r="AP145" s="5">
        <f t="shared" si="255"/>
        <v>1.8417611389848448E-4</v>
      </c>
      <c r="AQ145" s="5">
        <f t="shared" si="256"/>
        <v>3.5436416851354064E-5</v>
      </c>
      <c r="AR145" s="5">
        <f t="shared" si="257"/>
        <v>3.3138303481470167E-4</v>
      </c>
      <c r="AS145" s="5">
        <f t="shared" si="258"/>
        <v>3.7970972739184526E-4</v>
      </c>
      <c r="AT145" s="5">
        <f t="shared" si="259"/>
        <v>2.1754203131824448E-4</v>
      </c>
      <c r="AU145" s="5">
        <f t="shared" si="260"/>
        <v>8.3088970295162727E-5</v>
      </c>
      <c r="AV145" s="5">
        <f t="shared" si="261"/>
        <v>2.3801527949135135E-5</v>
      </c>
      <c r="AW145" s="5">
        <f t="shared" si="262"/>
        <v>1.3361392589433316E-7</v>
      </c>
      <c r="AX145" s="5">
        <f t="shared" si="263"/>
        <v>4.6294062466749764E-4</v>
      </c>
      <c r="AY145" s="5">
        <f t="shared" si="264"/>
        <v>3.5628848075675858E-4</v>
      </c>
      <c r="AZ145" s="5">
        <f t="shared" si="265"/>
        <v>1.3710341537981631E-4</v>
      </c>
      <c r="BA145" s="5">
        <f t="shared" si="266"/>
        <v>3.5172521751446641E-5</v>
      </c>
      <c r="BB145" s="5">
        <f t="shared" si="267"/>
        <v>6.7673712736960791E-6</v>
      </c>
      <c r="BC145" s="5">
        <f t="shared" si="268"/>
        <v>1.0416611985841084E-6</v>
      </c>
      <c r="BD145" s="5">
        <f t="shared" si="269"/>
        <v>4.2506515858088399E-5</v>
      </c>
      <c r="BE145" s="5">
        <f t="shared" si="270"/>
        <v>4.8705382754059576E-5</v>
      </c>
      <c r="BF145" s="5">
        <f t="shared" si="271"/>
        <v>2.7904125536179941E-5</v>
      </c>
      <c r="BG145" s="5">
        <f t="shared" si="272"/>
        <v>1.0657825725624271E-5</v>
      </c>
      <c r="BH145" s="5">
        <f t="shared" si="273"/>
        <v>3.0530229943194496E-6</v>
      </c>
      <c r="BI145" s="5">
        <f t="shared" si="274"/>
        <v>6.9965110286487286E-7</v>
      </c>
      <c r="BJ145" s="8">
        <f t="shared" si="275"/>
        <v>0.44500638259031999</v>
      </c>
      <c r="BK145" s="8">
        <f t="shared" si="276"/>
        <v>0.30910526666285387</v>
      </c>
      <c r="BL145" s="8">
        <f t="shared" si="277"/>
        <v>0.23484845305911498</v>
      </c>
      <c r="BM145" s="8">
        <f t="shared" si="278"/>
        <v>0.30024663782058153</v>
      </c>
      <c r="BN145" s="8">
        <f t="shared" si="279"/>
        <v>0.69954672228220049</v>
      </c>
    </row>
    <row r="146" spans="1:66" x14ac:dyDescent="0.25">
      <c r="A146" t="s">
        <v>99</v>
      </c>
      <c r="B146" t="s">
        <v>395</v>
      </c>
      <c r="C146" t="s">
        <v>111</v>
      </c>
      <c r="D146" s="11">
        <v>44473</v>
      </c>
      <c r="E146">
        <f>VLOOKUP(A146,home!$A$2:$E$405,3,FALSE)</f>
        <v>1.3185654008438801</v>
      </c>
      <c r="F146">
        <f>VLOOKUP(B146,home!$B$2:$E$405,3,FALSE)</f>
        <v>1.1399999999999999</v>
      </c>
      <c r="G146">
        <f>VLOOKUP(C146,away!$B$2:$E$405,4,FALSE)</f>
        <v>0.68</v>
      </c>
      <c r="H146">
        <f>VLOOKUP(A146,away!$A$2:$E$405,3,FALSE)</f>
        <v>1.26582278481013</v>
      </c>
      <c r="I146">
        <f>VLOOKUP(C146,away!$B$2:$E$405,3,FALSE)</f>
        <v>0.99</v>
      </c>
      <c r="J146">
        <f>VLOOKUP(B146,home!$B$2:$E$405,4,FALSE)</f>
        <v>1.1100000000000001</v>
      </c>
      <c r="K146" s="3">
        <f t="shared" si="224"/>
        <v>1.0221518987341758</v>
      </c>
      <c r="L146" s="3">
        <f t="shared" si="225"/>
        <v>1.3910126582278519</v>
      </c>
      <c r="M146" s="5">
        <f t="shared" si="226"/>
        <v>8.9531518206570584E-2</v>
      </c>
      <c r="N146" s="5">
        <f t="shared" si="227"/>
        <v>9.1514811331399548E-2</v>
      </c>
      <c r="O146" s="5">
        <f t="shared" si="228"/>
        <v>0.12453947513569708</v>
      </c>
      <c r="P146" s="5">
        <f t="shared" si="229"/>
        <v>0.12729826097731042</v>
      </c>
      <c r="Q146" s="5">
        <f t="shared" si="230"/>
        <v>4.6771019082344954E-2</v>
      </c>
      <c r="R146" s="5">
        <f t="shared" si="231"/>
        <v>8.6617993181403743E-2</v>
      </c>
      <c r="S146" s="5">
        <f t="shared" si="232"/>
        <v>4.5249001615439453E-2</v>
      </c>
      <c r="T146" s="5">
        <f t="shared" si="233"/>
        <v>6.5059079581758245E-2</v>
      </c>
      <c r="U146" s="5">
        <f t="shared" si="234"/>
        <v>8.8536746194915722E-2</v>
      </c>
      <c r="V146" s="5">
        <f t="shared" si="235"/>
        <v>7.1484685964195984E-3</v>
      </c>
      <c r="W146" s="5">
        <f t="shared" si="236"/>
        <v>1.5935695320250423E-2</v>
      </c>
      <c r="X146" s="5">
        <f t="shared" si="237"/>
        <v>2.2166753908130679E-2</v>
      </c>
      <c r="Y146" s="5">
        <f t="shared" si="238"/>
        <v>1.5417117639015744E-2</v>
      </c>
      <c r="Z146" s="5">
        <f t="shared" si="239"/>
        <v>4.0162241648542124E-2</v>
      </c>
      <c r="AA146" s="5">
        <f t="shared" si="240"/>
        <v>4.1051911558478121E-2</v>
      </c>
      <c r="AB146" s="5">
        <f t="shared" si="241"/>
        <v>2.0980644673082933E-2</v>
      </c>
      <c r="AC146" s="5">
        <f t="shared" si="242"/>
        <v>6.3524250956767229E-4</v>
      </c>
      <c r="AD146" s="5">
        <f t="shared" si="243"/>
        <v>4.0721753073108217E-3</v>
      </c>
      <c r="AE146" s="5">
        <f t="shared" si="244"/>
        <v>5.6644473989922459E-3</v>
      </c>
      <c r="AF146" s="5">
        <f t="shared" si="245"/>
        <v>3.9396590169320234E-3</v>
      </c>
      <c r="AG146" s="5">
        <f t="shared" si="246"/>
        <v>1.8267051872179797E-3</v>
      </c>
      <c r="AH146" s="5">
        <f t="shared" si="247"/>
        <v>1.3966546628981986E-2</v>
      </c>
      <c r="AI146" s="5">
        <f t="shared" si="248"/>
        <v>1.4275932155573339E-2</v>
      </c>
      <c r="AJ146" s="5">
        <f t="shared" si="249"/>
        <v>7.2960855795097812E-3</v>
      </c>
      <c r="AK146" s="5">
        <f t="shared" si="250"/>
        <v>2.4859025761409877E-3</v>
      </c>
      <c r="AL146" s="5">
        <f t="shared" si="251"/>
        <v>3.612817849475163E-5</v>
      </c>
      <c r="AM146" s="5">
        <f t="shared" si="252"/>
        <v>8.3247634446923673E-4</v>
      </c>
      <c r="AN146" s="5">
        <f t="shared" si="253"/>
        <v>1.1579851328319579E-3</v>
      </c>
      <c r="AO146" s="5">
        <f t="shared" si="254"/>
        <v>8.0538598890445717E-4</v>
      </c>
      <c r="AP146" s="5">
        <f t="shared" si="255"/>
        <v>3.7343403510848536E-4</v>
      </c>
      <c r="AQ146" s="5">
        <f t="shared" si="256"/>
        <v>1.2986286746225186E-4</v>
      </c>
      <c r="AR146" s="5">
        <f t="shared" si="257"/>
        <v>3.8855286305286949E-3</v>
      </c>
      <c r="AS146" s="5">
        <f t="shared" si="258"/>
        <v>3.9716004672809072E-3</v>
      </c>
      <c r="AT146" s="5">
        <f t="shared" si="259"/>
        <v>2.0297894793223593E-3</v>
      </c>
      <c r="AU146" s="5">
        <f t="shared" si="260"/>
        <v>6.9158439010666797E-4</v>
      </c>
      <c r="AV146" s="5">
        <f t="shared" si="261"/>
        <v>1.7672607437061187E-4</v>
      </c>
      <c r="AW146" s="5">
        <f t="shared" si="262"/>
        <v>1.4268886616022702E-6</v>
      </c>
      <c r="AX146" s="5">
        <f t="shared" si="263"/>
        <v>1.4181954602508594E-4</v>
      </c>
      <c r="AY146" s="5">
        <f t="shared" si="264"/>
        <v>1.9727278370502198E-4</v>
      </c>
      <c r="AZ146" s="5">
        <f t="shared" si="265"/>
        <v>1.3720446962876538E-4</v>
      </c>
      <c r="BA146" s="5">
        <f t="shared" si="266"/>
        <v>6.3617718006350499E-5</v>
      </c>
      <c r="BB146" s="5">
        <f t="shared" si="267"/>
        <v>2.2123262758600879E-5</v>
      </c>
      <c r="BC146" s="5">
        <f t="shared" si="268"/>
        <v>6.1547477077029298E-6</v>
      </c>
      <c r="BD146" s="5">
        <f t="shared" si="269"/>
        <v>9.0080325149535648E-4</v>
      </c>
      <c r="BE146" s="5">
        <f t="shared" si="270"/>
        <v>9.2075775390189785E-4</v>
      </c>
      <c r="BF146" s="5">
        <f t="shared" si="271"/>
        <v>4.7057714321251988E-4</v>
      </c>
      <c r="BG146" s="5">
        <f t="shared" si="272"/>
        <v>1.6033377347852716E-4</v>
      </c>
      <c r="BH146" s="5">
        <f t="shared" si="273"/>
        <v>4.0971367748072931E-5</v>
      </c>
      <c r="BI146" s="5">
        <f t="shared" si="274"/>
        <v>8.3757922674857865E-6</v>
      </c>
      <c r="BJ146" s="8">
        <f t="shared" si="275"/>
        <v>0.27623480066996059</v>
      </c>
      <c r="BK146" s="8">
        <f t="shared" si="276"/>
        <v>0.27009589286750746</v>
      </c>
      <c r="BL146" s="8">
        <f t="shared" si="277"/>
        <v>0.41300828580749671</v>
      </c>
      <c r="BM146" s="8">
        <f t="shared" si="278"/>
        <v>0.43303229718373715</v>
      </c>
      <c r="BN146" s="8">
        <f t="shared" si="279"/>
        <v>0.56627307791472625</v>
      </c>
    </row>
    <row r="147" spans="1:66" x14ac:dyDescent="0.25">
      <c r="A147" t="s">
        <v>99</v>
      </c>
      <c r="B147" t="s">
        <v>112</v>
      </c>
      <c r="C147" t="s">
        <v>104</v>
      </c>
      <c r="D147" s="11">
        <v>44473</v>
      </c>
      <c r="E147">
        <f>VLOOKUP(A147,home!$A$2:$E$405,3,FALSE)</f>
        <v>1.3185654008438801</v>
      </c>
      <c r="F147">
        <f>VLOOKUP(B147,home!$B$2:$E$405,3,FALSE)</f>
        <v>0.61</v>
      </c>
      <c r="G147">
        <f>VLOOKUP(C147,away!$B$2:$E$405,4,FALSE)</f>
        <v>1.3</v>
      </c>
      <c r="H147">
        <f>VLOOKUP(A147,away!$A$2:$E$405,3,FALSE)</f>
        <v>1.26582278481013</v>
      </c>
      <c r="I147">
        <f>VLOOKUP(C147,away!$B$2:$E$405,3,FALSE)</f>
        <v>0.61</v>
      </c>
      <c r="J147">
        <f>VLOOKUP(B147,home!$B$2:$E$405,4,FALSE)</f>
        <v>0.87</v>
      </c>
      <c r="K147" s="3">
        <f t="shared" si="224"/>
        <v>1.045622362869197</v>
      </c>
      <c r="L147" s="3">
        <f t="shared" si="225"/>
        <v>0.67177215189873607</v>
      </c>
      <c r="M147" s="5">
        <f t="shared" si="226"/>
        <v>0.17953331044369927</v>
      </c>
      <c r="N147" s="5">
        <f t="shared" si="227"/>
        <v>0.18772404427986991</v>
      </c>
      <c r="O147" s="5">
        <f t="shared" si="228"/>
        <v>0.12060547829426768</v>
      </c>
      <c r="P147" s="5">
        <f t="shared" si="229"/>
        <v>0.12610778518902183</v>
      </c>
      <c r="Q147" s="5">
        <f t="shared" si="230"/>
        <v>9.814422937363966E-2</v>
      </c>
      <c r="R147" s="5">
        <f t="shared" si="231"/>
        <v>4.0509700842258252E-2</v>
      </c>
      <c r="S147" s="5">
        <f t="shared" si="232"/>
        <v>2.2145157138217565E-2</v>
      </c>
      <c r="T147" s="5">
        <f t="shared" si="233"/>
        <v>6.5930560162773058E-2</v>
      </c>
      <c r="U147" s="5">
        <f t="shared" si="234"/>
        <v>4.235784911380637E-2</v>
      </c>
      <c r="V147" s="5">
        <f t="shared" si="235"/>
        <v>1.728355659992779E-3</v>
      </c>
      <c r="W147" s="5">
        <f t="shared" si="236"/>
        <v>3.4207267006547186E-2</v>
      </c>
      <c r="X147" s="5">
        <f t="shared" si="237"/>
        <v>2.2979489367562837E-2</v>
      </c>
      <c r="Y147" s="5">
        <f t="shared" si="238"/>
        <v>7.7184905109909056E-3</v>
      </c>
      <c r="Z147" s="5">
        <f t="shared" si="239"/>
        <v>9.0710963025259581E-3</v>
      </c>
      <c r="AA147" s="5">
        <f t="shared" si="240"/>
        <v>9.4849411496612281E-3</v>
      </c>
      <c r="AB147" s="5">
        <f t="shared" si="241"/>
        <v>4.958833288292025E-3</v>
      </c>
      <c r="AC147" s="5">
        <f t="shared" si="242"/>
        <v>7.5876972273952419E-5</v>
      </c>
      <c r="AD147" s="5">
        <f t="shared" si="243"/>
        <v>8.9419708386708468E-3</v>
      </c>
      <c r="AE147" s="5">
        <f t="shared" si="244"/>
        <v>6.0069669925096603E-3</v>
      </c>
      <c r="AF147" s="5">
        <f t="shared" si="245"/>
        <v>2.0176565714714466E-3</v>
      </c>
      <c r="AG147" s="5">
        <f t="shared" si="246"/>
        <v>4.5180183226999998E-4</v>
      </c>
      <c r="AH147" s="5">
        <f t="shared" si="247"/>
        <v>1.5234274708071324E-3</v>
      </c>
      <c r="AI147" s="5">
        <f t="shared" si="248"/>
        <v>1.5929298316851982E-3</v>
      </c>
      <c r="AJ147" s="5">
        <f t="shared" si="249"/>
        <v>8.3280152724575464E-4</v>
      </c>
      <c r="AK147" s="5">
        <f t="shared" si="250"/>
        <v>2.9026530023992727E-4</v>
      </c>
      <c r="AL147" s="5">
        <f t="shared" si="251"/>
        <v>2.1319000683870637E-6</v>
      </c>
      <c r="AM147" s="5">
        <f t="shared" si="252"/>
        <v>1.8699849354076937E-3</v>
      </c>
      <c r="AN147" s="5">
        <f t="shared" si="253"/>
        <v>1.2562038040770454E-3</v>
      </c>
      <c r="AO147" s="5">
        <f t="shared" si="254"/>
        <v>4.2194136634410745E-4</v>
      </c>
      <c r="AP147" s="5">
        <f t="shared" si="255"/>
        <v>9.4482819881358031E-5</v>
      </c>
      <c r="AQ147" s="5">
        <f t="shared" si="256"/>
        <v>1.586773180729014E-5</v>
      </c>
      <c r="AR147" s="5">
        <f t="shared" si="257"/>
        <v>2.0467923006515129E-4</v>
      </c>
      <c r="AS147" s="5">
        <f t="shared" si="258"/>
        <v>2.1401718017097148E-4</v>
      </c>
      <c r="AT147" s="5">
        <f t="shared" si="259"/>
        <v>1.118905748124869E-4</v>
      </c>
      <c r="AU147" s="5">
        <f t="shared" si="260"/>
        <v>3.8998429072741741E-5</v>
      </c>
      <c r="AV147" s="5">
        <f t="shared" si="261"/>
        <v>1.0194407388806752E-5</v>
      </c>
      <c r="AW147" s="5">
        <f t="shared" si="262"/>
        <v>4.1596922599578644E-8</v>
      </c>
      <c r="AX147" s="5">
        <f t="shared" si="263"/>
        <v>3.2588301111513243E-4</v>
      </c>
      <c r="AY147" s="5">
        <f t="shared" si="264"/>
        <v>2.1891913164405222E-4</v>
      </c>
      <c r="AZ147" s="5">
        <f t="shared" si="265"/>
        <v>7.3531888078163821E-5</v>
      </c>
      <c r="BA147" s="5">
        <f t="shared" si="266"/>
        <v>1.6465558229148378E-5</v>
      </c>
      <c r="BB147" s="5">
        <f t="shared" si="267"/>
        <v>2.7652758709522365E-6</v>
      </c>
      <c r="BC147" s="5">
        <f t="shared" si="268"/>
        <v>3.7152706448464719E-7</v>
      </c>
      <c r="BD147" s="5">
        <f t="shared" si="269"/>
        <v>2.2916301138307187E-5</v>
      </c>
      <c r="BE147" s="5">
        <f t="shared" si="270"/>
        <v>2.3961796944458827E-5</v>
      </c>
      <c r="BF147" s="5">
        <f t="shared" si="271"/>
        <v>1.2527495369828471E-5</v>
      </c>
      <c r="BG147" s="5">
        <f t="shared" si="272"/>
        <v>4.3663431031443236E-6</v>
      </c>
      <c r="BH147" s="5">
        <f t="shared" si="273"/>
        <v>1.1413864981518473E-6</v>
      </c>
      <c r="BI147" s="5">
        <f t="shared" si="274"/>
        <v>2.3869184942890663E-7</v>
      </c>
      <c r="BJ147" s="8">
        <f t="shared" si="275"/>
        <v>0.4384188939858249</v>
      </c>
      <c r="BK147" s="8">
        <f t="shared" si="276"/>
        <v>0.3298115364349179</v>
      </c>
      <c r="BL147" s="8">
        <f t="shared" si="277"/>
        <v>0.22280115865467703</v>
      </c>
      <c r="BM147" s="8">
        <f t="shared" si="278"/>
        <v>0.24725925942046767</v>
      </c>
      <c r="BN147" s="8">
        <f t="shared" si="279"/>
        <v>0.75262454842275661</v>
      </c>
    </row>
    <row r="148" spans="1:66" x14ac:dyDescent="0.25">
      <c r="A148" t="s">
        <v>99</v>
      </c>
      <c r="B148" t="s">
        <v>116</v>
      </c>
      <c r="C148" t="s">
        <v>110</v>
      </c>
      <c r="D148" s="11">
        <v>44473</v>
      </c>
      <c r="E148">
        <f>VLOOKUP(A148,home!$A$2:$E$405,3,FALSE)</f>
        <v>1.3185654008438801</v>
      </c>
      <c r="F148">
        <f>VLOOKUP(B148,home!$B$2:$E$405,3,FALSE)</f>
        <v>1.08</v>
      </c>
      <c r="G148">
        <f>VLOOKUP(C148,away!$B$2:$E$405,4,FALSE)</f>
        <v>0.79</v>
      </c>
      <c r="H148">
        <f>VLOOKUP(A148,away!$A$2:$E$405,3,FALSE)</f>
        <v>1.26582278481013</v>
      </c>
      <c r="I148">
        <f>VLOOKUP(C148,away!$B$2:$E$405,3,FALSE)</f>
        <v>1.66</v>
      </c>
      <c r="J148">
        <f>VLOOKUP(B148,home!$B$2:$E$405,4,FALSE)</f>
        <v>1.1299999999999999</v>
      </c>
      <c r="K148" s="3">
        <f t="shared" si="224"/>
        <v>1.1249999999999987</v>
      </c>
      <c r="L148" s="3">
        <f t="shared" si="225"/>
        <v>2.3744303797468413</v>
      </c>
      <c r="M148" s="5">
        <f t="shared" si="226"/>
        <v>3.0214589363469341E-2</v>
      </c>
      <c r="N148" s="5">
        <f t="shared" si="227"/>
        <v>3.3991413033902969E-2</v>
      </c>
      <c r="O148" s="5">
        <f t="shared" si="228"/>
        <v>7.1742438896197372E-2</v>
      </c>
      <c r="P148" s="5">
        <f t="shared" si="229"/>
        <v>8.0710243758221945E-2</v>
      </c>
      <c r="Q148" s="5">
        <f t="shared" si="230"/>
        <v>1.9120169831570402E-2</v>
      </c>
      <c r="R148" s="5">
        <f t="shared" si="231"/>
        <v>8.5173713216131278E-2</v>
      </c>
      <c r="S148" s="5">
        <f t="shared" si="232"/>
        <v>5.3898990394582957E-2</v>
      </c>
      <c r="T148" s="5">
        <f t="shared" si="233"/>
        <v>4.5399512113999806E-2</v>
      </c>
      <c r="U148" s="5">
        <f t="shared" si="234"/>
        <v>9.5820427368147568E-2</v>
      </c>
      <c r="V148" s="5">
        <f t="shared" si="235"/>
        <v>1.59974250288226E-2</v>
      </c>
      <c r="W148" s="5">
        <f t="shared" si="236"/>
        <v>7.1700636868388913E-3</v>
      </c>
      <c r="X148" s="5">
        <f t="shared" si="237"/>
        <v>1.7024817042749905E-2</v>
      </c>
      <c r="Y148" s="5">
        <f t="shared" si="238"/>
        <v>2.0212121397968581E-2</v>
      </c>
      <c r="Z148" s="5">
        <f t="shared" si="239"/>
        <v>6.7413017405409045E-2</v>
      </c>
      <c r="AA148" s="5">
        <f t="shared" si="240"/>
        <v>7.5839644581085081E-2</v>
      </c>
      <c r="AB148" s="5">
        <f t="shared" si="241"/>
        <v>4.2659800076860321E-2</v>
      </c>
      <c r="AC148" s="5">
        <f t="shared" si="242"/>
        <v>2.6708042802767928E-3</v>
      </c>
      <c r="AD148" s="5">
        <f t="shared" si="243"/>
        <v>2.0165804119234359E-3</v>
      </c>
      <c r="AE148" s="5">
        <f t="shared" si="244"/>
        <v>4.7882297932734059E-3</v>
      </c>
      <c r="AF148" s="5">
        <f t="shared" si="245"/>
        <v>5.6846591431786581E-3</v>
      </c>
      <c r="AG148" s="5">
        <f t="shared" si="246"/>
        <v>4.4992757893563516E-3</v>
      </c>
      <c r="AH148" s="5">
        <f t="shared" si="247"/>
        <v>4.0016879129451455E-2</v>
      </c>
      <c r="AI148" s="5">
        <f t="shared" si="248"/>
        <v>4.5018989020632838E-2</v>
      </c>
      <c r="AJ148" s="5">
        <f t="shared" si="249"/>
        <v>2.5323181324105947E-2</v>
      </c>
      <c r="AK148" s="5">
        <f t="shared" si="250"/>
        <v>9.4961929965397176E-3</v>
      </c>
      <c r="AL148" s="5">
        <f t="shared" si="251"/>
        <v>2.8537374696511954E-4</v>
      </c>
      <c r="AM148" s="5">
        <f t="shared" si="252"/>
        <v>4.5373059268277195E-4</v>
      </c>
      <c r="AN148" s="5">
        <f t="shared" si="253"/>
        <v>1.0773517034865134E-3</v>
      </c>
      <c r="AO148" s="5">
        <f t="shared" si="254"/>
        <v>1.2790483072151948E-3</v>
      </c>
      <c r="AP148" s="5">
        <f t="shared" si="255"/>
        <v>1.0123370526051764E-3</v>
      </c>
      <c r="AQ148" s="5">
        <f t="shared" si="256"/>
        <v>6.009309630622768E-4</v>
      </c>
      <c r="AR148" s="5">
        <f t="shared" si="257"/>
        <v>1.9003458701525384E-2</v>
      </c>
      <c r="AS148" s="5">
        <f t="shared" si="258"/>
        <v>2.137889103921603E-2</v>
      </c>
      <c r="AT148" s="5">
        <f t="shared" si="259"/>
        <v>1.2025626209559007E-2</v>
      </c>
      <c r="AU148" s="5">
        <f t="shared" si="260"/>
        <v>4.5096098285846214E-3</v>
      </c>
      <c r="AV148" s="5">
        <f t="shared" si="261"/>
        <v>1.2683277642894235E-3</v>
      </c>
      <c r="AW148" s="5">
        <f t="shared" si="262"/>
        <v>2.1175002949255226E-5</v>
      </c>
      <c r="AX148" s="5">
        <f t="shared" si="263"/>
        <v>8.5074486128019721E-5</v>
      </c>
      <c r="AY148" s="5">
        <f t="shared" si="264"/>
        <v>2.0200344440372123E-4</v>
      </c>
      <c r="AZ148" s="5">
        <f t="shared" si="265"/>
        <v>2.3982155760284894E-4</v>
      </c>
      <c r="BA148" s="5">
        <f t="shared" si="266"/>
        <v>1.8981319736347053E-4</v>
      </c>
      <c r="BB148" s="5">
        <f t="shared" si="267"/>
        <v>1.1267455557417687E-4</v>
      </c>
      <c r="BC148" s="5">
        <f t="shared" si="268"/>
        <v>5.35075775559599E-5</v>
      </c>
      <c r="BD148" s="5">
        <f t="shared" si="269"/>
        <v>7.5203982768610516E-3</v>
      </c>
      <c r="BE148" s="5">
        <f t="shared" si="270"/>
        <v>8.4604480614686728E-3</v>
      </c>
      <c r="BF148" s="5">
        <f t="shared" si="271"/>
        <v>4.7590020345761241E-3</v>
      </c>
      <c r="BG148" s="5">
        <f t="shared" si="272"/>
        <v>1.7846257629660443E-3</v>
      </c>
      <c r="BH148" s="5">
        <f t="shared" si="273"/>
        <v>5.0192599583419935E-4</v>
      </c>
      <c r="BI148" s="5">
        <f t="shared" si="274"/>
        <v>1.1293334906269457E-4</v>
      </c>
      <c r="BJ148" s="8">
        <f t="shared" si="275"/>
        <v>0.16521313568244253</v>
      </c>
      <c r="BK148" s="8">
        <f t="shared" si="276"/>
        <v>0.18397943001674244</v>
      </c>
      <c r="BL148" s="8">
        <f t="shared" si="277"/>
        <v>0.57241651363309476</v>
      </c>
      <c r="BM148" s="8">
        <f t="shared" si="278"/>
        <v>0.66788870019674107</v>
      </c>
      <c r="BN148" s="8">
        <f t="shared" si="279"/>
        <v>0.3209525680994933</v>
      </c>
    </row>
    <row r="149" spans="1:66" x14ac:dyDescent="0.25">
      <c r="A149" t="s">
        <v>99</v>
      </c>
      <c r="B149" t="s">
        <v>109</v>
      </c>
      <c r="C149" t="s">
        <v>106</v>
      </c>
      <c r="D149" s="11">
        <v>44473</v>
      </c>
      <c r="E149">
        <f>VLOOKUP(A149,home!$A$2:$E$405,3,FALSE)</f>
        <v>1.3185654008438801</v>
      </c>
      <c r="F149">
        <f>VLOOKUP(B149,home!$B$2:$E$405,3,FALSE)</f>
        <v>1.01</v>
      </c>
      <c r="G149">
        <f>VLOOKUP(C149,away!$B$2:$E$405,4,FALSE)</f>
        <v>0.99</v>
      </c>
      <c r="H149">
        <f>VLOOKUP(A149,away!$A$2:$E$405,3,FALSE)</f>
        <v>1.26582278481013</v>
      </c>
      <c r="I149">
        <f>VLOOKUP(C149,away!$B$2:$E$405,3,FALSE)</f>
        <v>0.95</v>
      </c>
      <c r="J149">
        <f>VLOOKUP(B149,home!$B$2:$E$405,4,FALSE)</f>
        <v>0.87</v>
      </c>
      <c r="K149" s="3">
        <f t="shared" si="224"/>
        <v>1.3184335443037956</v>
      </c>
      <c r="L149" s="3">
        <f t="shared" si="225"/>
        <v>1.0462025316455723</v>
      </c>
      <c r="M149" s="5">
        <f t="shared" si="226"/>
        <v>9.398349700053435E-2</v>
      </c>
      <c r="N149" s="5">
        <f t="shared" si="227"/>
        <v>0.12391099505647964</v>
      </c>
      <c r="O149" s="5">
        <f t="shared" si="228"/>
        <v>9.8325772494863087E-2</v>
      </c>
      <c r="P149" s="5">
        <f t="shared" si="229"/>
        <v>0.129635996726811</v>
      </c>
      <c r="Q149" s="5">
        <f t="shared" si="230"/>
        <v>8.1684206195262288E-2</v>
      </c>
      <c r="R149" s="5">
        <f t="shared" si="231"/>
        <v>5.1434336055066171E-2</v>
      </c>
      <c r="S149" s="5">
        <f t="shared" si="232"/>
        <v>4.4703304792058883E-2</v>
      </c>
      <c r="T149" s="5">
        <f t="shared" si="233"/>
        <v>8.5458223316942347E-2</v>
      </c>
      <c r="U149" s="5">
        <f t="shared" si="234"/>
        <v>6.781275398399339E-2</v>
      </c>
      <c r="V149" s="5">
        <f t="shared" si="235"/>
        <v>6.8512707711132987E-3</v>
      </c>
      <c r="W149" s="5">
        <f t="shared" si="236"/>
        <v>3.5898399162553891E-2</v>
      </c>
      <c r="X149" s="5">
        <f t="shared" si="237"/>
        <v>3.7556996085887175E-2</v>
      </c>
      <c r="Y149" s="5">
        <f t="shared" si="238"/>
        <v>1.9646112193029006E-2</v>
      </c>
      <c r="Z149" s="5">
        <f t="shared" si="239"/>
        <v>1.7936910864773128E-2</v>
      </c>
      <c r="AA149" s="5">
        <f t="shared" si="240"/>
        <v>2.364862496530409E-2</v>
      </c>
      <c r="AB149" s="5">
        <f t="shared" si="241"/>
        <v>1.5589570215458553E-2</v>
      </c>
      <c r="AC149" s="5">
        <f t="shared" si="242"/>
        <v>5.9064313390406293E-4</v>
      </c>
      <c r="AD149" s="5">
        <f t="shared" si="243"/>
        <v>1.1832413410679586E-2</v>
      </c>
      <c r="AE149" s="5">
        <f t="shared" si="244"/>
        <v>1.2379100865730004E-2</v>
      </c>
      <c r="AF149" s="5">
        <f t="shared" si="245"/>
        <v>6.475523332611313E-3</v>
      </c>
      <c r="AG149" s="5">
        <f t="shared" si="246"/>
        <v>2.2582363014359767E-3</v>
      </c>
      <c r="AH149" s="5">
        <f t="shared" si="247"/>
        <v>4.6914103891566522E-3</v>
      </c>
      <c r="AI149" s="5">
        <f t="shared" si="248"/>
        <v>6.1853128271594539E-3</v>
      </c>
      <c r="AJ149" s="5">
        <f t="shared" si="249"/>
        <v>4.0774619566697852E-3</v>
      </c>
      <c r="AK149" s="5">
        <f t="shared" si="250"/>
        <v>1.7919542064320107E-3</v>
      </c>
      <c r="AL149" s="5">
        <f t="shared" si="251"/>
        <v>3.258810911156676E-5</v>
      </c>
      <c r="AM149" s="5">
        <f t="shared" si="252"/>
        <v>3.1200501501420091E-3</v>
      </c>
      <c r="AN149" s="5">
        <f t="shared" si="253"/>
        <v>3.2642043659397179E-3</v>
      </c>
      <c r="AO149" s="5">
        <f t="shared" si="254"/>
        <v>1.7075094357273315E-3</v>
      </c>
      <c r="AP149" s="5">
        <f t="shared" si="255"/>
        <v>5.9546689815554571E-4</v>
      </c>
      <c r="AQ149" s="5">
        <f t="shared" si="256"/>
        <v>1.5574474409036696E-4</v>
      </c>
      <c r="AR149" s="5">
        <f t="shared" si="257"/>
        <v>9.8163308522480636E-4</v>
      </c>
      <c r="AS149" s="5">
        <f t="shared" si="258"/>
        <v>1.2942179877588112E-3</v>
      </c>
      <c r="AT149" s="5">
        <f t="shared" si="259"/>
        <v>8.5317020435128805E-4</v>
      </c>
      <c r="AU149" s="5">
        <f t="shared" si="260"/>
        <v>3.7494940547242058E-4</v>
      </c>
      <c r="AV149" s="5">
        <f t="shared" si="261"/>
        <v>1.2358646839790113E-4</v>
      </c>
      <c r="AW149" s="5">
        <f t="shared" si="262"/>
        <v>1.2486211057576559E-6</v>
      </c>
      <c r="AX149" s="5">
        <f t="shared" si="263"/>
        <v>6.8559646297621998E-4</v>
      </c>
      <c r="AY149" s="5">
        <f t="shared" si="264"/>
        <v>7.172727552529713E-4</v>
      </c>
      <c r="AZ149" s="5">
        <f t="shared" si="265"/>
        <v>3.7520628621302675E-4</v>
      </c>
      <c r="BA149" s="5">
        <f t="shared" si="266"/>
        <v>1.3084725550846729E-4</v>
      </c>
      <c r="BB149" s="5">
        <f t="shared" si="267"/>
        <v>3.4223182492958375E-5</v>
      </c>
      <c r="BC149" s="5">
        <f t="shared" si="268"/>
        <v>7.1608760330202993E-6</v>
      </c>
      <c r="BD149" s="5">
        <f t="shared" si="269"/>
        <v>1.7116450315154096E-4</v>
      </c>
      <c r="BE149" s="5">
        <f t="shared" si="270"/>
        <v>2.2566902254908433E-4</v>
      </c>
      <c r="BF149" s="5">
        <f t="shared" si="271"/>
        <v>1.4876480461948125E-4</v>
      </c>
      <c r="BG149" s="5">
        <f t="shared" si="272"/>
        <v>6.5378836207374743E-5</v>
      </c>
      <c r="BH149" s="5">
        <f t="shared" si="273"/>
        <v>2.1549412685836604E-5</v>
      </c>
      <c r="BI149" s="5">
        <f t="shared" si="274"/>
        <v>5.6822937090105444E-6</v>
      </c>
      <c r="BJ149" s="8">
        <f t="shared" si="275"/>
        <v>0.42789348833314289</v>
      </c>
      <c r="BK149" s="8">
        <f t="shared" si="276"/>
        <v>0.27651457328878609</v>
      </c>
      <c r="BL149" s="8">
        <f t="shared" si="277"/>
        <v>0.27782296311823079</v>
      </c>
      <c r="BM149" s="8">
        <f t="shared" si="278"/>
        <v>0.42047710794176907</v>
      </c>
      <c r="BN149" s="8">
        <f t="shared" si="279"/>
        <v>0.57897480352901654</v>
      </c>
    </row>
    <row r="150" spans="1:66" x14ac:dyDescent="0.25">
      <c r="A150" t="s">
        <v>99</v>
      </c>
      <c r="B150" t="s">
        <v>101</v>
      </c>
      <c r="C150" t="s">
        <v>105</v>
      </c>
      <c r="D150" s="11">
        <v>44473</v>
      </c>
      <c r="E150">
        <f>VLOOKUP(A150,home!$A$2:$E$405,3,FALSE)</f>
        <v>1.3185654008438801</v>
      </c>
      <c r="F150">
        <f>VLOOKUP(B150,home!$B$2:$E$405,3,FALSE)</f>
        <v>1.06</v>
      </c>
      <c r="G150">
        <f>VLOOKUP(C150,away!$B$2:$E$405,4,FALSE)</f>
        <v>0.65</v>
      </c>
      <c r="H150">
        <f>VLOOKUP(A150,away!$A$2:$E$405,3,FALSE)</f>
        <v>1.26582278481013</v>
      </c>
      <c r="I150">
        <f>VLOOKUP(C150,away!$B$2:$E$405,3,FALSE)</f>
        <v>0.98</v>
      </c>
      <c r="J150">
        <f>VLOOKUP(B150,home!$B$2:$E$405,4,FALSE)</f>
        <v>0.79</v>
      </c>
      <c r="K150" s="3">
        <f t="shared" si="224"/>
        <v>0.90849156118143348</v>
      </c>
      <c r="L150" s="3">
        <f t="shared" si="225"/>
        <v>0.98000000000000265</v>
      </c>
      <c r="M150" s="5">
        <f t="shared" si="226"/>
        <v>0.15129986337712861</v>
      </c>
      <c r="N150" s="5">
        <f t="shared" si="227"/>
        <v>0.13745464908602514</v>
      </c>
      <c r="O150" s="5">
        <f t="shared" si="228"/>
        <v>0.14827386610958643</v>
      </c>
      <c r="P150" s="5">
        <f t="shared" si="229"/>
        <v>0.13470555610430499</v>
      </c>
      <c r="Q150" s="5">
        <f t="shared" si="230"/>
        <v>6.2438194369904533E-2</v>
      </c>
      <c r="R150" s="5">
        <f t="shared" si="231"/>
        <v>7.2654194393697538E-2</v>
      </c>
      <c r="S150" s="5">
        <f t="shared" si="232"/>
        <v>2.9982820936428314E-2</v>
      </c>
      <c r="T150" s="5">
        <f t="shared" si="233"/>
        <v>6.11894304825066E-2</v>
      </c>
      <c r="U150" s="5">
        <f t="shared" si="234"/>
        <v>6.6005722491109614E-2</v>
      </c>
      <c r="V150" s="5">
        <f t="shared" si="235"/>
        <v>2.9660396672373363E-3</v>
      </c>
      <c r="W150" s="5">
        <f t="shared" si="236"/>
        <v>1.8908190893488126E-2</v>
      </c>
      <c r="X150" s="5">
        <f t="shared" si="237"/>
        <v>1.8530027075618408E-2</v>
      </c>
      <c r="Y150" s="5">
        <f t="shared" si="238"/>
        <v>9.0797132670530443E-3</v>
      </c>
      <c r="Z150" s="5">
        <f t="shared" si="239"/>
        <v>2.3733703501941265E-2</v>
      </c>
      <c r="AA150" s="5">
        <f t="shared" si="240"/>
        <v>2.156186934709587E-2</v>
      </c>
      <c r="AB150" s="5">
        <f t="shared" si="241"/>
        <v>9.7943881725666114E-3</v>
      </c>
      <c r="AC150" s="5">
        <f t="shared" si="242"/>
        <v>1.6504559797863897E-4</v>
      </c>
      <c r="AD150" s="5">
        <f t="shared" si="243"/>
        <v>4.2944829659853972E-3</v>
      </c>
      <c r="AE150" s="5">
        <f t="shared" si="244"/>
        <v>4.2085933066656998E-3</v>
      </c>
      <c r="AF150" s="5">
        <f t="shared" si="245"/>
        <v>2.0622107202661983E-3</v>
      </c>
      <c r="AG150" s="5">
        <f t="shared" si="246"/>
        <v>6.7365550195362678E-4</v>
      </c>
      <c r="AH150" s="5">
        <f t="shared" si="247"/>
        <v>5.8147573579756242E-3</v>
      </c>
      <c r="AI150" s="5">
        <f t="shared" si="248"/>
        <v>5.2826579900385013E-3</v>
      </c>
      <c r="AJ150" s="5">
        <f t="shared" si="249"/>
        <v>2.3996251022788254E-3</v>
      </c>
      <c r="AK150" s="5">
        <f t="shared" si="250"/>
        <v>7.2667971847314929E-4</v>
      </c>
      <c r="AL150" s="5">
        <f t="shared" si="251"/>
        <v>5.8777472925705077E-6</v>
      </c>
      <c r="AM150" s="5">
        <f t="shared" si="252"/>
        <v>7.8030030684702939E-4</v>
      </c>
      <c r="AN150" s="5">
        <f t="shared" si="253"/>
        <v>7.6469430071009073E-4</v>
      </c>
      <c r="AO150" s="5">
        <f t="shared" si="254"/>
        <v>3.7470020734794551E-4</v>
      </c>
      <c r="AP150" s="5">
        <f t="shared" si="255"/>
        <v>1.2240206773366254E-4</v>
      </c>
      <c r="AQ150" s="5">
        <f t="shared" si="256"/>
        <v>2.9988506594747398E-5</v>
      </c>
      <c r="AR150" s="5">
        <f t="shared" si="257"/>
        <v>1.1396924421632258E-3</v>
      </c>
      <c r="AS150" s="5">
        <f t="shared" si="258"/>
        <v>1.0354009660475496E-3</v>
      </c>
      <c r="AT150" s="5">
        <f t="shared" si="259"/>
        <v>4.7032652004665127E-4</v>
      </c>
      <c r="AU150" s="5">
        <f t="shared" si="260"/>
        <v>1.424292248207377E-4</v>
      </c>
      <c r="AV150" s="5">
        <f t="shared" si="261"/>
        <v>3.2348937203813338E-5</v>
      </c>
      <c r="AW150" s="5">
        <f t="shared" si="262"/>
        <v>1.4536350382711634E-7</v>
      </c>
      <c r="AX150" s="5">
        <f t="shared" si="263"/>
        <v>1.181493739929682E-4</v>
      </c>
      <c r="AY150" s="5">
        <f t="shared" si="264"/>
        <v>1.1578638651310912E-4</v>
      </c>
      <c r="AZ150" s="5">
        <f t="shared" si="265"/>
        <v>5.6735329391423627E-5</v>
      </c>
      <c r="BA150" s="5">
        <f t="shared" si="266"/>
        <v>1.853354093453177E-5</v>
      </c>
      <c r="BB150" s="5">
        <f t="shared" si="267"/>
        <v>4.5407175289602953E-6</v>
      </c>
      <c r="BC150" s="5">
        <f t="shared" si="268"/>
        <v>8.899806356762205E-7</v>
      </c>
      <c r="BD150" s="5">
        <f t="shared" si="269"/>
        <v>1.8614976555332731E-4</v>
      </c>
      <c r="BE150" s="5">
        <f t="shared" si="270"/>
        <v>1.6911549112110012E-4</v>
      </c>
      <c r="BF150" s="5">
        <f t="shared" si="271"/>
        <v>7.6819998274286542E-5</v>
      </c>
      <c r="BG150" s="5">
        <f t="shared" si="272"/>
        <v>2.3263440054053873E-5</v>
      </c>
      <c r="BH150" s="5">
        <f t="shared" si="273"/>
        <v>5.2836597432895236E-6</v>
      </c>
      <c r="BI150" s="5">
        <f t="shared" si="274"/>
        <v>9.6003205778651842E-7</v>
      </c>
      <c r="BJ150" s="8">
        <f t="shared" si="275"/>
        <v>0.32122586838769679</v>
      </c>
      <c r="BK150" s="8">
        <f t="shared" si="276"/>
        <v>0.31924098981688354</v>
      </c>
      <c r="BL150" s="8">
        <f t="shared" si="277"/>
        <v>0.33579555115990783</v>
      </c>
      <c r="BM150" s="8">
        <f t="shared" si="278"/>
        <v>0.293054148402773</v>
      </c>
      <c r="BN150" s="8">
        <f t="shared" si="279"/>
        <v>0.70682632344064722</v>
      </c>
    </row>
    <row r="151" spans="1:66" x14ac:dyDescent="0.25">
      <c r="A151" t="s">
        <v>99</v>
      </c>
      <c r="B151" t="s">
        <v>120</v>
      </c>
      <c r="C151" t="s">
        <v>114</v>
      </c>
      <c r="D151" s="11">
        <v>44473</v>
      </c>
      <c r="E151">
        <f>VLOOKUP(A151,home!$A$2:$E$405,3,FALSE)</f>
        <v>1.3185654008438801</v>
      </c>
      <c r="F151">
        <f>VLOOKUP(B151,home!$B$2:$E$405,3,FALSE)</f>
        <v>0.76</v>
      </c>
      <c r="G151">
        <f>VLOOKUP(C151,away!$B$2:$E$405,4,FALSE)</f>
        <v>0.83</v>
      </c>
      <c r="H151">
        <f>VLOOKUP(A151,away!$A$2:$E$405,3,FALSE)</f>
        <v>1.26582278481013</v>
      </c>
      <c r="I151">
        <f>VLOOKUP(C151,away!$B$2:$E$405,3,FALSE)</f>
        <v>0.94</v>
      </c>
      <c r="J151">
        <f>VLOOKUP(B151,home!$B$2:$E$405,4,FALSE)</f>
        <v>1.32</v>
      </c>
      <c r="K151" s="3">
        <f t="shared" si="224"/>
        <v>0.83175105485231959</v>
      </c>
      <c r="L151" s="3">
        <f t="shared" si="225"/>
        <v>1.5706329113924093</v>
      </c>
      <c r="M151" s="5">
        <f t="shared" si="226"/>
        <v>9.0501942334696397E-2</v>
      </c>
      <c r="N151" s="5">
        <f t="shared" si="227"/>
        <v>7.5275086003067537E-2</v>
      </c>
      <c r="O151" s="5">
        <f t="shared" si="228"/>
        <v>0.14214532917581216</v>
      </c>
      <c r="P151" s="5">
        <f t="shared" si="229"/>
        <v>0.11822952748431198</v>
      </c>
      <c r="Q151" s="5">
        <f t="shared" si="230"/>
        <v>3.1305066093575244E-2</v>
      </c>
      <c r="R151" s="5">
        <f t="shared" si="231"/>
        <v>0.11162906610211913</v>
      </c>
      <c r="S151" s="5">
        <f t="shared" si="232"/>
        <v>3.8613041909832981E-2</v>
      </c>
      <c r="T151" s="5">
        <f t="shared" si="233"/>
        <v>4.9168767099883895E-2</v>
      </c>
      <c r="U151" s="5">
        <f t="shared" si="234"/>
        <v>9.2847593482616911E-2</v>
      </c>
      <c r="V151" s="5">
        <f t="shared" si="235"/>
        <v>5.604792783646507E-3</v>
      </c>
      <c r="W151" s="5">
        <f t="shared" si="236"/>
        <v>8.6793405818509327E-3</v>
      </c>
      <c r="X151" s="5">
        <f t="shared" si="237"/>
        <v>1.363205796703882E-2</v>
      </c>
      <c r="Y151" s="5">
        <f t="shared" si="238"/>
        <v>1.0705479446520137E-2</v>
      </c>
      <c r="Z151" s="5">
        <f t="shared" si="239"/>
        <v>5.8442761695995694E-2</v>
      </c>
      <c r="AA151" s="5">
        <f t="shared" si="240"/>
        <v>4.8609828689127159E-2</v>
      </c>
      <c r="AB151" s="5">
        <f t="shared" si="241"/>
        <v>2.0215638144186029E-2</v>
      </c>
      <c r="AC151" s="5">
        <f t="shared" si="242"/>
        <v>4.5762277676274411E-4</v>
      </c>
      <c r="AD151" s="5">
        <f t="shared" si="243"/>
        <v>1.8047626710942643E-3</v>
      </c>
      <c r="AE151" s="5">
        <f t="shared" si="244"/>
        <v>2.8346196484731259E-3</v>
      </c>
      <c r="AF151" s="5">
        <f t="shared" si="245"/>
        <v>2.226073455585737E-3</v>
      </c>
      <c r="AG151" s="5">
        <f t="shared" si="246"/>
        <v>1.1654480775066625E-3</v>
      </c>
      <c r="AH151" s="5">
        <f t="shared" si="247"/>
        <v>2.2948031238098639E-2</v>
      </c>
      <c r="AI151" s="5">
        <f t="shared" si="248"/>
        <v>1.9087049189072523E-2</v>
      </c>
      <c r="AJ151" s="5">
        <f t="shared" si="249"/>
        <v>7.9378366485145912E-3</v>
      </c>
      <c r="AK151" s="5">
        <f t="shared" si="250"/>
        <v>2.2007680018824713E-3</v>
      </c>
      <c r="AL151" s="5">
        <f t="shared" si="251"/>
        <v>2.391308883189594E-5</v>
      </c>
      <c r="AM151" s="5">
        <f t="shared" si="252"/>
        <v>3.0022265108814894E-4</v>
      </c>
      <c r="AN151" s="5">
        <f t="shared" si="253"/>
        <v>4.715395765445269E-4</v>
      </c>
      <c r="AO151" s="5">
        <f t="shared" si="254"/>
        <v>3.7030778897243714E-4</v>
      </c>
      <c r="AP151" s="5">
        <f t="shared" si="255"/>
        <v>1.9387253356835496E-4</v>
      </c>
      <c r="AQ151" s="5">
        <f t="shared" si="256"/>
        <v>7.612564545937202E-5</v>
      </c>
      <c r="AR151" s="5">
        <f t="shared" si="257"/>
        <v>7.2085866228437561E-3</v>
      </c>
      <c r="AS151" s="5">
        <f t="shared" si="258"/>
        <v>5.9957495275446138E-3</v>
      </c>
      <c r="AT151" s="5">
        <f t="shared" si="259"/>
        <v>2.4934854970827644E-3</v>
      </c>
      <c r="AU151" s="5">
        <f t="shared" si="260"/>
        <v>6.9131973081918341E-4</v>
      </c>
      <c r="AV151" s="5">
        <f t="shared" si="261"/>
        <v>1.4375147883726933E-4</v>
      </c>
      <c r="AW151" s="5">
        <f t="shared" si="262"/>
        <v>8.6776320312112868E-7</v>
      </c>
      <c r="AX151" s="5">
        <f t="shared" si="263"/>
        <v>4.1618417788854619E-5</v>
      </c>
      <c r="AY151" s="5">
        <f t="shared" si="264"/>
        <v>6.5367256699254382E-5</v>
      </c>
      <c r="AZ151" s="5">
        <f t="shared" si="265"/>
        <v>5.1333982349642445E-5</v>
      </c>
      <c r="BA151" s="5">
        <f t="shared" si="266"/>
        <v>2.6875614050395156E-5</v>
      </c>
      <c r="BB151" s="5">
        <f t="shared" si="267"/>
        <v>1.0552930985357728E-5</v>
      </c>
      <c r="BC151" s="5">
        <f t="shared" si="268"/>
        <v>3.314956143451111E-6</v>
      </c>
      <c r="BD151" s="5">
        <f t="shared" si="269"/>
        <v>1.8870072324102441E-3</v>
      </c>
      <c r="BE151" s="5">
        <f t="shared" si="270"/>
        <v>1.5695202560711767E-3</v>
      </c>
      <c r="BF151" s="5">
        <f t="shared" si="271"/>
        <v>6.5272506429964194E-4</v>
      </c>
      <c r="BG151" s="5">
        <f t="shared" si="272"/>
        <v>1.8096825358659179E-4</v>
      </c>
      <c r="BH151" s="5">
        <f t="shared" si="273"/>
        <v>3.7630133953857437E-5</v>
      </c>
      <c r="BI151" s="5">
        <f t="shared" si="274"/>
        <v>6.259780722071005E-6</v>
      </c>
      <c r="BJ151" s="8">
        <f t="shared" si="275"/>
        <v>0.19840783239824611</v>
      </c>
      <c r="BK151" s="8">
        <f t="shared" si="276"/>
        <v>0.25349620763478176</v>
      </c>
      <c r="BL151" s="8">
        <f t="shared" si="277"/>
        <v>0.48848814424960074</v>
      </c>
      <c r="BM151" s="8">
        <f t="shared" si="278"/>
        <v>0.42968442929154582</v>
      </c>
      <c r="BN151" s="8">
        <f t="shared" si="279"/>
        <v>0.56908601719358243</v>
      </c>
    </row>
    <row r="152" spans="1:66" x14ac:dyDescent="0.25">
      <c r="A152" t="s">
        <v>122</v>
      </c>
      <c r="B152" t="s">
        <v>123</v>
      </c>
      <c r="C152" t="s">
        <v>362</v>
      </c>
      <c r="D152" s="11">
        <v>44473</v>
      </c>
      <c r="E152">
        <f>VLOOKUP(A152,home!$A$2:$E$405,3,FALSE)</f>
        <v>1.2645833333333301</v>
      </c>
      <c r="F152">
        <f>VLOOKUP(B152,home!$B$2:$E$405,3,FALSE)</f>
        <v>1.1499999999999999</v>
      </c>
      <c r="G152">
        <f>VLOOKUP(C152,away!$B$2:$E$405,4,FALSE)</f>
        <v>0.92</v>
      </c>
      <c r="H152">
        <f>VLOOKUP(A152,away!$A$2:$E$405,3,FALSE)</f>
        <v>1.09791666666667</v>
      </c>
      <c r="I152">
        <f>VLOOKUP(C152,away!$B$2:$E$405,3,FALSE)</f>
        <v>0.75</v>
      </c>
      <c r="J152">
        <f>VLOOKUP(B152,home!$B$2:$E$405,4,FALSE)</f>
        <v>1.23</v>
      </c>
      <c r="K152" s="3">
        <f t="shared" si="224"/>
        <v>1.3379291666666631</v>
      </c>
      <c r="L152" s="3">
        <f t="shared" si="225"/>
        <v>1.0128281250000031</v>
      </c>
      <c r="M152" s="5">
        <f t="shared" si="226"/>
        <v>9.5296967283507311E-2</v>
      </c>
      <c r="N152" s="5">
        <f t="shared" si="227"/>
        <v>0.12750059202348318</v>
      </c>
      <c r="O152" s="5">
        <f t="shared" si="228"/>
        <v>9.6519448691941345E-2</v>
      </c>
      <c r="P152" s="5">
        <f t="shared" si="229"/>
        <v>0.1291361855555348</v>
      </c>
      <c r="Q152" s="5">
        <f t="shared" si="230"/>
        <v>8.5293380417742551E-2</v>
      </c>
      <c r="R152" s="5">
        <f t="shared" si="231"/>
        <v>4.8878806122346477E-2</v>
      </c>
      <c r="S152" s="5">
        <f t="shared" si="232"/>
        <v>4.3747862327617862E-2</v>
      </c>
      <c r="T152" s="5">
        <f t="shared" si="233"/>
        <v>8.6387534563414151E-2</v>
      </c>
      <c r="U152" s="5">
        <f t="shared" si="234"/>
        <v>6.5396380342932409E-2</v>
      </c>
      <c r="V152" s="5">
        <f t="shared" si="235"/>
        <v>6.5869323235185941E-3</v>
      </c>
      <c r="W152" s="5">
        <f t="shared" si="236"/>
        <v>3.8038833794831001E-2</v>
      </c>
      <c r="X152" s="5">
        <f t="shared" si="237"/>
        <v>3.8526800709605423E-2</v>
      </c>
      <c r="Y152" s="5">
        <f t="shared" si="238"/>
        <v>1.9510513662479228E-2</v>
      </c>
      <c r="Z152" s="5">
        <f t="shared" si="239"/>
        <v>1.6501943185711621E-2</v>
      </c>
      <c r="AA152" s="5">
        <f t="shared" si="240"/>
        <v>2.2078431094839764E-2</v>
      </c>
      <c r="AB152" s="5">
        <f t="shared" si="241"/>
        <v>1.476968845801316E-2</v>
      </c>
      <c r="AC152" s="5">
        <f t="shared" si="242"/>
        <v>5.5786882509144319E-4</v>
      </c>
      <c r="AD152" s="5">
        <f t="shared" si="243"/>
        <v>1.2723316300022481E-2</v>
      </c>
      <c r="AE152" s="5">
        <f t="shared" si="244"/>
        <v>1.2886532591933744E-2</v>
      </c>
      <c r="AF152" s="5">
        <f t="shared" si="245"/>
        <v>6.5259213214198426E-3</v>
      </c>
      <c r="AG152" s="5">
        <f t="shared" si="246"/>
        <v>2.2032122186237341E-3</v>
      </c>
      <c r="AH152" s="5">
        <f t="shared" si="247"/>
        <v>4.1784080439102173E-3</v>
      </c>
      <c r="AI152" s="5">
        <f t="shared" si="248"/>
        <v>5.5904139921820785E-3</v>
      </c>
      <c r="AJ152" s="5">
        <f t="shared" si="249"/>
        <v>3.7397889669409119E-3</v>
      </c>
      <c r="AK152" s="5">
        <f t="shared" si="250"/>
        <v>1.667857578682812E-3</v>
      </c>
      <c r="AL152" s="5">
        <f t="shared" si="251"/>
        <v>3.0238549731949233E-5</v>
      </c>
      <c r="AM152" s="5">
        <f t="shared" si="252"/>
        <v>3.4045791949050908E-3</v>
      </c>
      <c r="AN152" s="5">
        <f t="shared" si="253"/>
        <v>3.4482535623897425E-3</v>
      </c>
      <c r="AO152" s="5">
        <f t="shared" si="254"/>
        <v>1.7462440950598923E-3</v>
      </c>
      <c r="AP152" s="5">
        <f t="shared" si="255"/>
        <v>5.8954837753061274E-4</v>
      </c>
      <c r="AQ152" s="5">
        <f t="shared" si="256"/>
        <v>1.4927779445278103E-4</v>
      </c>
      <c r="AR152" s="5">
        <f t="shared" si="257"/>
        <v>8.4640183691970367E-4</v>
      </c>
      <c r="AS152" s="5">
        <f t="shared" si="258"/>
        <v>1.132425704335112E-3</v>
      </c>
      <c r="AT152" s="5">
        <f t="shared" si="259"/>
        <v>7.5755268945649286E-4</v>
      </c>
      <c r="AU152" s="5">
        <f t="shared" si="260"/>
        <v>3.3785061283687169E-4</v>
      </c>
      <c r="AV152" s="5">
        <f t="shared" si="261"/>
        <v>1.1300504722266428E-4</v>
      </c>
      <c r="AW152" s="5">
        <f t="shared" si="262"/>
        <v>1.1382229327806456E-6</v>
      </c>
      <c r="AX152" s="5">
        <f t="shared" si="263"/>
        <v>7.5918096751500358E-4</v>
      </c>
      <c r="AY152" s="5">
        <f t="shared" si="264"/>
        <v>7.689198358639093E-4</v>
      </c>
      <c r="AZ152" s="5">
        <f t="shared" si="265"/>
        <v>3.8939181781667668E-4</v>
      </c>
      <c r="BA152" s="5">
        <f t="shared" si="266"/>
        <v>1.314623282432025E-4</v>
      </c>
      <c r="BB152" s="5">
        <f t="shared" si="267"/>
        <v>3.3287185855674419E-5</v>
      </c>
      <c r="BC152" s="5">
        <f t="shared" si="268"/>
        <v>6.7428396073458726E-6</v>
      </c>
      <c r="BD152" s="5">
        <f t="shared" si="269"/>
        <v>1.4287659758065689E-4</v>
      </c>
      <c r="BE152" s="5">
        <f t="shared" si="270"/>
        <v>1.9115876713725644E-4</v>
      </c>
      <c r="BF152" s="5">
        <f t="shared" si="271"/>
        <v>1.2787844500848815E-4</v>
      </c>
      <c r="BG152" s="5">
        <f t="shared" si="272"/>
        <v>5.7030767121611759E-5</v>
      </c>
      <c r="BH152" s="5">
        <f t="shared" si="273"/>
        <v>1.9075781682344632E-5</v>
      </c>
      <c r="BI152" s="5">
        <f t="shared" si="274"/>
        <v>5.1044089379549114E-6</v>
      </c>
      <c r="BJ152" s="8">
        <f t="shared" si="275"/>
        <v>0.44102352560279517</v>
      </c>
      <c r="BK152" s="8">
        <f t="shared" si="276"/>
        <v>0.27612497470086589</v>
      </c>
      <c r="BL152" s="8">
        <f t="shared" si="277"/>
        <v>0.26654958395002842</v>
      </c>
      <c r="BM152" s="8">
        <f t="shared" si="278"/>
        <v>0.41680686573191444</v>
      </c>
      <c r="BN152" s="8">
        <f t="shared" si="279"/>
        <v>0.58262538009455567</v>
      </c>
    </row>
    <row r="153" spans="1:66" x14ac:dyDescent="0.25">
      <c r="A153" t="s">
        <v>122</v>
      </c>
      <c r="B153" t="s">
        <v>125</v>
      </c>
      <c r="C153" t="s">
        <v>135</v>
      </c>
      <c r="D153" s="11">
        <v>44473</v>
      </c>
      <c r="E153">
        <f>VLOOKUP(A153,home!$A$2:$E$405,3,FALSE)</f>
        <v>1.2645833333333301</v>
      </c>
      <c r="F153">
        <f>VLOOKUP(B153,home!$B$2:$E$405,3,FALSE)</f>
        <v>0.94</v>
      </c>
      <c r="G153">
        <f>VLOOKUP(C153,away!$B$2:$E$405,4,FALSE)</f>
        <v>1.02</v>
      </c>
      <c r="H153">
        <f>VLOOKUP(A153,away!$A$2:$E$405,3,FALSE)</f>
        <v>1.09791666666667</v>
      </c>
      <c r="I153">
        <f>VLOOKUP(C153,away!$B$2:$E$405,3,FALSE)</f>
        <v>0.98</v>
      </c>
      <c r="J153">
        <f>VLOOKUP(B153,home!$B$2:$E$405,4,FALSE)</f>
        <v>0.91</v>
      </c>
      <c r="K153" s="3">
        <f t="shared" si="224"/>
        <v>1.2124824999999968</v>
      </c>
      <c r="L153" s="3">
        <f t="shared" si="225"/>
        <v>0.97912208333333617</v>
      </c>
      <c r="M153" s="5">
        <f t="shared" si="226"/>
        <v>0.11173731286608386</v>
      </c>
      <c r="N153" s="5">
        <f t="shared" si="227"/>
        <v>0.13547953644715119</v>
      </c>
      <c r="O153" s="5">
        <f t="shared" si="228"/>
        <v>0.1094044705595088</v>
      </c>
      <c r="P153" s="5">
        <f t="shared" si="229"/>
        <v>0.13265100597516932</v>
      </c>
      <c r="Q153" s="5">
        <f t="shared" si="230"/>
        <v>8.2133283525141279E-2</v>
      </c>
      <c r="R153" s="5">
        <f t="shared" si="231"/>
        <v>5.356016657010345E-2</v>
      </c>
      <c r="S153" s="5">
        <f t="shared" si="232"/>
        <v>3.9369770345456113E-2</v>
      </c>
      <c r="T153" s="5">
        <f t="shared" si="233"/>
        <v>8.0418511676143903E-2</v>
      </c>
      <c r="U153" s="5">
        <f t="shared" si="234"/>
        <v>6.4940764663335288E-2</v>
      </c>
      <c r="V153" s="5">
        <f t="shared" si="235"/>
        <v>5.1931718812230684E-3</v>
      </c>
      <c r="W153" s="5">
        <f t="shared" si="236"/>
        <v>3.3195056313923943E-2</v>
      </c>
      <c r="X153" s="5">
        <f t="shared" si="237"/>
        <v>3.2502012694456621E-2</v>
      </c>
      <c r="Y153" s="5">
        <f t="shared" si="238"/>
        <v>1.5911719190961453E-2</v>
      </c>
      <c r="Z153" s="5">
        <f t="shared" si="239"/>
        <v>1.7480647291933403E-2</v>
      </c>
      <c r="AA153" s="5">
        <f t="shared" si="240"/>
        <v>2.1194978930141588E-2</v>
      </c>
      <c r="AB153" s="5">
        <f t="shared" si="241"/>
        <v>1.2849270520332665E-2</v>
      </c>
      <c r="AC153" s="5">
        <f t="shared" si="242"/>
        <v>3.8532309428264698E-4</v>
      </c>
      <c r="AD153" s="5">
        <f t="shared" si="243"/>
        <v>1.0062106216786796E-2</v>
      </c>
      <c r="AE153" s="5">
        <f t="shared" si="244"/>
        <v>9.8520304017016003E-3</v>
      </c>
      <c r="AF153" s="5">
        <f t="shared" si="245"/>
        <v>4.8231702659887171E-3</v>
      </c>
      <c r="AG153" s="5">
        <f t="shared" si="246"/>
        <v>1.5741575063687584E-3</v>
      </c>
      <c r="AH153" s="5">
        <f t="shared" si="247"/>
        <v>4.2789219486232682E-3</v>
      </c>
      <c r="AI153" s="5">
        <f t="shared" si="248"/>
        <v>5.1881179815715991E-3</v>
      </c>
      <c r="AJ153" s="5">
        <f t="shared" si="249"/>
        <v>3.1452511302954345E-3</v>
      </c>
      <c r="AK153" s="5">
        <f t="shared" si="250"/>
        <v>1.2711873178628077E-3</v>
      </c>
      <c r="AL153" s="5">
        <f t="shared" si="251"/>
        <v>1.8297735920432311E-5</v>
      </c>
      <c r="AM153" s="5">
        <f t="shared" si="252"/>
        <v>2.4400255401990333E-3</v>
      </c>
      <c r="AN153" s="5">
        <f t="shared" si="253"/>
        <v>2.3890828903062266E-3</v>
      </c>
      <c r="AO153" s="5">
        <f t="shared" si="254"/>
        <v>1.1696019084063301E-3</v>
      </c>
      <c r="AP153" s="5">
        <f t="shared" si="255"/>
        <v>3.8172768574315069E-4</v>
      </c>
      <c r="AQ153" s="5">
        <f t="shared" si="256"/>
        <v>9.3439501732711677E-5</v>
      </c>
      <c r="AR153" s="5">
        <f t="shared" si="257"/>
        <v>8.3791739455135066E-4</v>
      </c>
      <c r="AS153" s="5">
        <f t="shared" si="258"/>
        <v>1.0159601773391056E-3</v>
      </c>
      <c r="AT153" s="5">
        <f t="shared" si="259"/>
        <v>6.1591696786027943E-4</v>
      </c>
      <c r="AU153" s="5">
        <f t="shared" si="260"/>
        <v>2.4892951499454967E-4</v>
      </c>
      <c r="AV153" s="5">
        <f t="shared" si="261"/>
        <v>7.545567016609459E-5</v>
      </c>
      <c r="AW153" s="5">
        <f t="shared" si="262"/>
        <v>6.0340260330602478E-7</v>
      </c>
      <c r="AX153" s="5">
        <f t="shared" si="263"/>
        <v>4.9308137784072705E-4</v>
      </c>
      <c r="AY153" s="5">
        <f t="shared" si="264"/>
        <v>4.8278686592428456E-4</v>
      </c>
      <c r="AZ153" s="5">
        <f t="shared" si="265"/>
        <v>2.3635364098487875E-4</v>
      </c>
      <c r="BA153" s="5">
        <f t="shared" si="266"/>
        <v>7.7139689788177974E-5</v>
      </c>
      <c r="BB153" s="5">
        <f t="shared" si="267"/>
        <v>1.8882293443272021E-5</v>
      </c>
      <c r="BC153" s="5">
        <f t="shared" si="268"/>
        <v>3.6976140988575799E-6</v>
      </c>
      <c r="BD153" s="5">
        <f t="shared" si="269"/>
        <v>1.3673723750239322E-4</v>
      </c>
      <c r="BE153" s="5">
        <f t="shared" si="270"/>
        <v>1.6579150756999505E-4</v>
      </c>
      <c r="BF153" s="5">
        <f t="shared" si="271"/>
        <v>1.0050965078861801E-4</v>
      </c>
      <c r="BG153" s="5">
        <f t="shared" si="272"/>
        <v>4.0622064220770058E-5</v>
      </c>
      <c r="BH153" s="5">
        <f t="shared" si="273"/>
        <v>1.2313385495389927E-5</v>
      </c>
      <c r="BI153" s="5">
        <f t="shared" si="274"/>
        <v>2.9859528857828164E-6</v>
      </c>
      <c r="BJ153" s="8">
        <f t="shared" si="275"/>
        <v>0.4137374032470918</v>
      </c>
      <c r="BK153" s="8">
        <f t="shared" si="276"/>
        <v>0.28983766876405975</v>
      </c>
      <c r="BL153" s="8">
        <f t="shared" si="277"/>
        <v>0.27908626914514933</v>
      </c>
      <c r="BM153" s="8">
        <f t="shared" si="278"/>
        <v>0.37469402904175542</v>
      </c>
      <c r="BN153" s="8">
        <f t="shared" si="279"/>
        <v>0.62496577594315794</v>
      </c>
    </row>
    <row r="154" spans="1:66" x14ac:dyDescent="0.25">
      <c r="A154" t="s">
        <v>122</v>
      </c>
      <c r="B154" t="s">
        <v>127</v>
      </c>
      <c r="C154" t="s">
        <v>133</v>
      </c>
      <c r="D154" s="11">
        <v>44473</v>
      </c>
      <c r="E154">
        <f>VLOOKUP(A154,home!$A$2:$E$405,3,FALSE)</f>
        <v>1.2645833333333301</v>
      </c>
      <c r="F154">
        <f>VLOOKUP(B154,home!$B$2:$E$405,3,FALSE)</f>
        <v>0.92</v>
      </c>
      <c r="G154">
        <f>VLOOKUP(C154,away!$B$2:$E$405,4,FALSE)</f>
        <v>1.27</v>
      </c>
      <c r="H154">
        <f>VLOOKUP(A154,away!$A$2:$E$405,3,FALSE)</f>
        <v>1.09791666666667</v>
      </c>
      <c r="I154">
        <f>VLOOKUP(C154,away!$B$2:$E$405,3,FALSE)</f>
        <v>0.63</v>
      </c>
      <c r="J154">
        <f>VLOOKUP(B154,home!$B$2:$E$405,4,FALSE)</f>
        <v>0.72</v>
      </c>
      <c r="K154" s="3">
        <f t="shared" si="224"/>
        <v>1.4775391666666629</v>
      </c>
      <c r="L154" s="3">
        <f t="shared" si="225"/>
        <v>0.49801500000000148</v>
      </c>
      <c r="M154" s="5">
        <f t="shared" si="226"/>
        <v>0.13868443665199998</v>
      </c>
      <c r="N154" s="5">
        <f t="shared" si="227"/>
        <v>0.20491168696043163</v>
      </c>
      <c r="O154" s="5">
        <f t="shared" si="228"/>
        <v>6.9066929719245981E-2</v>
      </c>
      <c r="P154" s="5">
        <f t="shared" si="229"/>
        <v>0.10204909378159968</v>
      </c>
      <c r="Q154" s="5">
        <f t="shared" si="230"/>
        <v>0.15138252159588816</v>
      </c>
      <c r="R154" s="5">
        <f t="shared" si="231"/>
        <v>1.7198183502065194E-2</v>
      </c>
      <c r="S154" s="5">
        <f t="shared" si="232"/>
        <v>1.877286628740029E-2</v>
      </c>
      <c r="T154" s="5">
        <f t="shared" si="233"/>
        <v>7.5390766492576464E-2</v>
      </c>
      <c r="U154" s="5">
        <f t="shared" si="234"/>
        <v>2.5410989719821756E-2</v>
      </c>
      <c r="V154" s="5">
        <f t="shared" si="235"/>
        <v>1.5348625977080884E-3</v>
      </c>
      <c r="W154" s="5">
        <f t="shared" si="236"/>
        <v>7.4557868268895572E-2</v>
      </c>
      <c r="X154" s="5">
        <f t="shared" si="237"/>
        <v>3.7130936765934146E-2</v>
      </c>
      <c r="Y154" s="5">
        <f t="shared" si="238"/>
        <v>9.2458817367433738E-3</v>
      </c>
      <c r="Z154" s="5">
        <f t="shared" si="239"/>
        <v>2.8549844522603412E-3</v>
      </c>
      <c r="AA154" s="5">
        <f t="shared" si="240"/>
        <v>4.2183513484390237E-3</v>
      </c>
      <c r="AB154" s="5">
        <f t="shared" si="241"/>
        <v>3.1163896680398949E-3</v>
      </c>
      <c r="AC154" s="5">
        <f t="shared" si="242"/>
        <v>7.0588011241852835E-5</v>
      </c>
      <c r="AD154" s="5">
        <f t="shared" si="243"/>
        <v>2.75405426376167E-2</v>
      </c>
      <c r="AE154" s="5">
        <f t="shared" si="244"/>
        <v>1.3715603341672723E-2</v>
      </c>
      <c r="AF154" s="5">
        <f t="shared" si="245"/>
        <v>3.4152880991015805E-3</v>
      </c>
      <c r="AG154" s="5">
        <f t="shared" si="246"/>
        <v>5.6695490089135961E-4</v>
      </c>
      <c r="AH154" s="5">
        <f t="shared" si="247"/>
        <v>3.5545627049810951E-4</v>
      </c>
      <c r="AI154" s="5">
        <f t="shared" si="248"/>
        <v>5.2520056169821667E-4</v>
      </c>
      <c r="AJ154" s="5">
        <f t="shared" si="249"/>
        <v>3.8800220013222322E-4</v>
      </c>
      <c r="AK154" s="5">
        <f t="shared" si="250"/>
        <v>1.91096149149399E-4</v>
      </c>
      <c r="AL154" s="5">
        <f t="shared" si="251"/>
        <v>2.0776498799651195E-6</v>
      </c>
      <c r="AM154" s="5">
        <f t="shared" si="252"/>
        <v>8.1384460836663695E-3</v>
      </c>
      <c r="AN154" s="5">
        <f t="shared" si="253"/>
        <v>4.0530682263571196E-3</v>
      </c>
      <c r="AO154" s="5">
        <f t="shared" si="254"/>
        <v>1.0092443863746233E-3</v>
      </c>
      <c r="AP154" s="5">
        <f t="shared" si="255"/>
        <v>1.6753961436011988E-4</v>
      </c>
      <c r="AQ154" s="5">
        <f t="shared" si="256"/>
        <v>2.0859310261388837E-5</v>
      </c>
      <c r="AR154" s="5">
        <f t="shared" si="257"/>
        <v>3.5404510910423325E-5</v>
      </c>
      <c r="AS154" s="5">
        <f t="shared" si="258"/>
        <v>5.2311551546827654E-5</v>
      </c>
      <c r="AT154" s="5">
        <f t="shared" si="259"/>
        <v>3.864618313976996E-5</v>
      </c>
      <c r="AU154" s="5">
        <f t="shared" si="260"/>
        <v>1.9033749743727651E-5</v>
      </c>
      <c r="AV154" s="5">
        <f t="shared" si="261"/>
        <v>7.0307776837222914E-6</v>
      </c>
      <c r="AW154" s="5">
        <f t="shared" si="262"/>
        <v>4.2466971253497995E-8</v>
      </c>
      <c r="AX154" s="5">
        <f t="shared" si="263"/>
        <v>2.00414547407033E-3</v>
      </c>
      <c r="AY154" s="5">
        <f t="shared" si="264"/>
        <v>9.980945082691383E-4</v>
      </c>
      <c r="AZ154" s="5">
        <f t="shared" si="265"/>
        <v>2.4853301826782822E-4</v>
      </c>
      <c r="BA154" s="5">
        <f t="shared" si="266"/>
        <v>4.1257723697550944E-5</v>
      </c>
      <c r="BB154" s="5">
        <f t="shared" si="267"/>
        <v>5.1367413168089739E-6</v>
      </c>
      <c r="BC154" s="5">
        <f t="shared" si="268"/>
        <v>5.1163484537812597E-7</v>
      </c>
      <c r="BD154" s="5">
        <f t="shared" si="269"/>
        <v>2.9386629168424184E-6</v>
      </c>
      <c r="BE154" s="5">
        <f t="shared" si="270"/>
        <v>4.3419895572655722E-6</v>
      </c>
      <c r="BF154" s="5">
        <f t="shared" si="271"/>
        <v>3.2077298160587633E-6</v>
      </c>
      <c r="BG154" s="5">
        <f t="shared" si="272"/>
        <v>1.579848813103758E-6</v>
      </c>
      <c r="BH154" s="5">
        <f t="shared" si="273"/>
        <v>5.8357212469316074E-7</v>
      </c>
      <c r="BI154" s="5">
        <f t="shared" si="274"/>
        <v>1.7245013416180521E-7</v>
      </c>
      <c r="BJ154" s="8">
        <f t="shared" si="275"/>
        <v>0.61454488752123848</v>
      </c>
      <c r="BK154" s="8">
        <f t="shared" si="276"/>
        <v>0.26211201948809904</v>
      </c>
      <c r="BL154" s="8">
        <f t="shared" si="277"/>
        <v>0.1206358501654764</v>
      </c>
      <c r="BM154" s="8">
        <f t="shared" si="278"/>
        <v>0.31585683737454567</v>
      </c>
      <c r="BN154" s="8">
        <f t="shared" si="279"/>
        <v>0.68329285221123059</v>
      </c>
    </row>
    <row r="155" spans="1:66" s="10" customFormat="1" x14ac:dyDescent="0.25">
      <c r="A155" t="s">
        <v>122</v>
      </c>
      <c r="B155" t="s">
        <v>130</v>
      </c>
      <c r="C155" t="s">
        <v>136</v>
      </c>
      <c r="D155" s="11">
        <v>44473</v>
      </c>
      <c r="E155">
        <f>VLOOKUP(A155,home!$A$2:$E$405,3,FALSE)</f>
        <v>1.2645833333333301</v>
      </c>
      <c r="F155">
        <f>VLOOKUP(B155,home!$B$2:$E$405,3,FALSE)</f>
        <v>1.02</v>
      </c>
      <c r="G155">
        <f>VLOOKUP(C155,away!$B$2:$E$405,4,FALSE)</f>
        <v>1.07</v>
      </c>
      <c r="H155">
        <f>VLOOKUP(A155,away!$A$2:$E$405,3,FALSE)</f>
        <v>1.09791666666667</v>
      </c>
      <c r="I155">
        <f>VLOOKUP(C155,away!$B$2:$E$405,3,FALSE)</f>
        <v>1.19</v>
      </c>
      <c r="J155">
        <f>VLOOKUP(B155,home!$B$2:$E$405,4,FALSE)</f>
        <v>0.82</v>
      </c>
      <c r="K155" s="3">
        <f t="shared" si="224"/>
        <v>1.3801662499999967</v>
      </c>
      <c r="L155" s="3">
        <f t="shared" si="225"/>
        <v>1.0713470833333363</v>
      </c>
      <c r="M155" s="5">
        <f t="shared" si="226"/>
        <v>8.6163094302468005E-2</v>
      </c>
      <c r="N155" s="5">
        <f t="shared" si="227"/>
        <v>0.11891939475183334</v>
      </c>
      <c r="O155" s="5">
        <f t="shared" si="228"/>
        <v>9.2310579771924306E-2</v>
      </c>
      <c r="P155" s="5">
        <f t="shared" si="229"/>
        <v>0.12740394671914229</v>
      </c>
      <c r="Q155" s="5">
        <f t="shared" si="230"/>
        <v>8.2064267553453585E-2</v>
      </c>
      <c r="R155" s="5">
        <f t="shared" si="231"/>
        <v>4.944833519973018E-2</v>
      </c>
      <c r="S155" s="5">
        <f t="shared" si="232"/>
        <v>4.7096050144838877E-2</v>
      </c>
      <c r="T155" s="5">
        <f t="shared" si="233"/>
        <v>8.7919313689279036E-2</v>
      </c>
      <c r="U155" s="5">
        <f t="shared" si="234"/>
        <v>6.8246923361354433E-2</v>
      </c>
      <c r="V155" s="5">
        <f t="shared" si="235"/>
        <v>7.7375518188433686E-3</v>
      </c>
      <c r="W155" s="5">
        <f t="shared" si="236"/>
        <v>3.7754110802748798E-2</v>
      </c>
      <c r="X155" s="5">
        <f t="shared" si="237"/>
        <v>4.0447756492368529E-2</v>
      </c>
      <c r="Y155" s="5">
        <f t="shared" si="238"/>
        <v>2.1666792972738016E-2</v>
      </c>
      <c r="Z155" s="5">
        <f t="shared" si="239"/>
        <v>1.7658776563973362E-2</v>
      </c>
      <c r="AA155" s="5">
        <f t="shared" si="240"/>
        <v>2.4372047429886936E-2</v>
      </c>
      <c r="AB155" s="5">
        <f t="shared" si="241"/>
        <v>1.6818738653064564E-2</v>
      </c>
      <c r="AC155" s="5">
        <f t="shared" si="242"/>
        <v>7.1506444235566334E-4</v>
      </c>
      <c r="AD155" s="5">
        <f t="shared" si="243"/>
        <v>1.3026737382178548E-2</v>
      </c>
      <c r="AE155" s="5">
        <f t="shared" si="244"/>
        <v>1.3956157099746326E-2</v>
      </c>
      <c r="AF155" s="5">
        <f t="shared" si="245"/>
        <v>7.4759441016775292E-3</v>
      </c>
      <c r="AG155" s="5">
        <f t="shared" si="246"/>
        <v>2.6697769694984273E-3</v>
      </c>
      <c r="AH155" s="5">
        <f t="shared" si="247"/>
        <v>4.7296696917619833E-3</v>
      </c>
      <c r="AI155" s="5">
        <f t="shared" si="248"/>
        <v>6.5277304822177759E-3</v>
      </c>
      <c r="AJ155" s="5">
        <f t="shared" si="249"/>
        <v>4.5046766503265912E-3</v>
      </c>
      <c r="AK155" s="5">
        <f t="shared" si="250"/>
        <v>2.0724008933145984E-3</v>
      </c>
      <c r="AL155" s="5">
        <f t="shared" si="251"/>
        <v>4.2292832146825366E-5</v>
      </c>
      <c r="AM155" s="5">
        <f t="shared" si="252"/>
        <v>3.5958126564992264E-3</v>
      </c>
      <c r="AN155" s="5">
        <f t="shared" si="253"/>
        <v>3.8523634017535416E-3</v>
      </c>
      <c r="AO155" s="5">
        <f t="shared" si="254"/>
        <v>2.0636091472043729E-3</v>
      </c>
      <c r="AP155" s="5">
        <f t="shared" si="255"/>
        <v>7.3694721366579963E-4</v>
      </c>
      <c r="AQ155" s="5">
        <f t="shared" si="256"/>
        <v>1.9738156198287083E-4</v>
      </c>
      <c r="AR155" s="5">
        <f t="shared" si="257"/>
        <v>1.0134235658798563E-3</v>
      </c>
      <c r="AS155" s="5">
        <f t="shared" si="258"/>
        <v>1.3986930025820256E-3</v>
      </c>
      <c r="AT155" s="5">
        <f t="shared" si="259"/>
        <v>9.6521443813743534E-4</v>
      </c>
      <c r="AU155" s="5">
        <f t="shared" si="260"/>
        <v>4.4405213050999919E-4</v>
      </c>
      <c r="AV155" s="5">
        <f t="shared" si="261"/>
        <v>1.5321644094262371E-4</v>
      </c>
      <c r="AW155" s="5">
        <f t="shared" si="262"/>
        <v>1.7371041695391926E-6</v>
      </c>
      <c r="AX155" s="5">
        <f t="shared" si="263"/>
        <v>8.2713654497051112E-4</v>
      </c>
      <c r="AY155" s="5">
        <f t="shared" si="264"/>
        <v>8.8615032497256995E-4</v>
      </c>
      <c r="AZ155" s="5">
        <f t="shared" si="265"/>
        <v>4.7468728302712545E-4</v>
      </c>
      <c r="BA155" s="5">
        <f t="shared" si="266"/>
        <v>1.6951827872217895E-4</v>
      </c>
      <c r="BB155" s="5">
        <f t="shared" si="267"/>
        <v>4.5403228370173492E-5</v>
      </c>
      <c r="BC155" s="5">
        <f t="shared" si="268"/>
        <v>9.7285232576605528E-6</v>
      </c>
      <c r="BD155" s="5">
        <f t="shared" si="269"/>
        <v>1.8095473024777546E-4</v>
      </c>
      <c r="BE155" s="5">
        <f t="shared" si="270"/>
        <v>2.4974761146583319E-4</v>
      </c>
      <c r="BF155" s="5">
        <f t="shared" si="271"/>
        <v>1.7234661218162766E-4</v>
      </c>
      <c r="BG155" s="5">
        <f t="shared" si="272"/>
        <v>7.9288992478306899E-5</v>
      </c>
      <c r="BH155" s="5">
        <f t="shared" si="273"/>
        <v>2.7357997853765704E-5</v>
      </c>
      <c r="BI155" s="5">
        <f t="shared" si="274"/>
        <v>7.5517170610679498E-6</v>
      </c>
      <c r="BJ155" s="8">
        <f t="shared" si="275"/>
        <v>0.43875898997994811</v>
      </c>
      <c r="BK155" s="8">
        <f t="shared" si="276"/>
        <v>0.27004415058476761</v>
      </c>
      <c r="BL155" s="8">
        <f t="shared" si="277"/>
        <v>0.2737229493729218</v>
      </c>
      <c r="BM155" s="8">
        <f t="shared" si="278"/>
        <v>0.44299083498225611</v>
      </c>
      <c r="BN155" s="8">
        <f t="shared" si="279"/>
        <v>0.55630961829855163</v>
      </c>
    </row>
    <row r="156" spans="1:66" x14ac:dyDescent="0.25">
      <c r="A156" t="s">
        <v>122</v>
      </c>
      <c r="B156" t="s">
        <v>126</v>
      </c>
      <c r="C156" t="s">
        <v>137</v>
      </c>
      <c r="D156" s="11">
        <v>44473</v>
      </c>
      <c r="E156">
        <f>VLOOKUP(A156,home!$A$2:$E$405,3,FALSE)</f>
        <v>1.2645833333333301</v>
      </c>
      <c r="F156">
        <f>VLOOKUP(B156,home!$B$2:$E$405,3,FALSE)</f>
        <v>1.23</v>
      </c>
      <c r="G156">
        <f>VLOOKUP(C156,away!$B$2:$E$405,4,FALSE)</f>
        <v>0.91</v>
      </c>
      <c r="H156">
        <f>VLOOKUP(A156,away!$A$2:$E$405,3,FALSE)</f>
        <v>1.09791666666667</v>
      </c>
      <c r="I156">
        <f>VLOOKUP(C156,away!$B$2:$E$405,3,FALSE)</f>
        <v>0.71</v>
      </c>
      <c r="J156">
        <f>VLOOKUP(B156,home!$B$2:$E$405,4,FALSE)</f>
        <v>0.87</v>
      </c>
      <c r="K156" s="3">
        <f t="shared" si="224"/>
        <v>1.4154481249999964</v>
      </c>
      <c r="L156" s="3">
        <f t="shared" si="225"/>
        <v>0.678183125000002</v>
      </c>
      <c r="M156" s="5">
        <f t="shared" si="226"/>
        <v>0.12323881138719442</v>
      </c>
      <c r="N156" s="5">
        <f t="shared" si="227"/>
        <v>0.17443814450523254</v>
      </c>
      <c r="O156" s="5">
        <f t="shared" si="228"/>
        <v>8.3578482227853343E-2</v>
      </c>
      <c r="P156" s="5">
        <f t="shared" si="229"/>
        <v>0.11830100595976054</v>
      </c>
      <c r="Q156" s="5">
        <f t="shared" si="230"/>
        <v>0.12345407228420494</v>
      </c>
      <c r="R156" s="5">
        <f t="shared" si="231"/>
        <v>2.8340758130021352E-2</v>
      </c>
      <c r="S156" s="5">
        <f t="shared" si="232"/>
        <v>2.8390260855245302E-2</v>
      </c>
      <c r="T156" s="5">
        <f t="shared" si="233"/>
        <v>8.3724468535678234E-2</v>
      </c>
      <c r="U156" s="5">
        <f t="shared" si="234"/>
        <v>4.0114872956217122E-2</v>
      </c>
      <c r="V156" s="5">
        <f t="shared" si="235"/>
        <v>3.028083244619549E-3</v>
      </c>
      <c r="W156" s="5">
        <f t="shared" si="236"/>
        <v>5.8247611712763971E-2</v>
      </c>
      <c r="X156" s="5">
        <f t="shared" si="237"/>
        <v>3.9502547335148984E-2</v>
      </c>
      <c r="Y156" s="5">
        <f t="shared" si="238"/>
        <v>1.3394980498605919E-2</v>
      </c>
      <c r="Z156" s="5">
        <f t="shared" si="239"/>
        <v>6.4067413044956983E-3</v>
      </c>
      <c r="AA156" s="5">
        <f t="shared" si="240"/>
        <v>9.0684099668084661E-3</v>
      </c>
      <c r="AB156" s="5">
        <f t="shared" si="241"/>
        <v>6.4179319421251635E-3</v>
      </c>
      <c r="AC156" s="5">
        <f t="shared" si="242"/>
        <v>1.8167232076493948E-4</v>
      </c>
      <c r="AD156" s="5">
        <f t="shared" si="243"/>
        <v>2.0611618196139894E-2</v>
      </c>
      <c r="AE156" s="5">
        <f t="shared" si="244"/>
        <v>1.3978451639565057E-2</v>
      </c>
      <c r="AF156" s="5">
        <f t="shared" si="245"/>
        <v>4.7399750077908153E-3</v>
      </c>
      <c r="AG156" s="5">
        <f t="shared" si="246"/>
        <v>1.0715236877351614E-3</v>
      </c>
      <c r="AH156" s="5">
        <f t="shared" si="247"/>
        <v>1.0862359597373704E-3</v>
      </c>
      <c r="AI156" s="5">
        <f t="shared" si="248"/>
        <v>1.5375106525178323E-3</v>
      </c>
      <c r="AJ156" s="5">
        <f t="shared" si="249"/>
        <v>1.0881332851369436E-3</v>
      </c>
      <c r="AK156" s="5">
        <f t="shared" si="250"/>
        <v>5.133987393990578E-4</v>
      </c>
      <c r="AL156" s="5">
        <f t="shared" si="251"/>
        <v>6.9757304730934268E-6</v>
      </c>
      <c r="AM156" s="5">
        <f t="shared" si="252"/>
        <v>5.8349352657884029E-3</v>
      </c>
      <c r="AN156" s="5">
        <f t="shared" si="253"/>
        <v>3.9571546327250963E-3</v>
      </c>
      <c r="AO156" s="5">
        <f t="shared" si="254"/>
        <v>1.3418377474648704E-3</v>
      </c>
      <c r="AP156" s="5">
        <f t="shared" si="255"/>
        <v>3.0333723893956311E-4</v>
      </c>
      <c r="AQ156" s="5">
        <f t="shared" si="256"/>
        <v>5.142954915822629E-5</v>
      </c>
      <c r="AR156" s="5">
        <f t="shared" si="257"/>
        <v>1.4733337953241326E-4</v>
      </c>
      <c r="AS156" s="5">
        <f t="shared" si="258"/>
        <v>2.0854275580906717E-4</v>
      </c>
      <c r="AT156" s="5">
        <f t="shared" si="259"/>
        <v>1.4759072634613814E-4</v>
      </c>
      <c r="AU156" s="5">
        <f t="shared" si="260"/>
        <v>6.9635672291342937E-5</v>
      </c>
      <c r="AV156" s="5">
        <f t="shared" si="261"/>
        <v>2.4641420444473887E-5</v>
      </c>
      <c r="AW156" s="5">
        <f t="shared" si="262"/>
        <v>1.8600650300694189E-7</v>
      </c>
      <c r="AX156" s="5">
        <f t="shared" si="263"/>
        <v>1.3765080302427584E-3</v>
      </c>
      <c r="AY156" s="5">
        <f t="shared" si="264"/>
        <v>9.3352451753763105E-4</v>
      </c>
      <c r="AZ156" s="5">
        <f t="shared" si="265"/>
        <v>3.1655028728389488E-4</v>
      </c>
      <c r="BA156" s="5">
        <f t="shared" si="266"/>
        <v>7.1559687683280082E-5</v>
      </c>
      <c r="BB156" s="5">
        <f t="shared" si="267"/>
        <v>1.2132643154267758E-5</v>
      </c>
      <c r="BC156" s="5">
        <f t="shared" si="268"/>
        <v>1.6456307697742382E-6</v>
      </c>
      <c r="BD156" s="5">
        <f t="shared" si="269"/>
        <v>1.6653168624683889E-5</v>
      </c>
      <c r="BE156" s="5">
        <f t="shared" si="270"/>
        <v>2.3571696305117577E-5</v>
      </c>
      <c r="BF156" s="5">
        <f t="shared" si="271"/>
        <v>1.6682256669074013E-5</v>
      </c>
      <c r="BG156" s="5">
        <f t="shared" si="272"/>
        <v>7.8709563076698317E-6</v>
      </c>
      <c r="BH156" s="5">
        <f t="shared" si="273"/>
        <v>2.7852325869120392E-6</v>
      </c>
      <c r="BI156" s="5">
        <f t="shared" si="274"/>
        <v>7.8847044856670687E-7</v>
      </c>
      <c r="BJ156" s="8">
        <f t="shared" si="275"/>
        <v>0.54736400863361312</v>
      </c>
      <c r="BK156" s="8">
        <f t="shared" si="276"/>
        <v>0.27408033401559551</v>
      </c>
      <c r="BL156" s="8">
        <f t="shared" si="277"/>
        <v>0.17241182959518206</v>
      </c>
      <c r="BM156" s="8">
        <f t="shared" si="278"/>
        <v>0.34797830054358481</v>
      </c>
      <c r="BN156" s="8">
        <f t="shared" si="279"/>
        <v>0.65135127449426711</v>
      </c>
    </row>
    <row r="157" spans="1:66" x14ac:dyDescent="0.25">
      <c r="A157" t="s">
        <v>122</v>
      </c>
      <c r="B157" t="s">
        <v>132</v>
      </c>
      <c r="C157" t="s">
        <v>138</v>
      </c>
      <c r="D157" s="11">
        <v>44473</v>
      </c>
      <c r="E157">
        <f>VLOOKUP(A157,home!$A$2:$E$405,3,FALSE)</f>
        <v>1.2645833333333301</v>
      </c>
      <c r="F157">
        <f>VLOOKUP(B157,home!$B$2:$E$405,3,FALSE)</f>
        <v>0.94</v>
      </c>
      <c r="G157">
        <f>VLOOKUP(C157,away!$B$2:$E$405,4,FALSE)</f>
        <v>1.17</v>
      </c>
      <c r="H157">
        <f>VLOOKUP(A157,away!$A$2:$E$405,3,FALSE)</f>
        <v>1.09791666666667</v>
      </c>
      <c r="I157">
        <f>VLOOKUP(C157,away!$B$2:$E$405,3,FALSE)</f>
        <v>0.98</v>
      </c>
      <c r="J157">
        <f>VLOOKUP(B157,home!$B$2:$E$405,4,FALSE)</f>
        <v>0.91</v>
      </c>
      <c r="K157" s="3">
        <f t="shared" si="224"/>
        <v>1.3907887499999962</v>
      </c>
      <c r="L157" s="3">
        <f t="shared" si="225"/>
        <v>0.97912208333333617</v>
      </c>
      <c r="M157" s="5">
        <f t="shared" si="226"/>
        <v>9.3489062014447732E-2</v>
      </c>
      <c r="N157" s="5">
        <f t="shared" si="227"/>
        <v>0.13002353569774591</v>
      </c>
      <c r="O157" s="5">
        <f t="shared" si="228"/>
        <v>9.153720516846553E-2</v>
      </c>
      <c r="P157" s="5">
        <f t="shared" si="229"/>
        <v>0.12730891515474338</v>
      </c>
      <c r="Q157" s="5">
        <f t="shared" si="230"/>
        <v>9.0417635341823982E-2</v>
      </c>
      <c r="R157" s="5">
        <f t="shared" si="231"/>
        <v>4.481304951352949E-2</v>
      </c>
      <c r="S157" s="5">
        <f t="shared" si="232"/>
        <v>4.3340791769236442E-2</v>
      </c>
      <c r="T157" s="5">
        <f t="shared" si="233"/>
        <v>8.852990348596057E-2</v>
      </c>
      <c r="U157" s="5">
        <f t="shared" si="234"/>
        <v>6.2325485116609625E-2</v>
      </c>
      <c r="V157" s="5">
        <f t="shared" si="235"/>
        <v>6.5577121040182648E-3</v>
      </c>
      <c r="W157" s="5">
        <f t="shared" si="236"/>
        <v>4.1917276678336945E-2</v>
      </c>
      <c r="X157" s="5">
        <f t="shared" si="237"/>
        <v>4.1042131268953133E-2</v>
      </c>
      <c r="Y157" s="5">
        <f t="shared" si="238"/>
        <v>2.0092628536248824E-2</v>
      </c>
      <c r="Z157" s="5">
        <f t="shared" si="239"/>
        <v>1.462581546673565E-2</v>
      </c>
      <c r="AA157" s="5">
        <f t="shared" si="240"/>
        <v>2.0341419610711887E-2</v>
      </c>
      <c r="AB157" s="5">
        <f t="shared" si="241"/>
        <v>1.4145308776803702E-2</v>
      </c>
      <c r="AC157" s="5">
        <f t="shared" si="242"/>
        <v>5.5812358945442559E-4</v>
      </c>
      <c r="AD157" s="5">
        <f t="shared" si="243"/>
        <v>1.4574519208717067E-2</v>
      </c>
      <c r="AE157" s="5">
        <f t="shared" si="244"/>
        <v>1.4270233611220781E-2</v>
      </c>
      <c r="AF157" s="5">
        <f t="shared" si="245"/>
        <v>6.9861504315359433E-3</v>
      </c>
      <c r="AG157" s="5">
        <f t="shared" si="246"/>
        <v>2.2800980550018533E-3</v>
      </c>
      <c r="AH157" s="5">
        <f t="shared" si="247"/>
        <v>3.5801147275597851E-3</v>
      </c>
      <c r="AI157" s="5">
        <f t="shared" si="248"/>
        <v>4.9791832867994504E-3</v>
      </c>
      <c r="AJ157" s="5">
        <f t="shared" si="249"/>
        <v>3.462496049734341E-3</v>
      </c>
      <c r="AK157" s="5">
        <f t="shared" si="250"/>
        <v>1.6052001842966495E-3</v>
      </c>
      <c r="AL157" s="5">
        <f t="shared" si="251"/>
        <v>3.040103608472768E-5</v>
      </c>
      <c r="AM157" s="5">
        <f t="shared" si="252"/>
        <v>4.0540154704285063E-3</v>
      </c>
      <c r="AN157" s="5">
        <f t="shared" si="253"/>
        <v>3.9693760732715331E-3</v>
      </c>
      <c r="AO157" s="5">
        <f t="shared" si="254"/>
        <v>1.9432518851975602E-3</v>
      </c>
      <c r="AP157" s="5">
        <f t="shared" si="255"/>
        <v>6.3422694475868957E-4</v>
      </c>
      <c r="AQ157" s="5">
        <f t="shared" si="256"/>
        <v>1.552464018645662E-4</v>
      </c>
      <c r="AR157" s="5">
        <f t="shared" si="257"/>
        <v>7.0107387812413935E-4</v>
      </c>
      <c r="AS157" s="5">
        <f t="shared" si="258"/>
        <v>9.7504566261392143E-4</v>
      </c>
      <c r="AT157" s="5">
        <f t="shared" si="259"/>
        <v>6.780412691498671E-4</v>
      </c>
      <c r="AU157" s="5">
        <f t="shared" si="260"/>
        <v>3.1433738972311818E-4</v>
      </c>
      <c r="AV157" s="5">
        <f t="shared" si="261"/>
        <v>1.0929422633281938E-4</v>
      </c>
      <c r="AW157" s="5">
        <f t="shared" si="262"/>
        <v>1.1499630842520875E-6</v>
      </c>
      <c r="AX157" s="5">
        <f t="shared" si="263"/>
        <v>9.3971318476631738E-4</v>
      </c>
      <c r="AY157" s="5">
        <f t="shared" si="264"/>
        <v>9.2009393120420085E-4</v>
      </c>
      <c r="AZ157" s="5">
        <f t="shared" si="265"/>
        <v>4.5044214339150815E-4</v>
      </c>
      <c r="BA157" s="5">
        <f t="shared" si="266"/>
        <v>1.4701261661954231E-4</v>
      </c>
      <c r="BB157" s="5">
        <f t="shared" si="267"/>
        <v>3.5985824865202823E-5</v>
      </c>
      <c r="BC157" s="5">
        <f t="shared" si="268"/>
        <v>7.0469031624971936E-6</v>
      </c>
      <c r="BD157" s="5">
        <f t="shared" si="269"/>
        <v>1.1440615268658141E-4</v>
      </c>
      <c r="BE157" s="5">
        <f t="shared" si="270"/>
        <v>1.5911479008727929E-4</v>
      </c>
      <c r="BF157" s="5">
        <f t="shared" si="271"/>
        <v>1.106475300059995E-4</v>
      </c>
      <c r="BG157" s="5">
        <f t="shared" si="272"/>
        <v>5.1295779982543698E-5</v>
      </c>
      <c r="BH157" s="5">
        <f t="shared" si="273"/>
        <v>1.7835398430549205E-5</v>
      </c>
      <c r="BI157" s="5">
        <f t="shared" si="274"/>
        <v>4.9610542977950814E-6</v>
      </c>
      <c r="BJ157" s="8">
        <f t="shared" si="275"/>
        <v>0.463390523695075</v>
      </c>
      <c r="BK157" s="8">
        <f t="shared" si="276"/>
        <v>0.2722050995991892</v>
      </c>
      <c r="BL157" s="8">
        <f t="shared" si="277"/>
        <v>0.2500255155659451</v>
      </c>
      <c r="BM157" s="8">
        <f t="shared" si="278"/>
        <v>0.42173860746806902</v>
      </c>
      <c r="BN157" s="8">
        <f t="shared" si="279"/>
        <v>0.57758940289075611</v>
      </c>
    </row>
    <row r="158" spans="1:66" x14ac:dyDescent="0.25">
      <c r="A158" t="s">
        <v>122</v>
      </c>
      <c r="B158" t="s">
        <v>140</v>
      </c>
      <c r="C158" t="s">
        <v>141</v>
      </c>
      <c r="D158" s="11">
        <v>44473</v>
      </c>
      <c r="E158">
        <f>VLOOKUP(A158,home!$A$2:$E$405,3,FALSE)</f>
        <v>1.2645833333333301</v>
      </c>
      <c r="F158">
        <f>VLOOKUP(B158,home!$B$2:$E$405,3,FALSE)</f>
        <v>1.23</v>
      </c>
      <c r="G158">
        <f>VLOOKUP(C158,away!$B$2:$E$405,4,FALSE)</f>
        <v>0.79</v>
      </c>
      <c r="H158">
        <f>VLOOKUP(A158,away!$A$2:$E$405,3,FALSE)</f>
        <v>1.09791666666667</v>
      </c>
      <c r="I158">
        <f>VLOOKUP(C158,away!$B$2:$E$405,3,FALSE)</f>
        <v>0.49</v>
      </c>
      <c r="J158">
        <f>VLOOKUP(B158,home!$B$2:$E$405,4,FALSE)</f>
        <v>0.64</v>
      </c>
      <c r="K158" s="3">
        <f t="shared" si="224"/>
        <v>1.2287956249999969</v>
      </c>
      <c r="L158" s="3">
        <f t="shared" si="225"/>
        <v>0.34430666666666765</v>
      </c>
      <c r="M158" s="5">
        <f t="shared" si="226"/>
        <v>0.20740076562267057</v>
      </c>
      <c r="N158" s="5">
        <f t="shared" si="227"/>
        <v>0.25485315341878739</v>
      </c>
      <c r="O158" s="5">
        <f t="shared" si="228"/>
        <v>7.1409466275656516E-2</v>
      </c>
      <c r="P158" s="5">
        <f t="shared" si="229"/>
        <v>8.7747639743111561E-2</v>
      </c>
      <c r="Q158" s="5">
        <f t="shared" si="230"/>
        <v>0.15658121996922952</v>
      </c>
      <c r="R158" s="5">
        <f t="shared" si="231"/>
        <v>1.2293377650908556E-2</v>
      </c>
      <c r="S158" s="5">
        <f t="shared" si="232"/>
        <v>9.2811232607683015E-3</v>
      </c>
      <c r="T158" s="5">
        <f t="shared" si="233"/>
        <v>5.3911957910205678E-2</v>
      </c>
      <c r="U158" s="5">
        <f t="shared" si="234"/>
        <v>1.5106048673909174E-2</v>
      </c>
      <c r="V158" s="5">
        <f t="shared" si="235"/>
        <v>4.3629789667912921E-4</v>
      </c>
      <c r="W158" s="5">
        <f t="shared" si="236"/>
        <v>6.4135439351783799E-2</v>
      </c>
      <c r="X158" s="5">
        <f t="shared" si="237"/>
        <v>2.2082259338414907E-2</v>
      </c>
      <c r="Y158" s="5">
        <f t="shared" si="238"/>
        <v>3.8015345526392656E-3</v>
      </c>
      <c r="Z158" s="5">
        <f t="shared" si="239"/>
        <v>1.4108972936862786E-3</v>
      </c>
      <c r="AA158" s="5">
        <f t="shared" si="240"/>
        <v>1.733704421806035E-3</v>
      </c>
      <c r="AB158" s="5">
        <f t="shared" si="241"/>
        <v>1.0651842042792028E-3</v>
      </c>
      <c r="AC158" s="5">
        <f t="shared" si="242"/>
        <v>1.1536876004151536E-5</v>
      </c>
      <c r="AD158" s="5">
        <f t="shared" si="243"/>
        <v>1.9702336820731144E-2</v>
      </c>
      <c r="AE158" s="5">
        <f t="shared" si="244"/>
        <v>6.7836459162898917E-3</v>
      </c>
      <c r="AF158" s="5">
        <f t="shared" si="245"/>
        <v>1.1678272566423625E-3</v>
      </c>
      <c r="AG158" s="5">
        <f t="shared" si="246"/>
        <v>1.3403023665900366E-4</v>
      </c>
      <c r="AH158" s="5">
        <f t="shared" si="247"/>
        <v>1.2144533604953623E-4</v>
      </c>
      <c r="AI158" s="5">
        <f t="shared" si="248"/>
        <v>1.4923149761432455E-4</v>
      </c>
      <c r="AJ158" s="5">
        <f t="shared" si="249"/>
        <v>9.168750569033976E-5</v>
      </c>
      <c r="AK158" s="5">
        <f t="shared" si="250"/>
        <v>3.7555068619817282E-5</v>
      </c>
      <c r="AL158" s="5">
        <f t="shared" si="251"/>
        <v>1.95242025521738E-7</v>
      </c>
      <c r="AM158" s="5">
        <f t="shared" si="252"/>
        <v>4.8420290575181511E-3</v>
      </c>
      <c r="AN158" s="5">
        <f t="shared" si="253"/>
        <v>1.6671428846972214E-3</v>
      </c>
      <c r="AO158" s="5">
        <f t="shared" si="254"/>
        <v>2.8700420474357647E-4</v>
      </c>
      <c r="AP158" s="5">
        <f t="shared" si="255"/>
        <v>3.2939153684859554E-5</v>
      </c>
      <c r="AQ158" s="5">
        <f t="shared" si="256"/>
        <v>2.8352925520137684E-6</v>
      </c>
      <c r="AR158" s="5">
        <f t="shared" si="257"/>
        <v>8.3628877674858219E-6</v>
      </c>
      <c r="AS158" s="5">
        <f t="shared" si="258"/>
        <v>1.0276279901052569E-5</v>
      </c>
      <c r="AT158" s="5">
        <f t="shared" si="259"/>
        <v>6.313723891844401E-6</v>
      </c>
      <c r="AU158" s="5">
        <f t="shared" si="260"/>
        <v>2.5860920985854518E-6</v>
      </c>
      <c r="AV158" s="5">
        <f t="shared" si="261"/>
        <v>7.944446641472159E-7</v>
      </c>
      <c r="AW158" s="5">
        <f t="shared" si="262"/>
        <v>2.2945413686773836E-9</v>
      </c>
      <c r="AX158" s="5">
        <f t="shared" si="263"/>
        <v>9.9164402033352791E-4</v>
      </c>
      <c r="AY158" s="5">
        <f t="shared" si="264"/>
        <v>3.4142964716097024E-4</v>
      </c>
      <c r="AZ158" s="5">
        <f t="shared" si="265"/>
        <v>5.8778251857585065E-5</v>
      </c>
      <c r="BA158" s="5">
        <f t="shared" si="266"/>
        <v>6.7459146565263292E-6</v>
      </c>
      <c r="BB158" s="5">
        <f t="shared" si="267"/>
        <v>5.8066584725159959E-7</v>
      </c>
      <c r="BC158" s="5">
        <f t="shared" si="268"/>
        <v>3.9985424462874931E-8</v>
      </c>
      <c r="BD158" s="5">
        <f t="shared" si="269"/>
        <v>4.7989966848841573E-7</v>
      </c>
      <c r="BE158" s="5">
        <f t="shared" si="270"/>
        <v>5.896986130775142E-7</v>
      </c>
      <c r="BF158" s="5">
        <f t="shared" si="271"/>
        <v>3.6230953790910779E-7</v>
      </c>
      <c r="BG158" s="5">
        <f t="shared" si="272"/>
        <v>1.4840145835949407E-7</v>
      </c>
      <c r="BH158" s="5">
        <f t="shared" si="273"/>
        <v>4.5588765693941384E-8</v>
      </c>
      <c r="BI158" s="5">
        <f t="shared" si="274"/>
        <v>1.1203855166773016E-8</v>
      </c>
      <c r="BJ158" s="8">
        <f t="shared" si="275"/>
        <v>0.59138457384985943</v>
      </c>
      <c r="BK158" s="8">
        <f t="shared" si="276"/>
        <v>0.30521898828842026</v>
      </c>
      <c r="BL158" s="8">
        <f t="shared" si="277"/>
        <v>0.10203767116475532</v>
      </c>
      <c r="BM158" s="8">
        <f t="shared" si="278"/>
        <v>0.20942508056373715</v>
      </c>
      <c r="BN158" s="8">
        <f t="shared" si="279"/>
        <v>0.79028562268036417</v>
      </c>
    </row>
    <row r="159" spans="1:66" x14ac:dyDescent="0.25">
      <c r="A159" t="s">
        <v>122</v>
      </c>
      <c r="B159" t="s">
        <v>124</v>
      </c>
      <c r="C159" t="s">
        <v>142</v>
      </c>
      <c r="D159" s="11">
        <v>44473</v>
      </c>
      <c r="E159">
        <f>VLOOKUP(A159,home!$A$2:$E$405,3,FALSE)</f>
        <v>1.2645833333333301</v>
      </c>
      <c r="F159">
        <f>VLOOKUP(B159,home!$B$2:$E$405,3,FALSE)</f>
        <v>0.83</v>
      </c>
      <c r="G159">
        <f>VLOOKUP(C159,away!$B$2:$E$405,4,FALSE)</f>
        <v>0.99</v>
      </c>
      <c r="H159">
        <f>VLOOKUP(A159,away!$A$2:$E$405,3,FALSE)</f>
        <v>1.09791666666667</v>
      </c>
      <c r="I159">
        <f>VLOOKUP(C159,away!$B$2:$E$405,3,FALSE)</f>
        <v>0.91</v>
      </c>
      <c r="J159">
        <f>VLOOKUP(B159,home!$B$2:$E$405,4,FALSE)</f>
        <v>1.08</v>
      </c>
      <c r="K159" s="3">
        <f t="shared" si="224"/>
        <v>1.0391081249999974</v>
      </c>
      <c r="L159" s="3">
        <f t="shared" si="225"/>
        <v>1.0790325000000034</v>
      </c>
      <c r="M159" s="5">
        <f t="shared" si="226"/>
        <v>0.12025501994057892</v>
      </c>
      <c r="N159" s="5">
        <f t="shared" si="227"/>
        <v>0.12495796829229226</v>
      </c>
      <c r="O159" s="5">
        <f t="shared" si="228"/>
        <v>0.12975907480403315</v>
      </c>
      <c r="P159" s="5">
        <f t="shared" si="229"/>
        <v>0.13483370892135327</v>
      </c>
      <c r="Q159" s="5">
        <f t="shared" si="230"/>
        <v>6.4922420068006456E-2</v>
      </c>
      <c r="R159" s="5">
        <f t="shared" si="231"/>
        <v>7.0007129441741658E-2</v>
      </c>
      <c r="S159" s="5">
        <f t="shared" si="232"/>
        <v>3.7794948332451068E-2</v>
      </c>
      <c r="T159" s="5">
        <f t="shared" si="233"/>
        <v>7.0053401232031395E-2</v>
      </c>
      <c r="U159" s="5">
        <f t="shared" si="234"/>
        <v>7.2744977010840275E-2</v>
      </c>
      <c r="V159" s="5">
        <f t="shared" si="235"/>
        <v>4.7085426959707754E-3</v>
      </c>
      <c r="W159" s="5">
        <f t="shared" si="236"/>
        <v>2.2487138062442798E-2</v>
      </c>
      <c r="X159" s="5">
        <f t="shared" si="237"/>
        <v>2.4264352801362885E-2</v>
      </c>
      <c r="Y159" s="5">
        <f t="shared" si="238"/>
        <v>1.3091012632068338E-2</v>
      </c>
      <c r="Z159" s="5">
        <f t="shared" si="239"/>
        <v>2.5179989299782119E-2</v>
      </c>
      <c r="AA159" s="5">
        <f t="shared" si="240"/>
        <v>2.6164731468816593E-2</v>
      </c>
      <c r="AB159" s="5">
        <f t="shared" si="241"/>
        <v>1.3593992528845217E-2</v>
      </c>
      <c r="AC159" s="5">
        <f t="shared" si="242"/>
        <v>3.2996038108533486E-4</v>
      </c>
      <c r="AD159" s="5">
        <f t="shared" si="243"/>
        <v>5.8416419671702535E-3</v>
      </c>
      <c r="AE159" s="5">
        <f t="shared" si="244"/>
        <v>6.3033215359406562E-3</v>
      </c>
      <c r="AF159" s="5">
        <f t="shared" si="245"/>
        <v>3.4007443976149529E-3</v>
      </c>
      <c r="AG159" s="5">
        <f t="shared" si="246"/>
        <v>1.2231712430731563E-3</v>
      </c>
      <c r="AH159" s="5">
        <f t="shared" si="247"/>
        <v>6.7925067010293069E-3</v>
      </c>
      <c r="AI159" s="5">
        <f t="shared" si="248"/>
        <v>7.0581489021564799E-3</v>
      </c>
      <c r="AJ159" s="5">
        <f t="shared" si="249"/>
        <v>3.6670899358453046E-3</v>
      </c>
      <c r="AK159" s="5">
        <f t="shared" si="250"/>
        <v>1.270167649147525E-3</v>
      </c>
      <c r="AL159" s="5">
        <f t="shared" si="251"/>
        <v>1.4798478101229338E-5</v>
      </c>
      <c r="AM159" s="5">
        <f t="shared" si="252"/>
        <v>1.2140195262855158E-3</v>
      </c>
      <c r="AN159" s="5">
        <f t="shared" si="253"/>
        <v>1.3099665244966799E-3</v>
      </c>
      <c r="AO159" s="5">
        <f t="shared" si="254"/>
        <v>7.0674822692198401E-4</v>
      </c>
      <c r="AP159" s="5">
        <f t="shared" si="255"/>
        <v>2.5420143538873273E-4</v>
      </c>
      <c r="AQ159" s="5">
        <f t="shared" si="256"/>
        <v>6.8572902582773393E-5</v>
      </c>
      <c r="AR159" s="5">
        <f t="shared" si="257"/>
        <v>1.4658670973756863E-3</v>
      </c>
      <c r="AS159" s="5">
        <f t="shared" si="258"/>
        <v>1.5231944110532377E-3</v>
      </c>
      <c r="AT159" s="5">
        <f t="shared" si="259"/>
        <v>7.9138184424000252E-4</v>
      </c>
      <c r="AU159" s="5">
        <f t="shared" si="260"/>
        <v>2.7411043477575635E-4</v>
      </c>
      <c r="AV159" s="5">
        <f t="shared" si="261"/>
        <v>7.120759498069256E-5</v>
      </c>
      <c r="AW159" s="5">
        <f t="shared" si="262"/>
        <v>4.6090330222253251E-7</v>
      </c>
      <c r="AX159" s="5">
        <f t="shared" si="263"/>
        <v>2.1024959227865448E-4</v>
      </c>
      <c r="AY159" s="5">
        <f t="shared" si="264"/>
        <v>2.2686614318041795E-4</v>
      </c>
      <c r="AZ159" s="5">
        <f t="shared" si="265"/>
        <v>1.2239797082066252E-4</v>
      </c>
      <c r="BA159" s="5">
        <f t="shared" si="266"/>
        <v>4.4023796149848991E-5</v>
      </c>
      <c r="BB159" s="5">
        <f t="shared" si="267"/>
        <v>1.1875776704765517E-5</v>
      </c>
      <c r="BC159" s="5">
        <f t="shared" si="268"/>
        <v>2.5628698054369886E-6</v>
      </c>
      <c r="BD159" s="5">
        <f t="shared" si="269"/>
        <v>2.6361970645817244E-4</v>
      </c>
      <c r="BE159" s="5">
        <f t="shared" si="270"/>
        <v>2.7392937889080123E-4</v>
      </c>
      <c r="BF159" s="5">
        <f t="shared" si="271"/>
        <v>1.4232112164081715E-4</v>
      </c>
      <c r="BG159" s="5">
        <f t="shared" si="272"/>
        <v>4.9295677952028685E-5</v>
      </c>
      <c r="BH159" s="5">
        <f t="shared" si="273"/>
        <v>1.280588487183406E-5</v>
      </c>
      <c r="BI159" s="5">
        <f t="shared" si="274"/>
        <v>2.661339803627465E-6</v>
      </c>
      <c r="BJ159" s="8">
        <f t="shared" si="275"/>
        <v>0.34071665699661857</v>
      </c>
      <c r="BK159" s="8">
        <f t="shared" si="276"/>
        <v>0.29816384489272096</v>
      </c>
      <c r="BL159" s="8">
        <f t="shared" si="277"/>
        <v>0.3359282129344982</v>
      </c>
      <c r="BM159" s="8">
        <f t="shared" si="278"/>
        <v>0.35502697741573597</v>
      </c>
      <c r="BN159" s="8">
        <f t="shared" si="279"/>
        <v>0.64473532146800572</v>
      </c>
    </row>
    <row r="160" spans="1:66" x14ac:dyDescent="0.25">
      <c r="A160" t="s">
        <v>122</v>
      </c>
      <c r="B160" t="s">
        <v>134</v>
      </c>
      <c r="C160" t="s">
        <v>128</v>
      </c>
      <c r="D160" s="11">
        <v>44473</v>
      </c>
      <c r="E160">
        <f>VLOOKUP(A160,home!$A$2:$E$405,3,FALSE)</f>
        <v>1.2645833333333301</v>
      </c>
      <c r="F160">
        <f>VLOOKUP(B160,home!$B$2:$E$405,3,FALSE)</f>
        <v>0.49</v>
      </c>
      <c r="G160">
        <f>VLOOKUP(C160,away!$B$2:$E$405,4,FALSE)</f>
        <v>1.19</v>
      </c>
      <c r="H160">
        <f>VLOOKUP(A160,away!$A$2:$E$405,3,FALSE)</f>
        <v>1.09791666666667</v>
      </c>
      <c r="I160">
        <f>VLOOKUP(C160,away!$B$2:$E$405,3,FALSE)</f>
        <v>0.83</v>
      </c>
      <c r="J160">
        <f>VLOOKUP(B160,home!$B$2:$E$405,4,FALSE)</f>
        <v>1.17</v>
      </c>
      <c r="K160" s="3">
        <f t="shared" si="224"/>
        <v>0.73737854166666461</v>
      </c>
      <c r="L160" s="3">
        <f t="shared" si="225"/>
        <v>1.0661868750000032</v>
      </c>
      <c r="M160" s="5">
        <f t="shared" si="226"/>
        <v>0.16471057821890986</v>
      </c>
      <c r="N160" s="5">
        <f t="shared" si="227"/>
        <v>0.12145404596413285</v>
      </c>
      <c r="O160" s="5">
        <f t="shared" si="228"/>
        <v>0.17561225667066305</v>
      </c>
      <c r="P160" s="5">
        <f t="shared" si="229"/>
        <v>0.12949270972260551</v>
      </c>
      <c r="Q160" s="5">
        <f t="shared" si="230"/>
        <v>4.4778803646274158E-2</v>
      </c>
      <c r="R160" s="5">
        <f t="shared" si="231"/>
        <v>9.361774157569637E-2</v>
      </c>
      <c r="S160" s="5">
        <f t="shared" si="232"/>
        <v>2.5451252209522417E-2</v>
      </c>
      <c r="T160" s="5">
        <f t="shared" si="233"/>
        <v>4.7742572725859786E-2</v>
      </c>
      <c r="U160" s="5">
        <f t="shared" si="234"/>
        <v>6.9031713757213661E-2</v>
      </c>
      <c r="V160" s="5">
        <f t="shared" si="235"/>
        <v>2.2232611152665253E-3</v>
      </c>
      <c r="W160" s="5">
        <f t="shared" si="236"/>
        <v>1.1006309643422524E-2</v>
      </c>
      <c r="X160" s="5">
        <f t="shared" si="237"/>
        <v>1.1734782884003057E-2</v>
      </c>
      <c r="Y160" s="5">
        <f t="shared" si="238"/>
        <v>6.2557357459493727E-3</v>
      </c>
      <c r="Z160" s="5">
        <f t="shared" si="239"/>
        <v>3.3271335778383197E-2</v>
      </c>
      <c r="AA160" s="5">
        <f t="shared" si="240"/>
        <v>2.4533569055566123E-2</v>
      </c>
      <c r="AB160" s="5">
        <f t="shared" si="241"/>
        <v>9.045263686035877E-3</v>
      </c>
      <c r="AC160" s="5">
        <f t="shared" si="242"/>
        <v>1.0924317572295425E-4</v>
      </c>
      <c r="AD160" s="5">
        <f t="shared" si="243"/>
        <v>2.0289541384996617E-3</v>
      </c>
      <c r="AE160" s="5">
        <f t="shared" si="244"/>
        <v>2.1632442724452772E-3</v>
      </c>
      <c r="AF160" s="5">
        <f t="shared" si="245"/>
        <v>1.153211325350043E-3</v>
      </c>
      <c r="AG160" s="5">
        <f t="shared" si="246"/>
        <v>4.0984625972985812E-4</v>
      </c>
      <c r="AH160" s="5">
        <f t="shared" si="247"/>
        <v>8.8683653801575439E-3</v>
      </c>
      <c r="AI160" s="5">
        <f t="shared" si="248"/>
        <v>6.5393423309877052E-3</v>
      </c>
      <c r="AJ160" s="5">
        <f t="shared" si="249"/>
        <v>2.4109853557414004E-3</v>
      </c>
      <c r="AK160" s="5">
        <f t="shared" si="250"/>
        <v>5.9260295519875962E-4</v>
      </c>
      <c r="AL160" s="5">
        <f t="shared" si="251"/>
        <v>3.4354065163360676E-6</v>
      </c>
      <c r="AM160" s="5">
        <f t="shared" si="252"/>
        <v>2.9922144875108492E-4</v>
      </c>
      <c r="AN160" s="5">
        <f t="shared" si="253"/>
        <v>3.190259813768928E-4</v>
      </c>
      <c r="AO160" s="5">
        <f t="shared" si="254"/>
        <v>1.7007065706401927E-4</v>
      </c>
      <c r="AP160" s="5">
        <f t="shared" si="255"/>
        <v>6.044236746142798E-5</v>
      </c>
      <c r="AQ160" s="5">
        <f t="shared" si="256"/>
        <v>1.6110714720325441E-5</v>
      </c>
      <c r="AR160" s="5">
        <f t="shared" si="257"/>
        <v>1.8910669542056779E-3</v>
      </c>
      <c r="AS160" s="5">
        <f t="shared" si="258"/>
        <v>1.3944321928862039E-3</v>
      </c>
      <c r="AT160" s="5">
        <f t="shared" si="259"/>
        <v>5.1411218842173899E-4</v>
      </c>
      <c r="AU160" s="5">
        <f t="shared" si="260"/>
        <v>1.2636509858382649E-4</v>
      </c>
      <c r="AV160" s="5">
        <f t="shared" si="261"/>
        <v>2.3294728027826566E-5</v>
      </c>
      <c r="AW160" s="5">
        <f t="shared" si="262"/>
        <v>7.5023869749378901E-8</v>
      </c>
      <c r="AX160" s="5">
        <f t="shared" si="263"/>
        <v>3.6773245919243589E-5</v>
      </c>
      <c r="AY160" s="5">
        <f t="shared" si="264"/>
        <v>3.920715215024493E-5</v>
      </c>
      <c r="AZ160" s="5">
        <f t="shared" si="265"/>
        <v>2.0901075514359653E-5</v>
      </c>
      <c r="BA160" s="5">
        <f t="shared" si="266"/>
        <v>7.4281507955980677E-6</v>
      </c>
      <c r="BB160" s="5">
        <f t="shared" si="267"/>
        <v>1.9799492209468724E-6</v>
      </c>
      <c r="BC160" s="5">
        <f t="shared" si="268"/>
        <v>4.2219917450800746E-7</v>
      </c>
      <c r="BD160" s="5">
        <f t="shared" si="269"/>
        <v>3.3603846105338751E-4</v>
      </c>
      <c r="BE160" s="5">
        <f t="shared" si="270"/>
        <v>2.4778755035545719E-4</v>
      </c>
      <c r="BF160" s="5">
        <f t="shared" si="271"/>
        <v>9.1356611262131105E-5</v>
      </c>
      <c r="BG160" s="5">
        <f t="shared" si="272"/>
        <v>2.2454801594692877E-5</v>
      </c>
      <c r="BH160" s="5">
        <f t="shared" si="273"/>
        <v>4.1394222133272314E-6</v>
      </c>
      <c r="BI160" s="5">
        <f t="shared" si="274"/>
        <v>6.1046422300116641E-7</v>
      </c>
      <c r="BJ160" s="8">
        <f t="shared" si="275"/>
        <v>0.24969908954781525</v>
      </c>
      <c r="BK160" s="8">
        <f t="shared" si="276"/>
        <v>0.3220296870006939</v>
      </c>
      <c r="BL160" s="8">
        <f t="shared" si="277"/>
        <v>0.39490349924008777</v>
      </c>
      <c r="BM160" s="8">
        <f t="shared" si="278"/>
        <v>0.27019834364041767</v>
      </c>
      <c r="BN160" s="8">
        <f t="shared" si="279"/>
        <v>0.72966613579828177</v>
      </c>
    </row>
    <row r="161" spans="1:66" x14ac:dyDescent="0.25">
      <c r="A161" t="s">
        <v>122</v>
      </c>
      <c r="B161" t="s">
        <v>143</v>
      </c>
      <c r="C161" t="s">
        <v>131</v>
      </c>
      <c r="D161" s="11">
        <v>44473</v>
      </c>
      <c r="E161">
        <f>VLOOKUP(A161,home!$A$2:$E$405,3,FALSE)</f>
        <v>1.2645833333333301</v>
      </c>
      <c r="F161">
        <f>VLOOKUP(B161,home!$B$2:$E$405,3,FALSE)</f>
        <v>0.75</v>
      </c>
      <c r="G161">
        <f>VLOOKUP(C161,away!$B$2:$E$405,4,FALSE)</f>
        <v>0.9</v>
      </c>
      <c r="H161">
        <f>VLOOKUP(A161,away!$A$2:$E$405,3,FALSE)</f>
        <v>1.09791666666667</v>
      </c>
      <c r="I161">
        <f>VLOOKUP(C161,away!$B$2:$E$405,3,FALSE)</f>
        <v>0.94</v>
      </c>
      <c r="J161">
        <f>VLOOKUP(B161,home!$B$2:$E$405,4,FALSE)</f>
        <v>1.05</v>
      </c>
      <c r="K161" s="3">
        <f t="shared" si="224"/>
        <v>0.85359374999999782</v>
      </c>
      <c r="L161" s="3">
        <f t="shared" si="225"/>
        <v>1.0836437500000031</v>
      </c>
      <c r="M161" s="5">
        <f t="shared" si="226"/>
        <v>0.14410148077584486</v>
      </c>
      <c r="N161" s="5">
        <f t="shared" si="227"/>
        <v>0.12300412335600602</v>
      </c>
      <c r="O161" s="5">
        <f t="shared" si="228"/>
        <v>0.15615466900848987</v>
      </c>
      <c r="P161" s="5">
        <f t="shared" si="229"/>
        <v>0.13329264949896533</v>
      </c>
      <c r="Q161" s="5">
        <f t="shared" si="230"/>
        <v>5.2497775460457745E-2</v>
      </c>
      <c r="R161" s="5">
        <f t="shared" si="231"/>
        <v>8.4608015552184612E-2</v>
      </c>
      <c r="S161" s="5">
        <f t="shared" si="232"/>
        <v>3.0823643023646527E-2</v>
      </c>
      <c r="T161" s="5">
        <f t="shared" si="233"/>
        <v>5.6888886266628566E-2</v>
      </c>
      <c r="U161" s="5">
        <f t="shared" si="234"/>
        <v>7.2220873275247399E-2</v>
      </c>
      <c r="V161" s="5">
        <f t="shared" si="235"/>
        <v>3.1679565321386005E-3</v>
      </c>
      <c r="W161" s="5">
        <f t="shared" si="236"/>
        <v>1.4937257673983328E-2</v>
      </c>
      <c r="X161" s="5">
        <f t="shared" si="237"/>
        <v>1.6186665920551617E-2</v>
      </c>
      <c r="Y161" s="5">
        <f t="shared" si="238"/>
        <v>8.7702896790719034E-3</v>
      </c>
      <c r="Z161" s="5">
        <f t="shared" si="239"/>
        <v>3.0561649084342644E-2</v>
      </c>
      <c r="AA161" s="5">
        <f t="shared" si="240"/>
        <v>2.6087232648088036E-2</v>
      </c>
      <c r="AB161" s="5">
        <f t="shared" si="241"/>
        <v>1.113394937160192E-2</v>
      </c>
      <c r="AC161" s="5">
        <f t="shared" si="242"/>
        <v>1.8314581041812704E-4</v>
      </c>
      <c r="AD161" s="5">
        <f t="shared" si="243"/>
        <v>3.1875874481629191E-3</v>
      </c>
      <c r="AE161" s="5">
        <f t="shared" si="244"/>
        <v>3.4542092157802055E-3</v>
      </c>
      <c r="AF161" s="5">
        <f t="shared" si="245"/>
        <v>1.871566113936316E-3</v>
      </c>
      <c r="AG161" s="5">
        <f t="shared" si="246"/>
        <v>6.7603697402629428E-4</v>
      </c>
      <c r="AH161" s="5">
        <f t="shared" si="247"/>
        <v>8.2794850049853052E-3</v>
      </c>
      <c r="AI161" s="5">
        <f t="shared" si="248"/>
        <v>7.0673166534741573E-3</v>
      </c>
      <c r="AJ161" s="5">
        <f t="shared" si="249"/>
        <v>3.0163086623382204E-3</v>
      </c>
      <c r="AK161" s="5">
        <f t="shared" si="250"/>
        <v>8.582340740809195E-4</v>
      </c>
      <c r="AL161" s="5">
        <f t="shared" si="251"/>
        <v>6.7763329519815583E-6</v>
      </c>
      <c r="AM161" s="5">
        <f t="shared" si="252"/>
        <v>5.4418094466606197E-4</v>
      </c>
      <c r="AN161" s="5">
        <f t="shared" si="253"/>
        <v>5.8969827955647556E-4</v>
      </c>
      <c r="AO161" s="5">
        <f t="shared" si="254"/>
        <v>3.1951142751356467E-4</v>
      </c>
      <c r="AP161" s="5">
        <f t="shared" si="255"/>
        <v>1.1541218715955113E-4</v>
      </c>
      <c r="AQ161" s="5">
        <f t="shared" si="256"/>
        <v>3.1266423822319547E-5</v>
      </c>
      <c r="AR161" s="5">
        <f t="shared" si="257"/>
        <v>1.7944024357742145E-3</v>
      </c>
      <c r="AS161" s="5">
        <f t="shared" si="258"/>
        <v>1.531690704161642E-3</v>
      </c>
      <c r="AT161" s="5">
        <f t="shared" si="259"/>
        <v>6.5372080600273655E-4</v>
      </c>
      <c r="AU161" s="5">
        <f t="shared" si="260"/>
        <v>1.8600399808296566E-4</v>
      </c>
      <c r="AV161" s="5">
        <f t="shared" si="261"/>
        <v>3.9692962559657772E-5</v>
      </c>
      <c r="AW161" s="5">
        <f t="shared" si="262"/>
        <v>1.74112516670299E-7</v>
      </c>
      <c r="AX161" s="5">
        <f t="shared" si="263"/>
        <v>7.7418242206007498E-5</v>
      </c>
      <c r="AY161" s="5">
        <f t="shared" si="264"/>
        <v>8.389379430252648E-5</v>
      </c>
      <c r="AZ161" s="5">
        <f t="shared" si="265"/>
        <v>4.5455492929859343E-5</v>
      </c>
      <c r="BA161" s="5">
        <f t="shared" si="266"/>
        <v>1.641918693887047E-5</v>
      </c>
      <c r="BB161" s="5">
        <f t="shared" si="267"/>
        <v>4.4481373265971666E-6</v>
      </c>
      <c r="BC161" s="5">
        <f t="shared" si="268"/>
        <v>9.640392426217487E-7</v>
      </c>
      <c r="BD161" s="5">
        <f t="shared" si="269"/>
        <v>3.2408216408525147E-4</v>
      </c>
      <c r="BE161" s="5">
        <f t="shared" si="270"/>
        <v>2.766345097496444E-4</v>
      </c>
      <c r="BF161" s="5">
        <f t="shared" si="271"/>
        <v>1.1806674427830495E-4</v>
      </c>
      <c r="BG161" s="5">
        <f t="shared" si="272"/>
        <v>3.3593678332936366E-5</v>
      </c>
      <c r="BH161" s="5">
        <f t="shared" si="273"/>
        <v>7.1688384661262082E-6</v>
      </c>
      <c r="BI161" s="5">
        <f t="shared" si="274"/>
        <v>1.2238551418889806E-6</v>
      </c>
      <c r="BJ161" s="8">
        <f t="shared" si="275"/>
        <v>0.28330306626426932</v>
      </c>
      <c r="BK161" s="8">
        <f t="shared" si="276"/>
        <v>0.31165954576826793</v>
      </c>
      <c r="BL161" s="8">
        <f t="shared" si="277"/>
        <v>0.3743923649471258</v>
      </c>
      <c r="BM161" s="8">
        <f t="shared" si="278"/>
        <v>0.30617419273027147</v>
      </c>
      <c r="BN161" s="8">
        <f t="shared" si="279"/>
        <v>0.69365871365194853</v>
      </c>
    </row>
    <row r="162" spans="1:66" x14ac:dyDescent="0.25">
      <c r="A162" t="s">
        <v>145</v>
      </c>
      <c r="B162" t="s">
        <v>349</v>
      </c>
      <c r="C162" t="s">
        <v>388</v>
      </c>
      <c r="D162" s="11">
        <v>44473</v>
      </c>
      <c r="E162">
        <f>VLOOKUP(A162,home!$A$2:$E$405,3,FALSE)</f>
        <v>1.4111111111111101</v>
      </c>
      <c r="F162">
        <f>VLOOKUP(B162,home!$B$2:$E$405,3,FALSE)</f>
        <v>0.8</v>
      </c>
      <c r="G162">
        <f>VLOOKUP(C162,away!$B$2:$E$405,4,FALSE)</f>
        <v>0.79</v>
      </c>
      <c r="H162">
        <f>VLOOKUP(A162,away!$A$2:$E$405,3,FALSE)</f>
        <v>1.1611111111111101</v>
      </c>
      <c r="I162">
        <f>VLOOKUP(C162,away!$B$2:$E$405,3,FALSE)</f>
        <v>0.96</v>
      </c>
      <c r="J162">
        <f>VLOOKUP(B162,home!$B$2:$E$405,4,FALSE)</f>
        <v>0.92</v>
      </c>
      <c r="K162" s="3">
        <f t="shared" si="224"/>
        <v>0.89182222222222174</v>
      </c>
      <c r="L162" s="3">
        <f t="shared" si="225"/>
        <v>1.0254933333333325</v>
      </c>
      <c r="M162" s="5">
        <f t="shared" si="226"/>
        <v>0.14700104909097692</v>
      </c>
      <c r="N162" s="5">
        <f t="shared" si="227"/>
        <v>0.13109880226931295</v>
      </c>
      <c r="O162" s="5">
        <f t="shared" si="228"/>
        <v>0.15074859583580275</v>
      </c>
      <c r="P162" s="5">
        <f t="shared" si="229"/>
        <v>0.13444094773516518</v>
      </c>
      <c r="Q162" s="5">
        <f t="shared" si="230"/>
        <v>5.8458412585245152E-2</v>
      </c>
      <c r="R162" s="5">
        <f t="shared" si="231"/>
        <v>7.7295840019488346E-2</v>
      </c>
      <c r="S162" s="5">
        <f t="shared" si="232"/>
        <v>3.0738502445556422E-2</v>
      </c>
      <c r="T162" s="5">
        <f t="shared" si="233"/>
        <v>5.9948712383418284E-2</v>
      </c>
      <c r="U162" s="5">
        <f t="shared" si="234"/>
        <v>6.8934147814713451E-2</v>
      </c>
      <c r="V162" s="5">
        <f t="shared" si="235"/>
        <v>3.1235706035923471E-3</v>
      </c>
      <c r="W162" s="5">
        <f t="shared" si="236"/>
        <v>1.7378170473118945E-2</v>
      </c>
      <c r="X162" s="5">
        <f t="shared" si="237"/>
        <v>1.7821197965713641E-2</v>
      </c>
      <c r="Y162" s="5">
        <f t="shared" si="238"/>
        <v>9.1377598529264435E-3</v>
      </c>
      <c r="Z162" s="5">
        <f t="shared" si="239"/>
        <v>2.6422122878128371E-2</v>
      </c>
      <c r="AA162" s="5">
        <f t="shared" si="240"/>
        <v>2.3563836341001052E-2</v>
      </c>
      <c r="AB162" s="5">
        <f t="shared" si="241"/>
        <v>1.0507376444856151E-2</v>
      </c>
      <c r="AC162" s="5">
        <f t="shared" si="242"/>
        <v>1.7854285516219536E-4</v>
      </c>
      <c r="AD162" s="5">
        <f t="shared" si="243"/>
        <v>3.8745596523733833E-3</v>
      </c>
      <c r="AE162" s="5">
        <f t="shared" si="244"/>
        <v>3.9733350931112181E-3</v>
      </c>
      <c r="AF162" s="5">
        <f t="shared" si="245"/>
        <v>2.0373143245424651E-3</v>
      </c>
      <c r="AG162" s="5">
        <f t="shared" si="246"/>
        <v>6.9641741924093327E-4</v>
      </c>
      <c r="AH162" s="5">
        <f t="shared" si="247"/>
        <v>6.7739277160086906E-3</v>
      </c>
      <c r="AI162" s="5">
        <f t="shared" si="248"/>
        <v>6.0411392688635704E-3</v>
      </c>
      <c r="AJ162" s="5">
        <f t="shared" si="249"/>
        <v>2.6938111237559182E-3</v>
      </c>
      <c r="AK162" s="5">
        <f t="shared" si="250"/>
        <v>8.0080020754498115E-4</v>
      </c>
      <c r="AL162" s="5">
        <f t="shared" si="251"/>
        <v>6.5315100287461136E-6</v>
      </c>
      <c r="AM162" s="5">
        <f t="shared" si="252"/>
        <v>6.9108367986243815E-4</v>
      </c>
      <c r="AN162" s="5">
        <f t="shared" si="253"/>
        <v>7.0870170647439727E-4</v>
      </c>
      <c r="AO162" s="5">
        <f t="shared" si="254"/>
        <v>3.6338443765572532E-4</v>
      </c>
      <c r="AP162" s="5">
        <f t="shared" si="255"/>
        <v>1.242161060843428E-4</v>
      </c>
      <c r="AQ162" s="5">
        <f t="shared" si="256"/>
        <v>3.1845697170529875E-5</v>
      </c>
      <c r="AR162" s="5">
        <f t="shared" si="257"/>
        <v>1.3893235426497604E-3</v>
      </c>
      <c r="AS162" s="5">
        <f t="shared" si="258"/>
        <v>1.2390296091915592E-3</v>
      </c>
      <c r="AT162" s="5">
        <f t="shared" si="259"/>
        <v>5.5249706973417351E-4</v>
      </c>
      <c r="AU162" s="5">
        <f t="shared" si="260"/>
        <v>1.6424305483386548E-4</v>
      </c>
      <c r="AV162" s="5">
        <f t="shared" si="261"/>
        <v>3.6618901536626027E-5</v>
      </c>
      <c r="AW162" s="5">
        <f t="shared" si="262"/>
        <v>1.6592897424813562E-7</v>
      </c>
      <c r="AX162" s="5">
        <f t="shared" si="263"/>
        <v>1.0272063051940496E-4</v>
      </c>
      <c r="AY162" s="5">
        <f t="shared" si="264"/>
        <v>1.0533932179344623E-4</v>
      </c>
      <c r="AZ162" s="5">
        <f t="shared" si="265"/>
        <v>5.401238611851687E-5</v>
      </c>
      <c r="BA162" s="5">
        <f t="shared" si="266"/>
        <v>1.8463113960654962E-5</v>
      </c>
      <c r="BB162" s="5">
        <f t="shared" si="267"/>
        <v>4.7334500698063098E-6</v>
      </c>
      <c r="BC162" s="5">
        <f t="shared" si="268"/>
        <v>9.708242980505138E-7</v>
      </c>
      <c r="BD162" s="5">
        <f t="shared" si="269"/>
        <v>2.3745700513839606E-4</v>
      </c>
      <c r="BE162" s="5">
        <f t="shared" si="270"/>
        <v>2.1176943400475794E-4</v>
      </c>
      <c r="BF162" s="5">
        <f t="shared" si="271"/>
        <v>9.443034361643266E-5</v>
      </c>
      <c r="BG162" s="5">
        <f t="shared" si="272"/>
        <v>2.8071692963071656E-5</v>
      </c>
      <c r="BH162" s="5">
        <f t="shared" si="273"/>
        <v>6.2587398999666161E-6</v>
      </c>
      <c r="BI162" s="5">
        <f t="shared" si="274"/>
        <v>1.1163366651798231E-6</v>
      </c>
      <c r="BJ162" s="8">
        <f t="shared" si="275"/>
        <v>0.30663015337301064</v>
      </c>
      <c r="BK162" s="8">
        <f t="shared" si="276"/>
        <v>0.31559448356227537</v>
      </c>
      <c r="BL162" s="8">
        <f t="shared" si="277"/>
        <v>0.35132029050226871</v>
      </c>
      <c r="BM162" s="8">
        <f t="shared" si="278"/>
        <v>0.30081822938687247</v>
      </c>
      <c r="BN162" s="8">
        <f t="shared" si="279"/>
        <v>0.69904364753599135</v>
      </c>
    </row>
    <row r="163" spans="1:66" x14ac:dyDescent="0.25">
      <c r="A163" t="s">
        <v>145</v>
      </c>
      <c r="B163" t="s">
        <v>357</v>
      </c>
      <c r="C163" t="s">
        <v>432</v>
      </c>
      <c r="D163" s="11">
        <v>44473</v>
      </c>
      <c r="E163">
        <f>VLOOKUP(A163,home!$A$2:$E$405,3,FALSE)</f>
        <v>1.4111111111111101</v>
      </c>
      <c r="F163">
        <f>VLOOKUP(B163,home!$B$2:$E$405,3,FALSE)</f>
        <v>0.8</v>
      </c>
      <c r="G163">
        <f>VLOOKUP(C163,away!$B$2:$E$405,4,FALSE)</f>
        <v>1.67</v>
      </c>
      <c r="H163">
        <f>VLOOKUP(A163,away!$A$2:$E$405,3,FALSE)</f>
        <v>1.1611111111111101</v>
      </c>
      <c r="I163">
        <f>VLOOKUP(C163,away!$B$2:$E$405,3,FALSE)</f>
        <v>0.54</v>
      </c>
      <c r="J163">
        <f>VLOOKUP(B163,home!$B$2:$E$405,4,FALSE)</f>
        <v>0.92</v>
      </c>
      <c r="K163" s="3">
        <f t="shared" si="224"/>
        <v>1.8852444444444432</v>
      </c>
      <c r="L163" s="3">
        <f t="shared" si="225"/>
        <v>0.57683999999999946</v>
      </c>
      <c r="M163" s="5">
        <f t="shared" si="226"/>
        <v>8.5257052033051645E-2</v>
      </c>
      <c r="N163" s="5">
        <f t="shared" si="227"/>
        <v>0.16073038369502143</v>
      </c>
      <c r="O163" s="5">
        <f t="shared" si="228"/>
        <v>4.9179677894745463E-2</v>
      </c>
      <c r="P163" s="5">
        <f t="shared" si="229"/>
        <v>9.2715714530636067E-2</v>
      </c>
      <c r="Q163" s="5">
        <f t="shared" si="230"/>
        <v>0.15150803145723146</v>
      </c>
      <c r="R163" s="5">
        <f t="shared" si="231"/>
        <v>1.4184402698402473E-2</v>
      </c>
      <c r="S163" s="5">
        <f t="shared" si="232"/>
        <v>2.5206723420350931E-2</v>
      </c>
      <c r="T163" s="5">
        <f t="shared" si="233"/>
        <v>8.7395892865789304E-2</v>
      </c>
      <c r="U163" s="5">
        <f t="shared" si="234"/>
        <v>2.6741066384926029E-2</v>
      </c>
      <c r="V163" s="5">
        <f t="shared" si="235"/>
        <v>3.0457687365757886E-3</v>
      </c>
      <c r="W163" s="5">
        <f t="shared" si="236"/>
        <v>9.5209891531153196E-2</v>
      </c>
      <c r="X163" s="5">
        <f t="shared" si="237"/>
        <v>5.4920873830830351E-2</v>
      </c>
      <c r="Y163" s="5">
        <f t="shared" si="238"/>
        <v>1.5840278430288075E-2</v>
      </c>
      <c r="Z163" s="5">
        <f t="shared" si="239"/>
        <v>2.7273769508488251E-3</v>
      </c>
      <c r="AA163" s="5">
        <f t="shared" si="240"/>
        <v>5.1417722444935731E-3</v>
      </c>
      <c r="AB163" s="5">
        <f t="shared" si="241"/>
        <v>4.8467487792650732E-3</v>
      </c>
      <c r="AC163" s="5">
        <f t="shared" si="242"/>
        <v>2.0701412520487335E-4</v>
      </c>
      <c r="AD163" s="5">
        <f t="shared" si="243"/>
        <v>4.4873479766316143E-2</v>
      </c>
      <c r="AE163" s="5">
        <f t="shared" si="244"/>
        <v>2.5884818068401778E-2</v>
      </c>
      <c r="AF163" s="5">
        <f t="shared" si="245"/>
        <v>7.4656992272884339E-3</v>
      </c>
      <c r="AG163" s="5">
        <f t="shared" si="246"/>
        <v>1.4355046474230188E-3</v>
      </c>
      <c r="AH163" s="5">
        <f t="shared" si="247"/>
        <v>3.9331503008190868E-4</v>
      </c>
      <c r="AI163" s="5">
        <f t="shared" si="248"/>
        <v>7.4149497537841734E-4</v>
      </c>
      <c r="AJ163" s="5">
        <f t="shared" si="249"/>
        <v>6.9894964145781539E-4</v>
      </c>
      <c r="AK163" s="5">
        <f t="shared" si="250"/>
        <v>4.3923030950159404E-4</v>
      </c>
      <c r="AL163" s="5">
        <f t="shared" si="251"/>
        <v>9.0049853137608632E-6</v>
      </c>
      <c r="AM163" s="5">
        <f t="shared" si="252"/>
        <v>1.6919495686467521E-2</v>
      </c>
      <c r="AN163" s="5">
        <f t="shared" si="253"/>
        <v>9.7598418917819157E-3</v>
      </c>
      <c r="AO163" s="5">
        <f t="shared" si="254"/>
        <v>2.8149335984277374E-3</v>
      </c>
      <c r="AP163" s="5">
        <f t="shared" si="255"/>
        <v>5.4125543230568488E-4</v>
      </c>
      <c r="AQ163" s="5">
        <f t="shared" si="256"/>
        <v>7.8054445892802751E-5</v>
      </c>
      <c r="AR163" s="5">
        <f t="shared" si="257"/>
        <v>4.5375968390489629E-5</v>
      </c>
      <c r="AS163" s="5">
        <f t="shared" si="258"/>
        <v>8.5544792319457229E-5</v>
      </c>
      <c r="AT163" s="5">
        <f t="shared" si="259"/>
        <v>8.0636422235705227E-5</v>
      </c>
      <c r="AU163" s="5">
        <f t="shared" si="260"/>
        <v>5.0673122346579883E-5</v>
      </c>
      <c r="AV163" s="5">
        <f t="shared" si="261"/>
        <v>2.388280559663582E-5</v>
      </c>
      <c r="AW163" s="5">
        <f t="shared" si="262"/>
        <v>2.7202169719362801E-7</v>
      </c>
      <c r="AX163" s="5">
        <f t="shared" si="263"/>
        <v>5.3162308742857678E-3</v>
      </c>
      <c r="AY163" s="5">
        <f t="shared" si="264"/>
        <v>3.0666146175229989E-3</v>
      </c>
      <c r="AZ163" s="5">
        <f t="shared" si="265"/>
        <v>8.844729879859826E-4</v>
      </c>
      <c r="BA163" s="5">
        <f t="shared" si="266"/>
        <v>1.7006646612994459E-4</v>
      </c>
      <c r="BB163" s="5">
        <f t="shared" si="267"/>
        <v>2.4525285080599284E-5</v>
      </c>
      <c r="BC163" s="5">
        <f t="shared" si="268"/>
        <v>2.8294330891785774E-6</v>
      </c>
      <c r="BD163" s="5">
        <f t="shared" si="269"/>
        <v>4.3624456010616662E-6</v>
      </c>
      <c r="BE163" s="5">
        <f t="shared" si="270"/>
        <v>8.224276333592606E-6</v>
      </c>
      <c r="BF163" s="5">
        <f t="shared" si="271"/>
        <v>7.7523856337406892E-6</v>
      </c>
      <c r="BG163" s="5">
        <f t="shared" si="272"/>
        <v>4.8717139824001828E-6</v>
      </c>
      <c r="BH163" s="5">
        <f t="shared" si="273"/>
        <v>2.2960929300605644E-6</v>
      </c>
      <c r="BI163" s="5">
        <f t="shared" si="274"/>
        <v>8.657392880649682E-7</v>
      </c>
      <c r="BJ163" s="8">
        <f t="shared" si="275"/>
        <v>0.68484317423871355</v>
      </c>
      <c r="BK163" s="8">
        <f t="shared" si="276"/>
        <v>0.20950789244865606</v>
      </c>
      <c r="BL163" s="8">
        <f t="shared" si="277"/>
        <v>0.10268114372291014</v>
      </c>
      <c r="BM163" s="8">
        <f t="shared" si="278"/>
        <v>0.44311798245621392</v>
      </c>
      <c r="BN163" s="8">
        <f t="shared" si="279"/>
        <v>0.5535752623090886</v>
      </c>
    </row>
    <row r="164" spans="1:66" x14ac:dyDescent="0.25">
      <c r="A164" t="s">
        <v>145</v>
      </c>
      <c r="B164" t="s">
        <v>360</v>
      </c>
      <c r="C164" t="s">
        <v>371</v>
      </c>
      <c r="D164" s="11">
        <v>44473</v>
      </c>
      <c r="E164">
        <f>VLOOKUP(A164,home!$A$2:$E$405,3,FALSE)</f>
        <v>1.4111111111111101</v>
      </c>
      <c r="F164">
        <f>VLOOKUP(B164,home!$B$2:$E$405,3,FALSE)</f>
        <v>1.1599999999999999</v>
      </c>
      <c r="G164">
        <f>VLOOKUP(C164,away!$B$2:$E$405,4,FALSE)</f>
        <v>0.96</v>
      </c>
      <c r="H164">
        <f>VLOOKUP(A164,away!$A$2:$E$405,3,FALSE)</f>
        <v>1.1611111111111101</v>
      </c>
      <c r="I164">
        <f>VLOOKUP(C164,away!$B$2:$E$405,3,FALSE)</f>
        <v>0.63</v>
      </c>
      <c r="J164">
        <f>VLOOKUP(B164,home!$B$2:$E$405,4,FALSE)</f>
        <v>1.22</v>
      </c>
      <c r="K164" s="3">
        <f t="shared" si="224"/>
        <v>1.571413333333332</v>
      </c>
      <c r="L164" s="3">
        <f t="shared" si="225"/>
        <v>0.89242999999999917</v>
      </c>
      <c r="M164" s="5">
        <f t="shared" si="226"/>
        <v>8.5107226153694787E-2</v>
      </c>
      <c r="N164" s="5">
        <f t="shared" si="227"/>
        <v>0.13373862994093125</v>
      </c>
      <c r="O164" s="5">
        <f t="shared" si="228"/>
        <v>7.5952241836341777E-2</v>
      </c>
      <c r="P164" s="5">
        <f t="shared" si="229"/>
        <v>0.11935236551818519</v>
      </c>
      <c r="Q164" s="5">
        <f t="shared" si="230"/>
        <v>0.10507933313545591</v>
      </c>
      <c r="R164" s="5">
        <f t="shared" si="231"/>
        <v>3.3891029591003208E-2</v>
      </c>
      <c r="S164" s="5">
        <f t="shared" si="232"/>
        <v>4.1844235203546402E-2</v>
      </c>
      <c r="T164" s="5">
        <f t="shared" si="233"/>
        <v>9.3775949270074849E-2</v>
      </c>
      <c r="U164" s="5">
        <f t="shared" si="234"/>
        <v>5.3256815779696945E-2</v>
      </c>
      <c r="V164" s="5">
        <f t="shared" si="235"/>
        <v>6.5201519966818239E-3</v>
      </c>
      <c r="W164" s="5">
        <f t="shared" si="236"/>
        <v>5.5041021715610129E-2</v>
      </c>
      <c r="X164" s="5">
        <f t="shared" si="237"/>
        <v>4.912025900966191E-2</v>
      </c>
      <c r="Y164" s="5">
        <f t="shared" si="238"/>
        <v>2.1918196373996265E-2</v>
      </c>
      <c r="Z164" s="5">
        <f t="shared" si="239"/>
        <v>1.008179051263299E-2</v>
      </c>
      <c r="AA164" s="5">
        <f t="shared" si="240"/>
        <v>1.584266003542497E-2</v>
      </c>
      <c r="AB164" s="5">
        <f t="shared" si="241"/>
        <v>1.2447683607566961E-2</v>
      </c>
      <c r="AC164" s="5">
        <f t="shared" si="242"/>
        <v>5.7148170571964232E-4</v>
      </c>
      <c r="AD164" s="5">
        <f t="shared" si="243"/>
        <v>2.1623048851049806E-2</v>
      </c>
      <c r="AE164" s="5">
        <f t="shared" si="244"/>
        <v>1.9297057486142362E-2</v>
      </c>
      <c r="AF164" s="5">
        <f t="shared" si="245"/>
        <v>8.6106365061790046E-3</v>
      </c>
      <c r="AG164" s="5">
        <f t="shared" si="246"/>
        <v>2.5614634457364412E-3</v>
      </c>
      <c r="AH164" s="5">
        <f t="shared" si="247"/>
        <v>2.2493230767972618E-3</v>
      </c>
      <c r="AI164" s="5">
        <f t="shared" si="248"/>
        <v>3.5346162738535717E-3</v>
      </c>
      <c r="AJ164" s="5">
        <f t="shared" si="249"/>
        <v>2.7771715704752423E-3</v>
      </c>
      <c r="AK164" s="5">
        <f t="shared" si="250"/>
        <v>1.4546948115996881E-3</v>
      </c>
      <c r="AL164" s="5">
        <f t="shared" si="251"/>
        <v>3.2057298309702002E-5</v>
      </c>
      <c r="AM164" s="5">
        <f t="shared" si="252"/>
        <v>6.7957494543715233E-3</v>
      </c>
      <c r="AN164" s="5">
        <f t="shared" si="253"/>
        <v>6.0647306855647733E-3</v>
      </c>
      <c r="AO164" s="5">
        <f t="shared" si="254"/>
        <v>2.7061738028592826E-3</v>
      </c>
      <c r="AP164" s="5">
        <f t="shared" si="255"/>
        <v>8.0502356229523585E-4</v>
      </c>
      <c r="AQ164" s="5">
        <f t="shared" si="256"/>
        <v>1.7960679442478411E-4</v>
      </c>
      <c r="AR164" s="5">
        <f t="shared" si="257"/>
        <v>4.0147267868523593E-4</v>
      </c>
      <c r="AS164" s="5">
        <f t="shared" si="258"/>
        <v>6.3087952025502839E-4</v>
      </c>
      <c r="AT164" s="5">
        <f t="shared" si="259"/>
        <v>4.9568624492784391E-4</v>
      </c>
      <c r="AU164" s="5">
        <f t="shared" si="260"/>
        <v>2.5964265814318186E-4</v>
      </c>
      <c r="AV164" s="5">
        <f t="shared" si="261"/>
        <v>1.0200148372707603E-4</v>
      </c>
      <c r="AW164" s="5">
        <f t="shared" si="262"/>
        <v>1.2487888508744557E-6</v>
      </c>
      <c r="AX164" s="5">
        <f t="shared" si="263"/>
        <v>1.7798218837653576E-3</v>
      </c>
      <c r="AY164" s="5">
        <f t="shared" si="264"/>
        <v>1.5883664437287169E-3</v>
      </c>
      <c r="AZ164" s="5">
        <f t="shared" si="265"/>
        <v>7.087529326884086E-4</v>
      </c>
      <c r="BA164" s="5">
        <f t="shared" si="266"/>
        <v>2.1083745990637198E-4</v>
      </c>
      <c r="BB164" s="5">
        <f t="shared" si="267"/>
        <v>4.7039418586060834E-5</v>
      </c>
      <c r="BC164" s="5">
        <f t="shared" si="268"/>
        <v>8.3958776657516496E-6</v>
      </c>
      <c r="BD164" s="5">
        <f t="shared" si="269"/>
        <v>5.9714377106510764E-5</v>
      </c>
      <c r="BE164" s="5">
        <f t="shared" si="270"/>
        <v>9.3835968376865687E-5</v>
      </c>
      <c r="BF164" s="5">
        <f t="shared" si="271"/>
        <v>7.3727545926825848E-5</v>
      </c>
      <c r="BG164" s="5">
        <f t="shared" si="272"/>
        <v>3.8618816234453239E-5</v>
      </c>
      <c r="BH164" s="5">
        <f t="shared" si="273"/>
        <v>1.5171530687092389E-5</v>
      </c>
      <c r="BI164" s="5">
        <f t="shared" si="274"/>
        <v>4.768149121754553E-6</v>
      </c>
      <c r="BJ164" s="8">
        <f t="shared" si="275"/>
        <v>0.53166009405069448</v>
      </c>
      <c r="BK164" s="8">
        <f t="shared" si="276"/>
        <v>0.25501588431986627</v>
      </c>
      <c r="BL164" s="8">
        <f t="shared" si="277"/>
        <v>0.20358175555595151</v>
      </c>
      <c r="BM164" s="8">
        <f t="shared" si="278"/>
        <v>0.44563158060865499</v>
      </c>
      <c r="BN164" s="8">
        <f t="shared" si="279"/>
        <v>0.55312082617561209</v>
      </c>
    </row>
    <row r="165" spans="1:66" x14ac:dyDescent="0.25">
      <c r="A165" t="s">
        <v>145</v>
      </c>
      <c r="B165" t="s">
        <v>391</v>
      </c>
      <c r="C165" t="s">
        <v>366</v>
      </c>
      <c r="D165" s="11">
        <v>44473</v>
      </c>
      <c r="E165">
        <f>VLOOKUP(A165,home!$A$2:$E$405,3,FALSE)</f>
        <v>1.4111111111111101</v>
      </c>
      <c r="F165">
        <f>VLOOKUP(B165,home!$B$2:$E$405,3,FALSE)</f>
        <v>1.04</v>
      </c>
      <c r="G165">
        <f>VLOOKUP(C165,away!$B$2:$E$405,4,FALSE)</f>
        <v>0.8</v>
      </c>
      <c r="H165">
        <f>VLOOKUP(A165,away!$A$2:$E$405,3,FALSE)</f>
        <v>1.1611111111111101</v>
      </c>
      <c r="I165">
        <f>VLOOKUP(C165,away!$B$2:$E$405,3,FALSE)</f>
        <v>0.84</v>
      </c>
      <c r="J165">
        <f>VLOOKUP(B165,home!$B$2:$E$405,4,FALSE)</f>
        <v>1.37</v>
      </c>
      <c r="K165" s="3">
        <f t="shared" ref="K165:K228" si="280">E165*F165*G165</f>
        <v>1.1740444444444438</v>
      </c>
      <c r="L165" s="3">
        <f t="shared" ref="L165:L228" si="281">H165*I165*J165</f>
        <v>1.3362066666666657</v>
      </c>
      <c r="M165" s="5">
        <f t="shared" ref="M165:M228" si="282">_xlfn.POISSON.DIST(0,K165,FALSE) * _xlfn.POISSON.DIST(0,L165,FALSE)</f>
        <v>8.1247834445080699E-2</v>
      </c>
      <c r="N165" s="5">
        <f t="shared" ref="N165:N228" si="283">_xlfn.POISSON.DIST(1,K165,FALSE) * _xlfn.POISSON.DIST(0,L165,FALSE)</f>
        <v>9.5388568653388919E-2</v>
      </c>
      <c r="O165" s="5">
        <f t="shared" ref="O165:O228" si="284">_xlfn.POISSON.DIST(0,K165,FALSE) * _xlfn.POISSON.DIST(1,L165,FALSE)</f>
        <v>0.1085638980377464</v>
      </c>
      <c r="P165" s="5">
        <f t="shared" ref="P165:P228" si="285">_xlfn.POISSON.DIST(1,K165,FALSE) * _xlfn.POISSON.DIST(1,L165,FALSE)</f>
        <v>0.1274588413584492</v>
      </c>
      <c r="Q165" s="5">
        <f t="shared" ref="Q165:Q228" si="286">_xlfn.POISSON.DIST(2,K165,FALSE) * _xlfn.POISSON.DIST(0,L165,FALSE)</f>
        <v>5.599520954550935E-2</v>
      </c>
      <c r="R165" s="5">
        <f t="shared" ref="R165:R228" si="287">_xlfn.POISSON.DIST(0,K165,FALSE) * _xlfn.POISSON.DIST(2,L165,FALSE)</f>
        <v>7.2531902158678441E-2</v>
      </c>
      <c r="S165" s="5">
        <f t="shared" ref="S165:S228" si="288">_xlfn.POISSON.DIST(2,K165,FALSE) * _xlfn.POISSON.DIST(2,L165,FALSE)</f>
        <v>4.9988274614936379E-2</v>
      </c>
      <c r="T165" s="5">
        <f t="shared" ref="T165:T228" si="289">_xlfn.POISSON.DIST(2,K165,FALSE) * _xlfn.POISSON.DIST(1,L165,FALSE)</f>
        <v>7.4821172296106506E-2</v>
      </c>
      <c r="U165" s="5">
        <f t="shared" ref="U165:U228" si="290">_xlfn.POISSON.DIST(1,K165,FALSE) * _xlfn.POISSON.DIST(2,L165,FALSE)</f>
        <v>8.5155676774384376E-2</v>
      </c>
      <c r="V165" s="5">
        <f t="shared" ref="V165:V228" si="291">_xlfn.POISSON.DIST(3,K165,FALSE) * _xlfn.POISSON.DIST(3,L165,FALSE)</f>
        <v>8.7133229217663116E-3</v>
      </c>
      <c r="W165" s="5">
        <f t="shared" ref="W165:W228" si="292">_xlfn.POISSON.DIST(3,K165,FALSE) * _xlfn.POISSON.DIST(0,L165,FALSE)</f>
        <v>2.1913621560802572E-2</v>
      </c>
      <c r="X165" s="5">
        <f t="shared" ref="X165:X228" si="293">_xlfn.POISSON.DIST(3,K165,FALSE) * _xlfn.POISSON.DIST(1,L165,FALSE)</f>
        <v>2.928112722035478E-2</v>
      </c>
      <c r="Y165" s="5">
        <f t="shared" ref="Y165:Y228" si="294">_xlfn.POISSON.DIST(3,K165,FALSE) * _xlfn.POISSON.DIST(2,L165,FALSE)</f>
        <v>1.9562818699676417E-2</v>
      </c>
      <c r="Z165" s="5">
        <f t="shared" ref="Z165:Z228" si="295">_xlfn.POISSON.DIST(0,K165,FALSE) * _xlfn.POISSON.DIST(3,L165,FALSE)</f>
        <v>3.2305870403480146E-2</v>
      </c>
      <c r="AA165" s="5">
        <f t="shared" ref="AA165:AA228" si="296">_xlfn.POISSON.DIST(1,K165,FALSE) * _xlfn.POISSON.DIST(3,L165,FALSE)</f>
        <v>3.7928527670148045E-2</v>
      </c>
      <c r="AB165" s="5">
        <f t="shared" ref="AB165:AB228" si="297">_xlfn.POISSON.DIST(2,K165,FALSE) * _xlfn.POISSON.DIST(3,L165,FALSE)</f>
        <v>2.2264888598547344E-2</v>
      </c>
      <c r="AC165" s="5">
        <f t="shared" ref="AC165:AC228" si="298">_xlfn.POISSON.DIST(4,K165,FALSE) * _xlfn.POISSON.DIST(4,L165,FALSE)</f>
        <v>8.5432280409043781E-4</v>
      </c>
      <c r="AD165" s="5">
        <f t="shared" ref="AD165:AD228" si="299">_xlfn.POISSON.DIST(4,K165,FALSE) * _xlfn.POISSON.DIST(0,L165,FALSE)</f>
        <v>6.4318914127795635E-3</v>
      </c>
      <c r="AE165" s="5">
        <f t="shared" ref="AE165:AE228" si="300">_xlfn.POISSON.DIST(4,K165,FALSE) * _xlfn.POISSON.DIST(1,L165,FALSE)</f>
        <v>8.5943361850321313E-3</v>
      </c>
      <c r="AF165" s="5">
        <f t="shared" ref="AF165:AF228" si="301">_xlfn.POISSON.DIST(4,K165,FALSE) * _xlfn.POISSON.DIST(2,L165,FALSE)</f>
        <v>5.7419046530072463E-3</v>
      </c>
      <c r="AG165" s="5">
        <f t="shared" ref="AG165:AG228" si="302">_xlfn.POISSON.DIST(4,K165,FALSE) * _xlfn.POISSON.DIST(3,L165,FALSE)</f>
        <v>2.5574570922375431E-3</v>
      </c>
      <c r="AH165" s="5">
        <f t="shared" ref="AH165:AH228" si="303">_xlfn.POISSON.DIST(0,K165,FALSE) * _xlfn.POISSON.DIST(4,L165,FALSE)</f>
        <v>1.0791829851399875E-2</v>
      </c>
      <c r="AI165" s="5">
        <f t="shared" ref="AI165:AI228" si="304">_xlfn.POISSON.DIST(1,K165,FALSE) * _xlfn.POISSON.DIST(4,L165,FALSE)</f>
        <v>1.2670087882425731E-2</v>
      </c>
      <c r="AJ165" s="5">
        <f t="shared" ref="AJ165:AJ228" si="305">_xlfn.POISSON.DIST(2,K165,FALSE) * _xlfn.POISSON.DIST(4,L165,FALSE)</f>
        <v>7.4376231444923998E-3</v>
      </c>
      <c r="AK165" s="5">
        <f t="shared" ref="AK165:AK228" si="306">_xlfn.POISSON.DIST(3,K165,FALSE) * _xlfn.POISSON.DIST(4,L165,FALSE)</f>
        <v>2.9107000442209047E-3</v>
      </c>
      <c r="AL165" s="5">
        <f t="shared" ref="AL165:AL228" si="307">_xlfn.POISSON.DIST(5,K165,FALSE) * _xlfn.POISSON.DIST(5,L165,FALSE)</f>
        <v>5.3609303189033552E-5</v>
      </c>
      <c r="AM165" s="5">
        <f t="shared" ref="AM165:AM228" si="308">_xlfn.POISSON.DIST(5,K165,FALSE) * _xlfn.POISSON.DIST(0,L165,FALSE)</f>
        <v>1.5102652760887523E-3</v>
      </c>
      <c r="AN165" s="5">
        <f t="shared" ref="AN165:AN228" si="309">_xlfn.POISSON.DIST(5,K165,FALSE) * _xlfn.POISSON.DIST(1,L165,FALSE)</f>
        <v>2.0180265303449633E-3</v>
      </c>
      <c r="AO165" s="5">
        <f t="shared" ref="AO165:AO228" si="310">_xlfn.POISSON.DIST(5,K165,FALSE) * _xlfn.POISSON.DIST(2,L165,FALSE)</f>
        <v>1.3482502516785702E-3</v>
      </c>
      <c r="AP165" s="5">
        <f t="shared" ref="AP165:AP228" si="311">_xlfn.POISSON.DIST(5,K165,FALSE) * _xlfn.POISSON.DIST(3,L165,FALSE)</f>
        <v>6.005136582093051E-4</v>
      </c>
      <c r="AQ165" s="5">
        <f t="shared" ref="AQ165:AQ228" si="312">_xlfn.POISSON.DIST(5,K165,FALSE) * _xlfn.POISSON.DIST(4,L165,FALSE)</f>
        <v>2.0060258838091525E-4</v>
      </c>
      <c r="AR165" s="5">
        <f t="shared" ref="AR165:AR228" si="313">_xlfn.POISSON.DIST(0,K165,FALSE) * _xlfn.POISSON.DIST(5,L165,FALSE)</f>
        <v>2.8840229985945668E-3</v>
      </c>
      <c r="AS165" s="5">
        <f t="shared" ref="AS165:AS228" si="314">_xlfn.POISSON.DIST(1,K165,FALSE) * _xlfn.POISSON.DIST(5,L165,FALSE)</f>
        <v>3.3859711791499572E-3</v>
      </c>
      <c r="AT165" s="5">
        <f t="shared" ref="AT165:AT228" si="315">_xlfn.POISSON.DIST(2,K165,FALSE) * _xlfn.POISSON.DIST(5,L165,FALSE)</f>
        <v>1.9876403259650051E-3</v>
      </c>
      <c r="AU165" s="5">
        <f t="shared" ref="AU165:AU228" si="316">_xlfn.POISSON.DIST(3,K165,FALSE) * _xlfn.POISSON.DIST(5,L165,FALSE)</f>
        <v>7.7785936075098561E-4</v>
      </c>
      <c r="AV165" s="5">
        <f t="shared" ref="AV165:AV228" si="317">_xlfn.POISSON.DIST(4,K165,FALSE) * _xlfn.POISSON.DIST(5,L165,FALSE)</f>
        <v>2.2831036526220038E-4</v>
      </c>
      <c r="AW165" s="5">
        <f t="shared" ref="AW165:AW228" si="318">_xlfn.POISSON.DIST(6,K165,FALSE) * _xlfn.POISSON.DIST(6,L165,FALSE)</f>
        <v>2.3361236904811788E-6</v>
      </c>
      <c r="AX165" s="5">
        <f t="shared" ref="AX165:AX228" si="319">_xlfn.POISSON.DIST(6,K165,FALSE) * _xlfn.POISSON.DIST(0,L165,FALSE)</f>
        <v>2.9551975950489257E-4</v>
      </c>
      <c r="AY165" s="5">
        <f t="shared" ref="AY165:AY228" si="320">_xlfn.POISSON.DIST(6,K165,FALSE) * _xlfn.POISSON.DIST(1,L165,FALSE)</f>
        <v>3.9487547278216719E-4</v>
      </c>
      <c r="AZ165" s="5">
        <f t="shared" ref="AZ165:AZ228" si="321">_xlfn.POISSON.DIST(6,K165,FALSE) * _xlfn.POISSON.DIST(2,L165,FALSE)</f>
        <v>2.6381761961734166E-4</v>
      </c>
      <c r="BA165" s="5">
        <f t="shared" ref="BA165:BA228" si="322">_xlfn.POISSON.DIST(6,K165,FALSE) * _xlfn.POISSON.DIST(3,L165,FALSE)</f>
        <v>1.175049540389408E-4</v>
      </c>
      <c r="BB165" s="5">
        <f t="shared" ref="BB165:BB228" si="323">_xlfn.POISSON.DIST(6,K165,FALSE) * _xlfn.POISSON.DIST(4,L165,FALSE)</f>
        <v>3.9252725738298216E-5</v>
      </c>
      <c r="BC165" s="5">
        <f t="shared" ref="BC165:BC228" si="324">_xlfn.POISSON.DIST(6,K165,FALSE) * _xlfn.POISSON.DIST(5,L165,FALSE)</f>
        <v>1.0489950763270451E-5</v>
      </c>
      <c r="BD165" s="5">
        <f t="shared" ref="BD165:BD228" si="325">_xlfn.POISSON.DIST(0,K165,FALSE) * _xlfn.POISSON.DIST(6,L165,FALSE)</f>
        <v>6.4227512625700885E-4</v>
      </c>
      <c r="BE165" s="5">
        <f t="shared" ref="BE165:BE228" si="326">_xlfn.POISSON.DIST(1,K165,FALSE) * _xlfn.POISSON.DIST(6,L165,FALSE)</f>
        <v>7.5405954378689492E-4</v>
      </c>
      <c r="BF165" s="5">
        <f t="shared" ref="BF165:BF228" si="327">_xlfn.POISSON.DIST(2,K165,FALSE) * _xlfn.POISSON.DIST(6,L165,FALSE)</f>
        <v>4.4264970908165801E-4</v>
      </c>
      <c r="BG165" s="5">
        <f t="shared" ref="BG165:BG228" si="328">_xlfn.POISSON.DIST(3,K165,FALSE) * _xlfn.POISSON.DIST(6,L165,FALSE)</f>
        <v>1.7323014392742322E-4</v>
      </c>
      <c r="BH165" s="5">
        <f t="shared" ref="BH165:BH228" si="329">_xlfn.POISSON.DIST(4,K165,FALSE) * _xlfn.POISSON.DIST(6,L165,FALSE)</f>
        <v>5.084497202207568E-5</v>
      </c>
      <c r="BI165" s="5">
        <f t="shared" ref="BI165:BI228" si="330">_xlfn.POISSON.DIST(5,K165,FALSE) * _xlfn.POISSON.DIST(6,L165,FALSE)</f>
        <v>1.193885138609021E-5</v>
      </c>
      <c r="BJ165" s="8">
        <f t="shared" ref="BJ165:BJ228" si="331">SUM(N165,Q165,T165,W165,X165,Y165,AD165,AE165,AF165,AG165,AM165,AN165,AO165,AP165,AQ165,AX165,AY165,AZ165,BA165,BB165,BC165)</f>
        <v>0.32708722610604235</v>
      </c>
      <c r="BK165" s="8">
        <f t="shared" ref="BK165:BK228" si="332">SUM(M165,P165,S165,V165,AC165,AL165,AY165)</f>
        <v>0.26871108092029422</v>
      </c>
      <c r="BL165" s="8">
        <f t="shared" ref="BL165:BL228" si="333">SUM(O165,R165,U165,AA165,AB165,AH165,AI165,AJ165,AK165,AR165,AS165,AT165,AU165,AV165,BD165,BE165,BF165,BG165,BH165,BI165)</f>
        <v>0.37159393673822744</v>
      </c>
      <c r="BM165" s="8">
        <f t="shared" ref="BM165:BM228" si="334">SUM(S165:BI165)</f>
        <v>0.45811932062009941</v>
      </c>
      <c r="BN165" s="8">
        <f t="shared" ref="BN165:BN228" si="335">SUM(M165:R165)</f>
        <v>0.54118625419885302</v>
      </c>
    </row>
    <row r="166" spans="1:66" x14ac:dyDescent="0.25">
      <c r="A166" t="s">
        <v>145</v>
      </c>
      <c r="B166" t="s">
        <v>146</v>
      </c>
      <c r="C166" t="s">
        <v>355</v>
      </c>
      <c r="D166" s="11">
        <v>44473</v>
      </c>
      <c r="E166">
        <f>VLOOKUP(A166,home!$A$2:$E$405,3,FALSE)</f>
        <v>1.4111111111111101</v>
      </c>
      <c r="F166">
        <f>VLOOKUP(B166,home!$B$2:$E$405,3,FALSE)</f>
        <v>1.18</v>
      </c>
      <c r="G166">
        <f>VLOOKUP(C166,away!$B$2:$E$405,4,FALSE)</f>
        <v>2.0299999999999998</v>
      </c>
      <c r="H166">
        <f>VLOOKUP(A166,away!$A$2:$E$405,3,FALSE)</f>
        <v>1.1611111111111101</v>
      </c>
      <c r="I166">
        <f>VLOOKUP(C166,away!$B$2:$E$405,3,FALSE)</f>
        <v>0.71</v>
      </c>
      <c r="J166">
        <f>VLOOKUP(B166,home!$B$2:$E$405,4,FALSE)</f>
        <v>1.21</v>
      </c>
      <c r="K166" s="3">
        <f t="shared" si="280"/>
        <v>3.3801755555555526</v>
      </c>
      <c r="L166" s="3">
        <f t="shared" si="281"/>
        <v>0.99751055555555468</v>
      </c>
      <c r="M166" s="5">
        <f t="shared" si="282"/>
        <v>1.2554374465991563E-2</v>
      </c>
      <c r="N166" s="5">
        <f t="shared" si="283"/>
        <v>4.2435989685235473E-2</v>
      </c>
      <c r="O166" s="5">
        <f t="shared" si="284"/>
        <v>1.2523121048223715E-2</v>
      </c>
      <c r="P166" s="5">
        <f t="shared" si="285"/>
        <v>4.2330347646469021E-2</v>
      </c>
      <c r="Q166" s="5">
        <f t="shared" si="286"/>
        <v>7.1720547504920254E-2</v>
      </c>
      <c r="R166" s="5">
        <f t="shared" si="287"/>
        <v>6.2459727170515482E-3</v>
      </c>
      <c r="S166" s="5">
        <f t="shared" si="288"/>
        <v>3.568195167200236E-2</v>
      </c>
      <c r="T166" s="5">
        <f t="shared" si="289"/>
        <v>7.1542003186381556E-2</v>
      </c>
      <c r="U166" s="5">
        <f t="shared" si="290"/>
        <v>2.111248429884454E-2</v>
      </c>
      <c r="V166" s="5">
        <f t="shared" si="291"/>
        <v>1.3367889531448948E-2</v>
      </c>
      <c r="W166" s="5">
        <f t="shared" si="292"/>
        <v>8.08093471690641E-2</v>
      </c>
      <c r="X166" s="5">
        <f t="shared" si="293"/>
        <v>8.0608176788694808E-2</v>
      </c>
      <c r="Y166" s="5">
        <f t="shared" si="294"/>
        <v>4.0203753605405665E-2</v>
      </c>
      <c r="Z166" s="5">
        <f t="shared" si="295"/>
        <v>2.0768079049903096E-3</v>
      </c>
      <c r="AA166" s="5">
        <f t="shared" si="296"/>
        <v>7.019975314032781E-3</v>
      </c>
      <c r="AB166" s="5">
        <f t="shared" si="297"/>
        <v>1.1864374478548512E-2</v>
      </c>
      <c r="AC166" s="5">
        <f t="shared" si="298"/>
        <v>2.8170828657109776E-3</v>
      </c>
      <c r="AD166" s="5">
        <f t="shared" si="299"/>
        <v>6.8287444990318177E-2</v>
      </c>
      <c r="AE166" s="5">
        <f t="shared" si="300"/>
        <v>6.8117447189761662E-2</v>
      </c>
      <c r="AF166" s="5">
        <f t="shared" si="301"/>
        <v>3.3973936294642654E-2</v>
      </c>
      <c r="AG166" s="5">
        <f t="shared" si="302"/>
        <v>1.1296453355892674E-2</v>
      </c>
      <c r="AH166" s="5">
        <f t="shared" si="303"/>
        <v>5.1790945177226271E-4</v>
      </c>
      <c r="AI166" s="5">
        <f t="shared" si="304"/>
        <v>1.7506248688717795E-3</v>
      </c>
      <c r="AJ166" s="5">
        <f t="shared" si="305"/>
        <v>2.9587096943540169E-3</v>
      </c>
      <c r="AK166" s="5">
        <f t="shared" si="306"/>
        <v>3.3336527282802303E-3</v>
      </c>
      <c r="AL166" s="5">
        <f t="shared" si="307"/>
        <v>3.7994118266103036E-4</v>
      </c>
      <c r="AM166" s="5">
        <f t="shared" si="308"/>
        <v>4.6164710461523595E-2</v>
      </c>
      <c r="AN166" s="5">
        <f t="shared" si="309"/>
        <v>4.6049785979535726E-2</v>
      </c>
      <c r="AO166" s="5">
        <f t="shared" si="310"/>
        <v>2.2967573797830536E-2</v>
      </c>
      <c r="AP166" s="5">
        <f t="shared" si="311"/>
        <v>7.6367990996123814E-3</v>
      </c>
      <c r="AQ166" s="5">
        <f t="shared" si="312"/>
        <v>1.9044469281301261E-3</v>
      </c>
      <c r="AR166" s="5">
        <f t="shared" si="313"/>
        <v>1.0332402899296451E-4</v>
      </c>
      <c r="AS166" s="5">
        <f t="shared" si="314"/>
        <v>3.492533571035318E-4</v>
      </c>
      <c r="AT166" s="5">
        <f t="shared" si="315"/>
        <v>5.9026883018853621E-4</v>
      </c>
      <c r="AU166" s="5">
        <f t="shared" si="316"/>
        <v>6.6507075700322066E-4</v>
      </c>
      <c r="AV166" s="5">
        <f t="shared" si="317"/>
        <v>5.6201397888427831E-4</v>
      </c>
      <c r="AW166" s="5">
        <f t="shared" si="318"/>
        <v>3.5585299572093849E-5</v>
      </c>
      <c r="AX166" s="5">
        <f t="shared" si="319"/>
        <v>2.6007470971890288E-2</v>
      </c>
      <c r="AY166" s="5">
        <f t="shared" si="320"/>
        <v>2.594272681776524E-2</v>
      </c>
      <c r="AZ166" s="5">
        <f t="shared" si="321"/>
        <v>1.2939071920307497E-2</v>
      </c>
      <c r="BA166" s="5">
        <f t="shared" si="322"/>
        <v>4.3022869398664032E-3</v>
      </c>
      <c r="BB166" s="5">
        <f t="shared" si="323"/>
        <v>1.0728941588863856E-3</v>
      </c>
      <c r="BC166" s="5">
        <f t="shared" si="324"/>
        <v>2.1404464969661363E-4</v>
      </c>
      <c r="BD166" s="5">
        <f t="shared" si="325"/>
        <v>1.7177801593835039E-5</v>
      </c>
      <c r="BE166" s="5">
        <f t="shared" si="326"/>
        <v>5.8063985045664397E-5</v>
      </c>
      <c r="BF166" s="5">
        <f t="shared" si="327"/>
        <v>9.8133231454748993E-5</v>
      </c>
      <c r="BG166" s="5">
        <f t="shared" si="328"/>
        <v>1.1056918338367262E-4</v>
      </c>
      <c r="BH166" s="5">
        <f t="shared" si="329"/>
        <v>9.3435812717807334E-5</v>
      </c>
      <c r="BI166" s="5">
        <f t="shared" si="330"/>
        <v>6.3165890032439794E-5</v>
      </c>
      <c r="BJ166" s="8">
        <f t="shared" si="331"/>
        <v>0.76419691149536173</v>
      </c>
      <c r="BK166" s="8">
        <f t="shared" si="332"/>
        <v>0.13307431418204915</v>
      </c>
      <c r="BL166" s="8">
        <f t="shared" si="333"/>
        <v>7.0037301456380097E-2</v>
      </c>
      <c r="BM166" s="8">
        <f t="shared" si="334"/>
        <v>0.75566784045269642</v>
      </c>
      <c r="BN166" s="8">
        <f t="shared" si="335"/>
        <v>0.18781035306789157</v>
      </c>
    </row>
    <row r="167" spans="1:66" x14ac:dyDescent="0.25">
      <c r="A167" t="s">
        <v>145</v>
      </c>
      <c r="B167" t="s">
        <v>427</v>
      </c>
      <c r="C167" t="s">
        <v>433</v>
      </c>
      <c r="D167" s="11">
        <v>44473</v>
      </c>
      <c r="E167">
        <f>VLOOKUP(A167,home!$A$2:$E$405,3,FALSE)</f>
        <v>1.4111111111111101</v>
      </c>
      <c r="F167">
        <f>VLOOKUP(B167,home!$B$2:$E$405,3,FALSE)</f>
        <v>1.1299999999999999</v>
      </c>
      <c r="G167">
        <f>VLOOKUP(C167,away!$B$2:$E$405,4,FALSE)</f>
        <v>1.04</v>
      </c>
      <c r="H167">
        <f>VLOOKUP(A167,away!$A$2:$E$405,3,FALSE)</f>
        <v>1.1611111111111101</v>
      </c>
      <c r="I167">
        <f>VLOOKUP(C167,away!$B$2:$E$405,3,FALSE)</f>
        <v>0.66</v>
      </c>
      <c r="J167">
        <f>VLOOKUP(B167,home!$B$2:$E$405,4,FALSE)</f>
        <v>0.71</v>
      </c>
      <c r="K167" s="3">
        <f t="shared" si="280"/>
        <v>1.6583377777777764</v>
      </c>
      <c r="L167" s="3">
        <f t="shared" si="281"/>
        <v>0.54409666666666612</v>
      </c>
      <c r="M167" s="5">
        <f t="shared" si="282"/>
        <v>0.11053374230130682</v>
      </c>
      <c r="N167" s="5">
        <f t="shared" si="283"/>
        <v>0.18330228057741055</v>
      </c>
      <c r="O167" s="5">
        <f t="shared" si="284"/>
        <v>6.0141040740333308E-2</v>
      </c>
      <c r="P167" s="5">
        <f t="shared" si="285"/>
        <v>9.9734159854567059E-2</v>
      </c>
      <c r="Q167" s="5">
        <f t="shared" si="286"/>
        <v>0.15198854831717076</v>
      </c>
      <c r="R167" s="5">
        <f t="shared" si="287"/>
        <v>1.6361269898339754E-2</v>
      </c>
      <c r="S167" s="5">
        <f t="shared" si="288"/>
        <v>2.249743479864685E-2</v>
      </c>
      <c r="T167" s="5">
        <f t="shared" si="289"/>
        <v>8.2696462510878144E-2</v>
      </c>
      <c r="U167" s="5">
        <f t="shared" si="290"/>
        <v>2.7132511964835175E-2</v>
      </c>
      <c r="V167" s="5">
        <f t="shared" si="291"/>
        <v>2.2554829681777806E-3</v>
      </c>
      <c r="W167" s="5">
        <f t="shared" si="292"/>
        <v>8.4016117154655706E-2</v>
      </c>
      <c r="X167" s="5">
        <f t="shared" si="293"/>
        <v>4.5712889290124278E-2</v>
      </c>
      <c r="Y167" s="5">
        <f t="shared" si="294"/>
        <v>1.2436115343229477E-2</v>
      </c>
      <c r="Z167" s="5">
        <f t="shared" si="295"/>
        <v>2.9673708047067752E-3</v>
      </c>
      <c r="AA167" s="5">
        <f t="shared" si="296"/>
        <v>4.9209031061200857E-3</v>
      </c>
      <c r="AB167" s="5">
        <f t="shared" si="297"/>
        <v>4.0802597608314709E-3</v>
      </c>
      <c r="AC167" s="5">
        <f t="shared" si="298"/>
        <v>1.2719458681466624E-4</v>
      </c>
      <c r="AD167" s="5">
        <f t="shared" si="299"/>
        <v>3.4831775254942285E-2</v>
      </c>
      <c r="AE167" s="5">
        <f t="shared" si="300"/>
        <v>1.8951852810296561E-2</v>
      </c>
      <c r="AF167" s="5">
        <f t="shared" si="301"/>
        <v>5.1558199706198222E-3</v>
      </c>
      <c r="AG167" s="5">
        <f t="shared" si="302"/>
        <v>9.3508815331589138E-4</v>
      </c>
      <c r="AH167" s="5">
        <f t="shared" si="303"/>
        <v>4.0363414090123474E-4</v>
      </c>
      <c r="AI167" s="5">
        <f t="shared" si="304"/>
        <v>6.6936174425739556E-4</v>
      </c>
      <c r="AJ167" s="5">
        <f t="shared" si="305"/>
        <v>5.5501393375063284E-4</v>
      </c>
      <c r="AK167" s="5">
        <f t="shared" si="306"/>
        <v>3.0680019117724214E-4</v>
      </c>
      <c r="AL167" s="5">
        <f t="shared" si="307"/>
        <v>4.5906869666746282E-6</v>
      </c>
      <c r="AM167" s="5">
        <f t="shared" si="308"/>
        <v>1.155256975446718E-2</v>
      </c>
      <c r="AN167" s="5">
        <f t="shared" si="309"/>
        <v>6.2857146948397382E-3</v>
      </c>
      <c r="AO167" s="5">
        <f t="shared" si="310"/>
        <v>1.7100182065399906E-3</v>
      </c>
      <c r="AP167" s="5">
        <f t="shared" si="311"/>
        <v>3.101384020392399E-4</v>
      </c>
      <c r="AQ167" s="5">
        <f t="shared" si="312"/>
        <v>4.2186317688719196E-5</v>
      </c>
      <c r="AR167" s="5">
        <f t="shared" si="313"/>
        <v>4.3923198123445078E-5</v>
      </c>
      <c r="AS167" s="5">
        <f t="shared" si="314"/>
        <v>7.2839498768926915E-5</v>
      </c>
      <c r="AT167" s="5">
        <f t="shared" si="315"/>
        <v>6.0396246261454672E-5</v>
      </c>
      <c r="AU167" s="5">
        <f t="shared" si="316"/>
        <v>3.3385792270446689E-5</v>
      </c>
      <c r="AV167" s="5">
        <f t="shared" si="317"/>
        <v>1.3841230140780763E-5</v>
      </c>
      <c r="AW167" s="5">
        <f t="shared" si="318"/>
        <v>1.1505996526094075E-7</v>
      </c>
      <c r="AX167" s="5">
        <f t="shared" si="319"/>
        <v>3.1930104757076452E-3</v>
      </c>
      <c r="AY167" s="5">
        <f t="shared" si="320"/>
        <v>1.7373063564642755E-3</v>
      </c>
      <c r="AZ167" s="5">
        <f t="shared" si="321"/>
        <v>4.7263129876551146E-4</v>
      </c>
      <c r="BA167" s="5">
        <f t="shared" si="322"/>
        <v>8.571903807355067E-5</v>
      </c>
      <c r="BB167" s="5">
        <f t="shared" si="323"/>
        <v>1.165986072142299E-5</v>
      </c>
      <c r="BC167" s="5">
        <f t="shared" si="324"/>
        <v>1.2688182704647683E-6</v>
      </c>
      <c r="BD167" s="5">
        <f t="shared" si="325"/>
        <v>3.9830776147176693E-6</v>
      </c>
      <c r="BE167" s="5">
        <f t="shared" si="326"/>
        <v>6.605288080307307E-6</v>
      </c>
      <c r="BF167" s="5">
        <f t="shared" si="327"/>
        <v>5.4768993783394274E-6</v>
      </c>
      <c r="BG167" s="5">
        <f t="shared" si="328"/>
        <v>3.0275163813959636E-6</v>
      </c>
      <c r="BH167" s="5">
        <f t="shared" si="329"/>
        <v>1.2551611970274998E-6</v>
      </c>
      <c r="BI167" s="5">
        <f t="shared" si="330"/>
        <v>4.1629624604629536E-7</v>
      </c>
      <c r="BJ167" s="8">
        <f t="shared" si="331"/>
        <v>0.64542917260622124</v>
      </c>
      <c r="BK167" s="8">
        <f t="shared" si="332"/>
        <v>0.23688991155294414</v>
      </c>
      <c r="BL167" s="8">
        <f t="shared" si="333"/>
        <v>0.11481594568500919</v>
      </c>
      <c r="BM167" s="8">
        <f t="shared" si="334"/>
        <v>0.37630416766325403</v>
      </c>
      <c r="BN167" s="8">
        <f t="shared" si="335"/>
        <v>0.62206104168912824</v>
      </c>
    </row>
    <row r="168" spans="1:66" x14ac:dyDescent="0.25">
      <c r="A168" t="s">
        <v>145</v>
      </c>
      <c r="B168" t="s">
        <v>148</v>
      </c>
      <c r="C168" t="s">
        <v>423</v>
      </c>
      <c r="D168" s="11">
        <v>44473</v>
      </c>
      <c r="E168">
        <f>VLOOKUP(A168,home!$A$2:$E$405,3,FALSE)</f>
        <v>1.4111111111111101</v>
      </c>
      <c r="F168">
        <f>VLOOKUP(B168,home!$B$2:$E$405,3,FALSE)</f>
        <v>1.04</v>
      </c>
      <c r="G168">
        <f>VLOOKUP(C168,away!$B$2:$E$405,4,FALSE)</f>
        <v>0.67</v>
      </c>
      <c r="H168">
        <f>VLOOKUP(A168,away!$A$2:$E$405,3,FALSE)</f>
        <v>1.1611111111111101</v>
      </c>
      <c r="I168">
        <f>VLOOKUP(C168,away!$B$2:$E$405,3,FALSE)</f>
        <v>1.21</v>
      </c>
      <c r="J168">
        <f>VLOOKUP(B168,home!$B$2:$E$405,4,FALSE)</f>
        <v>0.66</v>
      </c>
      <c r="K168" s="3">
        <f t="shared" si="280"/>
        <v>0.9832622222222217</v>
      </c>
      <c r="L168" s="3">
        <f t="shared" si="281"/>
        <v>0.92726333333333255</v>
      </c>
      <c r="M168" s="5">
        <f t="shared" si="282"/>
        <v>0.14800258257257767</v>
      </c>
      <c r="N168" s="5">
        <f t="shared" si="283"/>
        <v>0.14552534823494057</v>
      </c>
      <c r="O168" s="5">
        <f t="shared" si="284"/>
        <v>0.13723736805819015</v>
      </c>
      <c r="P168" s="5">
        <f t="shared" si="285"/>
        <v>0.13494031948882498</v>
      </c>
      <c r="Q168" s="5">
        <f t="shared" si="286"/>
        <v>7.1544788647575158E-2</v>
      </c>
      <c r="R168" s="5">
        <f t="shared" si="287"/>
        <v>6.362758968176542E-2</v>
      </c>
      <c r="S168" s="5">
        <f t="shared" si="288"/>
        <v>3.0757723120839575E-2</v>
      </c>
      <c r="T168" s="5">
        <f t="shared" si="289"/>
        <v>6.6340859203979308E-2</v>
      </c>
      <c r="U168" s="5">
        <f t="shared" si="290"/>
        <v>6.2562605225136361E-2</v>
      </c>
      <c r="V168" s="5">
        <f t="shared" si="291"/>
        <v>3.1159043252502461E-3</v>
      </c>
      <c r="W168" s="5">
        <f t="shared" si="292"/>
        <v>2.3449095958011312E-2</v>
      </c>
      <c r="X168" s="5">
        <f t="shared" si="293"/>
        <v>2.1743486881678743E-2</v>
      </c>
      <c r="Y168" s="5">
        <f t="shared" si="294"/>
        <v>1.008096906209751E-2</v>
      </c>
      <c r="Z168" s="5">
        <f t="shared" si="295"/>
        <v>1.9666510300093122E-2</v>
      </c>
      <c r="AA168" s="5">
        <f t="shared" si="296"/>
        <v>1.9337336621025773E-2</v>
      </c>
      <c r="AB168" s="5">
        <f t="shared" si="297"/>
        <v>9.506836288924474E-3</v>
      </c>
      <c r="AC168" s="5">
        <f t="shared" si="298"/>
        <v>1.7755649843968668E-4</v>
      </c>
      <c r="AD168" s="5">
        <f t="shared" si="299"/>
        <v>5.7641525501940793E-3</v>
      </c>
      <c r="AE168" s="5">
        <f t="shared" si="300"/>
        <v>5.3448873075347915E-3</v>
      </c>
      <c r="AF168" s="5">
        <f t="shared" si="301"/>
        <v>2.4780590105378661E-3</v>
      </c>
      <c r="AG168" s="5">
        <f t="shared" si="302"/>
        <v>7.6593775276934725E-4</v>
      </c>
      <c r="AH168" s="5">
        <f t="shared" si="303"/>
        <v>4.5590084739746657E-3</v>
      </c>
      <c r="AI168" s="5">
        <f t="shared" si="304"/>
        <v>4.4827008032502684E-3</v>
      </c>
      <c r="AJ168" s="5">
        <f t="shared" si="305"/>
        <v>2.2038351766805984E-3</v>
      </c>
      <c r="AK168" s="5">
        <f t="shared" si="306"/>
        <v>7.2231595774482264E-4</v>
      </c>
      <c r="AL168" s="5">
        <f t="shared" si="307"/>
        <v>6.47543582289021E-6</v>
      </c>
      <c r="AM168" s="5">
        <f t="shared" si="308"/>
        <v>1.1335346891463438E-3</v>
      </c>
      <c r="AN168" s="5">
        <f t="shared" si="309"/>
        <v>1.0510851543068015E-3</v>
      </c>
      <c r="AO168" s="5">
        <f t="shared" si="310"/>
        <v>4.8731636189985254E-4</v>
      </c>
      <c r="AP168" s="5">
        <f t="shared" si="311"/>
        <v>1.5062353137437664E-4</v>
      </c>
      <c r="AQ168" s="5">
        <f t="shared" si="312"/>
        <v>3.4916919445160567E-5</v>
      </c>
      <c r="AR168" s="5">
        <f t="shared" si="313"/>
        <v>8.4548027885453182E-4</v>
      </c>
      <c r="AS168" s="5">
        <f t="shared" si="314"/>
        <v>8.3132881783157058E-4</v>
      </c>
      <c r="AT168" s="5">
        <f t="shared" si="315"/>
        <v>4.0870711040922128E-4</v>
      </c>
      <c r="AU168" s="5">
        <f t="shared" si="316"/>
        <v>1.3395542053966462E-4</v>
      </c>
      <c r="AV168" s="5">
        <f t="shared" si="317"/>
        <v>3.2928326119635712E-5</v>
      </c>
      <c r="AW168" s="5">
        <f t="shared" si="318"/>
        <v>1.6399814779164654E-7</v>
      </c>
      <c r="AX168" s="5">
        <f t="shared" si="319"/>
        <v>1.8576030623600144E-4</v>
      </c>
      <c r="AY168" s="5">
        <f t="shared" si="320"/>
        <v>1.7224872076141532E-4</v>
      </c>
      <c r="AZ168" s="5">
        <f t="shared" si="321"/>
        <v>7.9859961487816199E-5</v>
      </c>
      <c r="BA168" s="5">
        <f t="shared" si="322"/>
        <v>2.4683738029688006E-5</v>
      </c>
      <c r="BB168" s="5">
        <f t="shared" si="323"/>
        <v>5.7220813011338105E-6</v>
      </c>
      <c r="BC168" s="5">
        <f t="shared" si="324"/>
        <v>1.0611752361787342E-6</v>
      </c>
      <c r="BD168" s="5">
        <f t="shared" si="325"/>
        <v>1.3066381027304139E-4</v>
      </c>
      <c r="BE168" s="5">
        <f t="shared" si="326"/>
        <v>1.2847678845309343E-4</v>
      </c>
      <c r="BF168" s="5">
        <f t="shared" si="327"/>
        <v>6.316318625918145E-5</v>
      </c>
      <c r="BG168" s="5">
        <f t="shared" si="328"/>
        <v>2.0701991627946284E-5</v>
      </c>
      <c r="BH168" s="5">
        <f t="shared" si="329"/>
        <v>5.0888715731300736E-6</v>
      </c>
      <c r="BI168" s="5">
        <f t="shared" si="330"/>
        <v>1.0007390343198741E-6</v>
      </c>
      <c r="BJ168" s="8">
        <f t="shared" si="331"/>
        <v>0.35636439724854341</v>
      </c>
      <c r="BK168" s="8">
        <f t="shared" si="332"/>
        <v>0.31717281016251653</v>
      </c>
      <c r="BL168" s="8">
        <f t="shared" si="333"/>
        <v>0.30684109162766776</v>
      </c>
      <c r="BM168" s="8">
        <f t="shared" si="334"/>
        <v>0.29899472793233323</v>
      </c>
      <c r="BN168" s="8">
        <f t="shared" si="335"/>
        <v>0.70087799668387396</v>
      </c>
    </row>
    <row r="169" spans="1:66" x14ac:dyDescent="0.25">
      <c r="A169" t="s">
        <v>145</v>
      </c>
      <c r="B169" t="s">
        <v>389</v>
      </c>
      <c r="C169" t="s">
        <v>404</v>
      </c>
      <c r="D169" s="11">
        <v>44473</v>
      </c>
      <c r="E169">
        <f>VLOOKUP(A169,home!$A$2:$E$405,3,FALSE)</f>
        <v>1.4111111111111101</v>
      </c>
      <c r="F169">
        <f>VLOOKUP(B169,home!$B$2:$E$405,3,FALSE)</f>
        <v>1.06</v>
      </c>
      <c r="G169">
        <f>VLOOKUP(C169,away!$B$2:$E$405,4,FALSE)</f>
        <v>0.66</v>
      </c>
      <c r="H169">
        <f>VLOOKUP(A169,away!$A$2:$E$405,3,FALSE)</f>
        <v>1.1611111111111101</v>
      </c>
      <c r="I169">
        <f>VLOOKUP(C169,away!$B$2:$E$405,3,FALSE)</f>
        <v>0.81</v>
      </c>
      <c r="J169">
        <f>VLOOKUP(B169,home!$B$2:$E$405,4,FALSE)</f>
        <v>0.67</v>
      </c>
      <c r="K169" s="3">
        <f t="shared" si="280"/>
        <v>0.98721333333333272</v>
      </c>
      <c r="L169" s="3">
        <f t="shared" si="281"/>
        <v>0.63013499999999956</v>
      </c>
      <c r="M169" s="5">
        <f t="shared" si="282"/>
        <v>0.19842415682885639</v>
      </c>
      <c r="N169" s="5">
        <f t="shared" si="283"/>
        <v>0.19588697327687124</v>
      </c>
      <c r="O169" s="5">
        <f t="shared" si="284"/>
        <v>0.12503400606335133</v>
      </c>
      <c r="P169" s="5">
        <f t="shared" si="285"/>
        <v>0.12343523790582119</v>
      </c>
      <c r="Q169" s="5">
        <f t="shared" si="286"/>
        <v>9.6691115922618753E-2</v>
      </c>
      <c r="R169" s="5">
        <f t="shared" si="287"/>
        <v>3.9394151705364915E-2</v>
      </c>
      <c r="S169" s="5">
        <f t="shared" si="288"/>
        <v>1.9196576415350677E-2</v>
      </c>
      <c r="T169" s="5">
        <f t="shared" si="289"/>
        <v>6.0928456331899333E-2</v>
      </c>
      <c r="U169" s="5">
        <f t="shared" si="290"/>
        <v>3.8890431818892283E-2</v>
      </c>
      <c r="V169" s="5">
        <f t="shared" si="291"/>
        <v>1.32686240015392E-3</v>
      </c>
      <c r="W169" s="5">
        <f t="shared" si="292"/>
        <v>3.1818252951229392E-2</v>
      </c>
      <c r="X169" s="5">
        <f t="shared" si="293"/>
        <v>2.0049794823422919E-2</v>
      </c>
      <c r="Y169" s="5">
        <f t="shared" si="294"/>
        <v>6.3170387305287951E-3</v>
      </c>
      <c r="Z169" s="5">
        <f t="shared" si="295"/>
        <v>8.2745445949533696E-3</v>
      </c>
      <c r="AA169" s="5">
        <f t="shared" si="296"/>
        <v>8.1687407513992248E-3</v>
      </c>
      <c r="AB169" s="5">
        <f t="shared" si="297"/>
        <v>4.0321448931623311E-3</v>
      </c>
      <c r="AC169" s="5">
        <f t="shared" si="298"/>
        <v>5.158821720877713E-5</v>
      </c>
      <c r="AD169" s="5">
        <f t="shared" si="299"/>
        <v>7.8528508892065779E-3</v>
      </c>
      <c r="AE169" s="5">
        <f t="shared" si="300"/>
        <v>4.9483561950701841E-3</v>
      </c>
      <c r="AF169" s="5">
        <f t="shared" si="301"/>
        <v>1.5590662154902739E-3</v>
      </c>
      <c r="AG169" s="5">
        <f t="shared" si="302"/>
        <v>3.2747406323265443E-4</v>
      </c>
      <c r="AH169" s="5">
        <f t="shared" si="303"/>
        <v>1.3035200395852342E-3</v>
      </c>
      <c r="AI169" s="5">
        <f t="shared" si="304"/>
        <v>1.2868523633457367E-3</v>
      </c>
      <c r="AJ169" s="5">
        <f t="shared" si="305"/>
        <v>6.351989055632108E-4</v>
      </c>
      <c r="AK169" s="5">
        <f t="shared" si="306"/>
        <v>2.0902560963024743E-4</v>
      </c>
      <c r="AL169" s="5">
        <f t="shared" si="307"/>
        <v>1.2836751262690071E-6</v>
      </c>
      <c r="AM169" s="5">
        <f t="shared" si="308"/>
        <v>1.5504878205006508E-3</v>
      </c>
      <c r="AN169" s="5">
        <f t="shared" si="309"/>
        <v>9.7701664277117703E-4</v>
      </c>
      <c r="AO169" s="5">
        <f t="shared" si="310"/>
        <v>3.0782619109630759E-4</v>
      </c>
      <c r="AP169" s="5">
        <f t="shared" si="311"/>
        <v>6.465735230882388E-5</v>
      </c>
      <c r="AQ169" s="5">
        <f t="shared" si="312"/>
        <v>1.0185715174280177E-5</v>
      </c>
      <c r="AR169" s="5">
        <f t="shared" si="313"/>
        <v>1.6427872002880824E-4</v>
      </c>
      <c r="AS169" s="5">
        <f t="shared" si="314"/>
        <v>1.6217814279537306E-4</v>
      </c>
      <c r="AT169" s="5">
        <f t="shared" si="315"/>
        <v>8.0052212471414728E-5</v>
      </c>
      <c r="AU169" s="5">
        <f t="shared" si="316"/>
        <v>2.6342870504871179E-5</v>
      </c>
      <c r="AV169" s="5">
        <f t="shared" si="317"/>
        <v>6.5015082501705513E-6</v>
      </c>
      <c r="AW169" s="5">
        <f t="shared" si="318"/>
        <v>2.2181823235120659E-8</v>
      </c>
      <c r="AX169" s="5">
        <f t="shared" si="319"/>
        <v>2.5511037492819685E-4</v>
      </c>
      <c r="AY169" s="5">
        <f t="shared" si="320"/>
        <v>1.6075397610537922E-4</v>
      </c>
      <c r="AZ169" s="5">
        <f t="shared" si="321"/>
        <v>5.0648353366581527E-5</v>
      </c>
      <c r="BA169" s="5">
        <f t="shared" si="322"/>
        <v>1.063843338288361E-5</v>
      </c>
      <c r="BB169" s="5">
        <f t="shared" si="323"/>
        <v>1.6759123049308397E-6</v>
      </c>
      <c r="BC169" s="5">
        <f t="shared" si="324"/>
        <v>2.112102000535188E-7</v>
      </c>
      <c r="BD169" s="5">
        <f t="shared" si="325"/>
        <v>1.7252961874225496E-5</v>
      </c>
      <c r="BE169" s="5">
        <f t="shared" si="326"/>
        <v>1.7032354001727053E-5</v>
      </c>
      <c r="BF169" s="5">
        <f t="shared" si="327"/>
        <v>8.4072834842791462E-6</v>
      </c>
      <c r="BG169" s="5">
        <f t="shared" si="328"/>
        <v>2.7665941175978308E-6</v>
      </c>
      <c r="BH169" s="5">
        <f t="shared" si="329"/>
        <v>6.8280465020353617E-7</v>
      </c>
      <c r="BI169" s="5">
        <f t="shared" si="330"/>
        <v>1.3481477094858668E-7</v>
      </c>
      <c r="BJ169" s="8">
        <f t="shared" si="331"/>
        <v>0.42976859138170947</v>
      </c>
      <c r="BK169" s="8">
        <f t="shared" si="332"/>
        <v>0.34259645941862255</v>
      </c>
      <c r="BL169" s="8">
        <f t="shared" si="333"/>
        <v>0.21943970241724417</v>
      </c>
      <c r="BM169" s="8">
        <f t="shared" si="334"/>
        <v>0.22105292431536358</v>
      </c>
      <c r="BN169" s="8">
        <f t="shared" si="335"/>
        <v>0.77886564170288386</v>
      </c>
    </row>
    <row r="170" spans="1:66" x14ac:dyDescent="0.25">
      <c r="A170" t="s">
        <v>21</v>
      </c>
      <c r="B170" t="s">
        <v>270</v>
      </c>
      <c r="C170" t="s">
        <v>153</v>
      </c>
      <c r="D170" s="11">
        <v>44473</v>
      </c>
      <c r="E170">
        <f>VLOOKUP(A170,home!$A$2:$E$405,3,FALSE)</f>
        <v>1.3812500000000001</v>
      </c>
      <c r="F170">
        <f>VLOOKUP(B170,home!$B$2:$E$405,3,FALSE)</f>
        <v>0.77</v>
      </c>
      <c r="G170">
        <f>VLOOKUP(C170,away!$B$2:$E$405,4,FALSE)</f>
        <v>0.54</v>
      </c>
      <c r="H170">
        <f>VLOOKUP(A170,away!$A$2:$E$405,3,FALSE)</f>
        <v>1.325</v>
      </c>
      <c r="I170">
        <f>VLOOKUP(C170,away!$B$2:$E$405,3,FALSE)</f>
        <v>1.63</v>
      </c>
      <c r="J170">
        <f>VLOOKUP(B170,home!$B$2:$E$405,4,FALSE)</f>
        <v>1.08</v>
      </c>
      <c r="K170" s="3">
        <f t="shared" si="280"/>
        <v>0.57432375000000013</v>
      </c>
      <c r="L170" s="3">
        <f t="shared" si="281"/>
        <v>2.3325299999999998</v>
      </c>
      <c r="M170" s="5">
        <f t="shared" si="282"/>
        <v>5.4647394041885448E-2</v>
      </c>
      <c r="N170" s="5">
        <f t="shared" si="283"/>
        <v>3.1385296273863321E-2</v>
      </c>
      <c r="O170" s="5">
        <f t="shared" si="284"/>
        <v>0.12746668602451905</v>
      </c>
      <c r="P170" s="5">
        <f t="shared" si="285"/>
        <v>7.3207145117674413E-2</v>
      </c>
      <c r="Q170" s="5">
        <f t="shared" si="286"/>
        <v>9.0126605254331055E-3</v>
      </c>
      <c r="R170" s="5">
        <f t="shared" si="287"/>
        <v>0.14865993457638574</v>
      </c>
      <c r="S170" s="5">
        <f t="shared" si="288"/>
        <v>2.451757394036265E-2</v>
      </c>
      <c r="T170" s="5">
        <f t="shared" si="289"/>
        <v>2.1022301055388479E-2</v>
      </c>
      <c r="U170" s="5">
        <f t="shared" si="290"/>
        <v>8.5378931100664551E-2</v>
      </c>
      <c r="V170" s="5">
        <f t="shared" si="291"/>
        <v>3.6493792508908969E-3</v>
      </c>
      <c r="W170" s="5">
        <f t="shared" si="292"/>
        <v>1.7253949968145709E-3</v>
      </c>
      <c r="X170" s="5">
        <f t="shared" si="293"/>
        <v>4.0245355919198908E-3</v>
      </c>
      <c r="Y170" s="5">
        <f t="shared" si="294"/>
        <v>4.693675002110452E-3</v>
      </c>
      <c r="Z170" s="5">
        <f t="shared" si="295"/>
        <v>0.11558458573248566</v>
      </c>
      <c r="AA170" s="5">
        <f t="shared" si="296"/>
        <v>6.638297272007769E-2</v>
      </c>
      <c r="AB170" s="5">
        <f t="shared" si="297"/>
        <v>1.9062658914371363E-2</v>
      </c>
      <c r="AC170" s="5">
        <f t="shared" si="298"/>
        <v>3.055505220027394E-4</v>
      </c>
      <c r="AD170" s="5">
        <f t="shared" si="299"/>
        <v>2.4773383120044569E-4</v>
      </c>
      <c r="AE170" s="5">
        <f t="shared" si="300"/>
        <v>5.7784659328997555E-4</v>
      </c>
      <c r="AF170" s="5">
        <f t="shared" si="301"/>
        <v>6.7392225712333345E-4</v>
      </c>
      <c r="AG170" s="5">
        <f t="shared" si="302"/>
        <v>5.2398129413596295E-4</v>
      </c>
      <c r="AH170" s="5">
        <f t="shared" si="303"/>
        <v>6.7401128439648683E-2</v>
      </c>
      <c r="AI170" s="5">
        <f t="shared" si="304"/>
        <v>3.8710068839690699E-2</v>
      </c>
      <c r="AJ170" s="5">
        <f t="shared" si="305"/>
        <v>1.1116055949384657E-2</v>
      </c>
      <c r="AK170" s="5">
        <f t="shared" si="306"/>
        <v>2.1280716460201359E-3</v>
      </c>
      <c r="AL170" s="5">
        <f t="shared" si="307"/>
        <v>1.6372953768218838E-5</v>
      </c>
      <c r="AM170" s="5">
        <f t="shared" si="308"/>
        <v>2.845588458738141E-5</v>
      </c>
      <c r="AN170" s="5">
        <f t="shared" si="309"/>
        <v>6.6374204476604755E-5</v>
      </c>
      <c r="AO170" s="5">
        <f t="shared" si="310"/>
        <v>7.7409911583907457E-5</v>
      </c>
      <c r="AP170" s="5">
        <f t="shared" si="311"/>
        <v>6.0186980355603883E-5</v>
      </c>
      <c r="AQ170" s="5">
        <f t="shared" si="312"/>
        <v>3.5096984322214175E-5</v>
      </c>
      <c r="AR170" s="5">
        <f t="shared" si="313"/>
        <v>3.1443030823866736E-2</v>
      </c>
      <c r="AS170" s="5">
        <f t="shared" si="314"/>
        <v>1.8058479374128741E-2</v>
      </c>
      <c r="AT170" s="5">
        <f t="shared" si="315"/>
        <v>5.1857067967236358E-3</v>
      </c>
      <c r="AU170" s="5">
        <f t="shared" si="316"/>
        <v>9.9275819129826894E-4</v>
      </c>
      <c r="AV170" s="5">
        <f t="shared" si="317"/>
        <v>1.4254115181740987E-4</v>
      </c>
      <c r="AW170" s="5">
        <f t="shared" si="318"/>
        <v>6.0926825287520671E-7</v>
      </c>
      <c r="AX170" s="5">
        <f t="shared" si="319"/>
        <v>2.7238150576320153E-6</v>
      </c>
      <c r="AY170" s="5">
        <f t="shared" si="320"/>
        <v>6.3533803363784042E-6</v>
      </c>
      <c r="AZ170" s="5">
        <f t="shared" si="321"/>
        <v>7.4097251180063598E-6</v>
      </c>
      <c r="BA170" s="5">
        <f t="shared" si="322"/>
        <v>5.7611353765011244E-6</v>
      </c>
      <c r="BB170" s="5">
        <f t="shared" si="323"/>
        <v>3.3595052749375414E-6</v>
      </c>
      <c r="BC170" s="5">
        <f t="shared" si="324"/>
        <v>1.5672293677900121E-6</v>
      </c>
      <c r="BD170" s="5">
        <f t="shared" si="325"/>
        <v>1.2223635447932325E-2</v>
      </c>
      <c r="BE170" s="5">
        <f t="shared" si="326"/>
        <v>7.0203241490894254E-3</v>
      </c>
      <c r="BF170" s="5">
        <f t="shared" si="327"/>
        <v>2.0159694457602992E-3</v>
      </c>
      <c r="BG170" s="5">
        <f t="shared" si="328"/>
        <v>3.8593971065815891E-4</v>
      </c>
      <c r="BH170" s="5">
        <f t="shared" si="329"/>
        <v>5.5413585474777227E-5</v>
      </c>
      <c r="BI170" s="5">
        <f t="shared" si="330"/>
        <v>6.3650676421639208E-6</v>
      </c>
      <c r="BJ170" s="8">
        <f t="shared" si="331"/>
        <v>7.4182046177136515E-2</v>
      </c>
      <c r="BK170" s="8">
        <f t="shared" si="332"/>
        <v>0.15634976920692073</v>
      </c>
      <c r="BL170" s="8">
        <f t="shared" si="333"/>
        <v>0.64383667195515448</v>
      </c>
      <c r="BM170" s="8">
        <f t="shared" si="334"/>
        <v>0.54556821239985287</v>
      </c>
      <c r="BN170" s="8">
        <f t="shared" si="335"/>
        <v>0.44437911655976103</v>
      </c>
    </row>
    <row r="171" spans="1:66" x14ac:dyDescent="0.25">
      <c r="A171" t="s">
        <v>21</v>
      </c>
      <c r="B171" t="s">
        <v>22</v>
      </c>
      <c r="C171" t="s">
        <v>150</v>
      </c>
      <c r="D171" s="11">
        <v>44473</v>
      </c>
      <c r="E171">
        <f>VLOOKUP(A171,home!$A$2:$E$405,3,FALSE)</f>
        <v>1.3812500000000001</v>
      </c>
      <c r="F171">
        <f>VLOOKUP(B171,home!$B$2:$E$405,3,FALSE)</f>
        <v>1.41</v>
      </c>
      <c r="G171">
        <f>VLOOKUP(C171,away!$B$2:$E$405,4,FALSE)</f>
        <v>0.95</v>
      </c>
      <c r="H171">
        <f>VLOOKUP(A171,away!$A$2:$E$405,3,FALSE)</f>
        <v>1.325</v>
      </c>
      <c r="I171">
        <f>VLOOKUP(C171,away!$B$2:$E$405,3,FALSE)</f>
        <v>0.81</v>
      </c>
      <c r="J171">
        <f>VLOOKUP(B171,home!$B$2:$E$405,4,FALSE)</f>
        <v>1.47</v>
      </c>
      <c r="K171" s="3">
        <f t="shared" si="280"/>
        <v>1.850184375</v>
      </c>
      <c r="L171" s="3">
        <f t="shared" si="281"/>
        <v>1.5776775000000001</v>
      </c>
      <c r="M171" s="5">
        <f t="shared" si="282"/>
        <v>3.2456262183158238E-2</v>
      </c>
      <c r="N171" s="5">
        <f t="shared" si="283"/>
        <v>6.0050069162182758E-2</v>
      </c>
      <c r="O171" s="5">
        <f t="shared" si="284"/>
        <v>5.1205514580469631E-2</v>
      </c>
      <c r="P171" s="5">
        <f t="shared" si="285"/>
        <v>9.4739642990619585E-2</v>
      </c>
      <c r="Q171" s="5">
        <f t="shared" si="286"/>
        <v>5.5551849840769954E-2</v>
      </c>
      <c r="R171" s="5">
        <f t="shared" si="287"/>
        <v>4.0392894114764447E-2</v>
      </c>
      <c r="S171" s="5">
        <f t="shared" si="288"/>
        <v>6.9136118504178487E-2</v>
      </c>
      <c r="T171" s="5">
        <f t="shared" si="289"/>
        <v>8.7642903577161341E-2</v>
      </c>
      <c r="U171" s="5">
        <f t="shared" si="290"/>
        <v>7.4734301552166635E-2</v>
      </c>
      <c r="V171" s="5">
        <f t="shared" si="291"/>
        <v>2.2423103669247265E-2</v>
      </c>
      <c r="W171" s="5">
        <f t="shared" si="292"/>
        <v>3.4260388192579601E-2</v>
      </c>
      <c r="X171" s="5">
        <f t="shared" si="293"/>
        <v>5.4051843592698497E-2</v>
      </c>
      <c r="Y171" s="5">
        <f t="shared" si="294"/>
        <v>4.2638188734859798E-2</v>
      </c>
      <c r="Z171" s="5">
        <f t="shared" si="295"/>
        <v>2.124232006824877E-2</v>
      </c>
      <c r="AA171" s="5">
        <f t="shared" si="296"/>
        <v>3.9302208679022808E-2</v>
      </c>
      <c r="AB171" s="5">
        <f t="shared" si="297"/>
        <v>3.6358166200458703E-2</v>
      </c>
      <c r="AC171" s="5">
        <f t="shared" si="298"/>
        <v>4.0908069303735185E-3</v>
      </c>
      <c r="AD171" s="5">
        <f t="shared" si="299"/>
        <v>1.584700872883632E-2</v>
      </c>
      <c r="AE171" s="5">
        <f t="shared" si="300"/>
        <v>2.5001469113788661E-2</v>
      </c>
      <c r="AF171" s="5">
        <f t="shared" si="301"/>
        <v>1.972212764388466E-2</v>
      </c>
      <c r="AG171" s="5">
        <f t="shared" si="302"/>
        <v>1.0371719011961617E-2</v>
      </c>
      <c r="AH171" s="5">
        <f t="shared" si="303"/>
        <v>8.378382604868638E-3</v>
      </c>
      <c r="AI171" s="5">
        <f t="shared" si="304"/>
        <v>1.5501552583299752E-2</v>
      </c>
      <c r="AJ171" s="5">
        <f t="shared" si="305"/>
        <v>1.4340365188931047E-2</v>
      </c>
      <c r="AK171" s="5">
        <f t="shared" si="306"/>
        <v>8.8441065347847139E-3</v>
      </c>
      <c r="AL171" s="5">
        <f t="shared" si="307"/>
        <v>4.7764167782480838E-4</v>
      </c>
      <c r="AM171" s="5">
        <f t="shared" si="308"/>
        <v>5.8639775881163172E-3</v>
      </c>
      <c r="AN171" s="5">
        <f t="shared" si="309"/>
        <v>9.251465501275381E-3</v>
      </c>
      <c r="AO171" s="5">
        <f t="shared" si="310"/>
        <v>7.2979144816941958E-3</v>
      </c>
      <c r="AP171" s="5">
        <f t="shared" si="311"/>
        <v>3.8379184915643665E-3</v>
      </c>
      <c r="AQ171" s="5">
        <f t="shared" si="312"/>
        <v>1.5137494127437604E-3</v>
      </c>
      <c r="AR171" s="5">
        <f t="shared" si="313"/>
        <v>2.6436771444185258E-3</v>
      </c>
      <c r="AS171" s="5">
        <f t="shared" si="314"/>
        <v>4.8912901451477744E-3</v>
      </c>
      <c r="AT171" s="5">
        <f t="shared" si="315"/>
        <v>4.5248943000719489E-3</v>
      </c>
      <c r="AU171" s="5">
        <f t="shared" si="316"/>
        <v>2.7906295775065597E-3</v>
      </c>
      <c r="AV171" s="5">
        <f t="shared" si="317"/>
        <v>1.2907948101788724E-3</v>
      </c>
      <c r="AW171" s="5">
        <f t="shared" si="318"/>
        <v>3.8728703210217025E-5</v>
      </c>
      <c r="AX171" s="5">
        <f t="shared" si="319"/>
        <v>1.8082399514804985E-3</v>
      </c>
      <c r="AY171" s="5">
        <f t="shared" si="320"/>
        <v>2.852819486051874E-3</v>
      </c>
      <c r="AZ171" s="5">
        <f t="shared" si="321"/>
        <v>2.2504145573528033E-3</v>
      </c>
      <c r="BA171" s="5">
        <f t="shared" si="322"/>
        <v>1.1834761376026594E-3</v>
      </c>
      <c r="BB171" s="5">
        <f t="shared" si="323"/>
        <v>4.6678591852065499E-4</v>
      </c>
      <c r="BC171" s="5">
        <f t="shared" si="324"/>
        <v>1.4728752819337401E-4</v>
      </c>
      <c r="BD171" s="5">
        <f t="shared" si="325"/>
        <v>6.951449913355607E-4</v>
      </c>
      <c r="BE171" s="5">
        <f t="shared" si="326"/>
        <v>1.2861464013285647E-3</v>
      </c>
      <c r="BF171" s="5">
        <f t="shared" si="327"/>
        <v>1.1898039878502952E-3</v>
      </c>
      <c r="BG171" s="5">
        <f t="shared" si="328"/>
        <v>7.3378558254443525E-4</v>
      </c>
      <c r="BH171" s="5">
        <f t="shared" si="329"/>
        <v>3.3940965485599678E-4</v>
      </c>
      <c r="BI171" s="5">
        <f t="shared" si="330"/>
        <v>1.2559408802774168E-4</v>
      </c>
      <c r="BJ171" s="8">
        <f t="shared" si="331"/>
        <v>0.44161161665331899</v>
      </c>
      <c r="BK171" s="8">
        <f t="shared" si="332"/>
        <v>0.22617639544145379</v>
      </c>
      <c r="BL171" s="8">
        <f t="shared" si="333"/>
        <v>0.30956866272203276</v>
      </c>
      <c r="BM171" s="8">
        <f t="shared" si="334"/>
        <v>0.66138867123024792</v>
      </c>
      <c r="BN171" s="8">
        <f t="shared" si="335"/>
        <v>0.33439623287196457</v>
      </c>
    </row>
    <row r="172" spans="1:66" x14ac:dyDescent="0.25">
      <c r="A172" t="s">
        <v>154</v>
      </c>
      <c r="B172" t="s">
        <v>174</v>
      </c>
      <c r="C172" t="s">
        <v>157</v>
      </c>
      <c r="D172" s="11">
        <v>44473</v>
      </c>
      <c r="E172">
        <f>VLOOKUP(A172,home!$A$2:$E$405,3,FALSE)</f>
        <v>1.3154574132492101</v>
      </c>
      <c r="F172">
        <f>VLOOKUP(B172,home!$B$2:$E$405,3,FALSE)</f>
        <v>1.19</v>
      </c>
      <c r="G172">
        <f>VLOOKUP(C172,away!$B$2:$E$405,4,FALSE)</f>
        <v>0.81</v>
      </c>
      <c r="H172">
        <f>VLOOKUP(A172,away!$A$2:$E$405,3,FALSE)</f>
        <v>1.0347003154574099</v>
      </c>
      <c r="I172">
        <f>VLOOKUP(C172,away!$B$2:$E$405,3,FALSE)</f>
        <v>1</v>
      </c>
      <c r="J172">
        <f>VLOOKUP(B172,home!$B$2:$E$405,4,FALSE)</f>
        <v>0.97</v>
      </c>
      <c r="K172" s="3">
        <f t="shared" si="280"/>
        <v>1.2679694006309135</v>
      </c>
      <c r="L172" s="3">
        <f t="shared" si="281"/>
        <v>1.0036593059936876</v>
      </c>
      <c r="M172" s="5">
        <f t="shared" si="282"/>
        <v>0.10314405180398382</v>
      </c>
      <c r="N172" s="5">
        <f t="shared" si="283"/>
        <v>0.13078350154454127</v>
      </c>
      <c r="O172" s="5">
        <f t="shared" si="284"/>
        <v>0.10352148745096336</v>
      </c>
      <c r="P172" s="5">
        <f t="shared" si="285"/>
        <v>0.13126207839561865</v>
      </c>
      <c r="Q172" s="5">
        <f t="shared" si="286"/>
        <v>8.2914739032922069E-2</v>
      </c>
      <c r="R172" s="5">
        <f t="shared" si="287"/>
        <v>5.1950152125234059E-2</v>
      </c>
      <c r="S172" s="5">
        <f t="shared" si="288"/>
        <v>4.1761335053719637E-2</v>
      </c>
      <c r="T172" s="5">
        <f t="shared" si="289"/>
        <v>8.3218149434430289E-2</v>
      </c>
      <c r="U172" s="5">
        <f t="shared" si="290"/>
        <v>6.5871203252917801E-2</v>
      </c>
      <c r="V172" s="5">
        <f t="shared" si="291"/>
        <v>5.9050958773490597E-3</v>
      </c>
      <c r="W172" s="5">
        <f t="shared" si="292"/>
        <v>3.5044450651680936E-2</v>
      </c>
      <c r="X172" s="5">
        <f t="shared" si="293"/>
        <v>3.5172689019996116E-2</v>
      </c>
      <c r="Y172" s="5">
        <f t="shared" si="294"/>
        <v>1.7650698325870549E-2</v>
      </c>
      <c r="Z172" s="5">
        <f t="shared" si="295"/>
        <v>1.7380084542759636E-2</v>
      </c>
      <c r="AA172" s="5">
        <f t="shared" si="296"/>
        <v>2.2037415380597541E-2</v>
      </c>
      <c r="AB172" s="5">
        <f t="shared" si="297"/>
        <v>1.397138418579537E-2</v>
      </c>
      <c r="AC172" s="5">
        <f t="shared" si="298"/>
        <v>4.6967999149582238E-4</v>
      </c>
      <c r="AD172" s="5">
        <f t="shared" si="299"/>
        <v>1.1108822772062873E-2</v>
      </c>
      <c r="AE172" s="5">
        <f t="shared" si="300"/>
        <v>1.1149473353815496E-2</v>
      </c>
      <c r="AF172" s="5">
        <f t="shared" si="301"/>
        <v>5.5951363442427859E-3</v>
      </c>
      <c r="AG172" s="5">
        <f t="shared" si="302"/>
        <v>1.8718702200675912E-3</v>
      </c>
      <c r="AH172" s="5">
        <f t="shared" si="303"/>
        <v>4.3609208975744374E-3</v>
      </c>
      <c r="AI172" s="5">
        <f t="shared" si="304"/>
        <v>5.529514256696285E-3</v>
      </c>
      <c r="AJ172" s="5">
        <f t="shared" si="305"/>
        <v>3.5056274389216402E-3</v>
      </c>
      <c r="AK172" s="5">
        <f t="shared" si="306"/>
        <v>1.4816761075215853E-3</v>
      </c>
      <c r="AL172" s="5">
        <f t="shared" si="307"/>
        <v>2.3908764794984306E-5</v>
      </c>
      <c r="AM172" s="5">
        <f t="shared" si="308"/>
        <v>2.8171294704015205E-3</v>
      </c>
      <c r="AN172" s="5">
        <f t="shared" si="309"/>
        <v>2.8274382091575548E-3</v>
      </c>
      <c r="AO172" s="5">
        <f t="shared" si="310"/>
        <v>1.418892335371553E-3</v>
      </c>
      <c r="AP172" s="5">
        <f t="shared" si="311"/>
        <v>4.7469483219959185E-4</v>
      </c>
      <c r="AQ172" s="5">
        <f t="shared" si="312"/>
        <v>1.1910797146105806E-4</v>
      </c>
      <c r="AR172" s="5">
        <f t="shared" si="313"/>
        <v>8.7537576831058623E-4</v>
      </c>
      <c r="AS172" s="5">
        <f t="shared" si="314"/>
        <v>1.1099496882715995E-3</v>
      </c>
      <c r="AT172" s="5">
        <f t="shared" si="315"/>
        <v>7.0369112048410457E-4</v>
      </c>
      <c r="AU172" s="5">
        <f t="shared" si="316"/>
        <v>2.9741960275650865E-4</v>
      </c>
      <c r="AV172" s="5">
        <f t="shared" si="317"/>
        <v>9.4279738860763665E-5</v>
      </c>
      <c r="AW172" s="5">
        <f t="shared" si="318"/>
        <v>8.4518100440131224E-7</v>
      </c>
      <c r="AX172" s="5">
        <f t="shared" si="319"/>
        <v>5.9533899434744927E-4</v>
      </c>
      <c r="AY172" s="5">
        <f t="shared" si="320"/>
        <v>5.9751752189774084E-4</v>
      </c>
      <c r="AZ172" s="5">
        <f t="shared" si="321"/>
        <v>2.9985201067347727E-4</v>
      </c>
      <c r="BA172" s="5">
        <f t="shared" si="322"/>
        <v>1.00316420311118E-4</v>
      </c>
      <c r="BB172" s="5">
        <f t="shared" si="323"/>
        <v>2.5170877197306933E-5</v>
      </c>
      <c r="BC172" s="5">
        <f t="shared" si="324"/>
        <v>5.0525970278202845E-6</v>
      </c>
      <c r="BD172" s="5">
        <f t="shared" si="325"/>
        <v>1.4642983935104893E-4</v>
      </c>
      <c r="BE172" s="5">
        <f t="shared" si="326"/>
        <v>1.8566855563643047E-4</v>
      </c>
      <c r="BF172" s="5">
        <f t="shared" si="327"/>
        <v>1.1771102360316608E-4</v>
      </c>
      <c r="BG172" s="5">
        <f t="shared" si="328"/>
        <v>4.9751325348585934E-5</v>
      </c>
      <c r="BH172" s="5">
        <f t="shared" si="329"/>
        <v>1.5770789545710017E-5</v>
      </c>
      <c r="BI172" s="5">
        <f t="shared" si="330"/>
        <v>3.9993757135500408E-6</v>
      </c>
      <c r="BJ172" s="8">
        <f t="shared" si="331"/>
        <v>0.42379004193967618</v>
      </c>
      <c r="BK172" s="8">
        <f t="shared" si="332"/>
        <v>0.28316366740885973</v>
      </c>
      <c r="BL172" s="8">
        <f t="shared" si="333"/>
        <v>0.2758294279241042</v>
      </c>
      <c r="BM172" s="8">
        <f t="shared" si="334"/>
        <v>0.39599053912124316</v>
      </c>
      <c r="BN172" s="8">
        <f t="shared" si="335"/>
        <v>0.60357601035326314</v>
      </c>
    </row>
    <row r="173" spans="1:66" x14ac:dyDescent="0.25">
      <c r="A173" t="s">
        <v>154</v>
      </c>
      <c r="B173" t="s">
        <v>164</v>
      </c>
      <c r="C173" t="s">
        <v>168</v>
      </c>
      <c r="D173" s="11">
        <v>44473</v>
      </c>
      <c r="E173">
        <f>VLOOKUP(A173,home!$A$2:$E$405,3,FALSE)</f>
        <v>1.3154574132492101</v>
      </c>
      <c r="F173">
        <f>VLOOKUP(B173,home!$B$2:$E$405,3,FALSE)</f>
        <v>0.9</v>
      </c>
      <c r="G173">
        <f>VLOOKUP(C173,away!$B$2:$E$405,4,FALSE)</f>
        <v>1.1399999999999999</v>
      </c>
      <c r="H173">
        <f>VLOOKUP(A173,away!$A$2:$E$405,3,FALSE)</f>
        <v>1.0347003154574099</v>
      </c>
      <c r="I173">
        <f>VLOOKUP(C173,away!$B$2:$E$405,3,FALSE)</f>
        <v>0.48</v>
      </c>
      <c r="J173">
        <f>VLOOKUP(B173,home!$B$2:$E$405,4,FALSE)</f>
        <v>1.69</v>
      </c>
      <c r="K173" s="3">
        <f t="shared" si="280"/>
        <v>1.3496593059936894</v>
      </c>
      <c r="L173" s="3">
        <f t="shared" si="281"/>
        <v>0.83934889589905093</v>
      </c>
      <c r="M173" s="5">
        <f t="shared" si="282"/>
        <v>0.11202780249918981</v>
      </c>
      <c r="N173" s="5">
        <f t="shared" si="283"/>
        <v>0.15119936617305463</v>
      </c>
      <c r="O173" s="5">
        <f t="shared" si="284"/>
        <v>9.403041233769191E-2</v>
      </c>
      <c r="P173" s="5">
        <f t="shared" si="285"/>
        <v>0.12690902105798971</v>
      </c>
      <c r="Q173" s="5">
        <f t="shared" si="286"/>
        <v>0.10203381580790533</v>
      </c>
      <c r="R173" s="5">
        <f t="shared" si="287"/>
        <v>3.9462161388287093E-2</v>
      </c>
      <c r="S173" s="5">
        <f t="shared" si="288"/>
        <v>3.5941746750798212E-2</v>
      </c>
      <c r="T173" s="5">
        <f t="shared" si="289"/>
        <v>8.5641970642732462E-2</v>
      </c>
      <c r="U173" s="5">
        <f t="shared" si="290"/>
        <v>5.3260473352326532E-2</v>
      </c>
      <c r="V173" s="5">
        <f t="shared" si="291"/>
        <v>4.5240078241499922E-3</v>
      </c>
      <c r="W173" s="5">
        <f t="shared" si="292"/>
        <v>4.5903629677061804E-2</v>
      </c>
      <c r="X173" s="5">
        <f t="shared" si="293"/>
        <v>3.8529160887200729E-2</v>
      </c>
      <c r="Y173" s="5">
        <f t="shared" si="294"/>
        <v>1.6169704325294416E-2</v>
      </c>
      <c r="Z173" s="5">
        <f t="shared" si="295"/>
        <v>1.1040840530349644E-2</v>
      </c>
      <c r="AA173" s="5">
        <f t="shared" si="296"/>
        <v>1.49013731677787E-2</v>
      </c>
      <c r="AB173" s="5">
        <f t="shared" si="297"/>
        <v>1.0055888483988593E-2</v>
      </c>
      <c r="AC173" s="5">
        <f t="shared" si="298"/>
        <v>3.2030966388104531E-4</v>
      </c>
      <c r="AD173" s="5">
        <f t="shared" si="299"/>
        <v>1.548856524313365E-2</v>
      </c>
      <c r="AE173" s="5">
        <f t="shared" si="300"/>
        <v>1.3000310135884645E-2</v>
      </c>
      <c r="AF173" s="5">
        <f t="shared" si="301"/>
        <v>5.4558979794500084E-3</v>
      </c>
      <c r="AG173" s="5">
        <f t="shared" si="302"/>
        <v>1.5264673150630758E-3</v>
      </c>
      <c r="AH173" s="5">
        <f t="shared" si="303"/>
        <v>2.316779327236616E-3</v>
      </c>
      <c r="AI173" s="5">
        <f t="shared" si="304"/>
        <v>3.126862778938698E-3</v>
      </c>
      <c r="AJ173" s="5">
        <f t="shared" si="305"/>
        <v>2.1100997240799516E-3</v>
      </c>
      <c r="AK173" s="5">
        <f t="shared" si="306"/>
        <v>9.4930524305974074E-4</v>
      </c>
      <c r="AL173" s="5">
        <f t="shared" si="307"/>
        <v>1.4514320542474678E-5</v>
      </c>
      <c r="AM173" s="5">
        <f t="shared" si="308"/>
        <v>4.1808572433771462E-3</v>
      </c>
      <c r="AN173" s="5">
        <f t="shared" si="309"/>
        <v>3.5091979111401572E-3</v>
      </c>
      <c r="AO173" s="5">
        <f t="shared" si="310"/>
        <v>1.4727206961033734E-3</v>
      </c>
      <c r="AP173" s="5">
        <f t="shared" si="311"/>
        <v>4.1204216341401604E-4</v>
      </c>
      <c r="AQ173" s="5">
        <f t="shared" si="312"/>
        <v>8.6461783731352654E-5</v>
      </c>
      <c r="AR173" s="5">
        <f t="shared" si="313"/>
        <v>3.8891723407156E-4</v>
      </c>
      <c r="AS173" s="5">
        <f t="shared" si="314"/>
        <v>5.249057642260069E-4</v>
      </c>
      <c r="AT173" s="5">
        <f t="shared" si="315"/>
        <v>3.5422197472867987E-4</v>
      </c>
      <c r="AU173" s="5">
        <f t="shared" si="316"/>
        <v>1.5935966152667472E-4</v>
      </c>
      <c r="AV173" s="5">
        <f t="shared" si="317"/>
        <v>5.3770312544870303E-5</v>
      </c>
      <c r="AW173" s="5">
        <f t="shared" si="318"/>
        <v>4.5673141703190921E-7</v>
      </c>
      <c r="AX173" s="5">
        <f t="shared" si="319"/>
        <v>9.4045548092584719E-4</v>
      </c>
      <c r="AY173" s="5">
        <f t="shared" si="320"/>
        <v>7.8937026955732087E-4</v>
      </c>
      <c r="AZ173" s="5">
        <f t="shared" si="321"/>
        <v>3.3127853210423671E-4</v>
      </c>
      <c r="BA173" s="5">
        <f t="shared" si="322"/>
        <v>9.2686090052249796E-5</v>
      </c>
      <c r="BB173" s="5">
        <f t="shared" si="323"/>
        <v>1.9448991837638964E-5</v>
      </c>
      <c r="BC173" s="5">
        <f t="shared" si="324"/>
        <v>3.2648979650543842E-6</v>
      </c>
      <c r="BD173" s="5">
        <f t="shared" si="325"/>
        <v>5.4406208502346099E-5</v>
      </c>
      <c r="BE173" s="5">
        <f t="shared" si="326"/>
        <v>7.3429845609024403E-5</v>
      </c>
      <c r="BF173" s="5">
        <f t="shared" si="327"/>
        <v>4.9552637231949827E-5</v>
      </c>
      <c r="BG173" s="5">
        <f t="shared" si="328"/>
        <v>2.2293059325543482E-5</v>
      </c>
      <c r="BH173" s="5">
        <f t="shared" si="329"/>
        <v>7.5220087444472949E-6</v>
      </c>
      <c r="BI173" s="5">
        <f t="shared" si="330"/>
        <v>2.0304298203418386E-6</v>
      </c>
      <c r="BJ173" s="8">
        <f t="shared" si="331"/>
        <v>0.48678667224698907</v>
      </c>
      <c r="BK173" s="8">
        <f t="shared" si="332"/>
        <v>0.28052677238610851</v>
      </c>
      <c r="BL173" s="8">
        <f t="shared" si="333"/>
        <v>0.22190376493971922</v>
      </c>
      <c r="BM173" s="8">
        <f t="shared" si="334"/>
        <v>0.37380655730090778</v>
      </c>
      <c r="BN173" s="8">
        <f t="shared" si="335"/>
        <v>0.62566257926411839</v>
      </c>
    </row>
    <row r="174" spans="1:66" x14ac:dyDescent="0.25">
      <c r="A174" t="s">
        <v>154</v>
      </c>
      <c r="B174" t="s">
        <v>156</v>
      </c>
      <c r="C174" t="s">
        <v>160</v>
      </c>
      <c r="D174" s="11">
        <v>44473</v>
      </c>
      <c r="E174">
        <f>VLOOKUP(A174,home!$A$2:$E$405,3,FALSE)</f>
        <v>1.3154574132492101</v>
      </c>
      <c r="F174">
        <f>VLOOKUP(B174,home!$B$2:$E$405,3,FALSE)</f>
        <v>1.47</v>
      </c>
      <c r="G174">
        <f>VLOOKUP(C174,away!$B$2:$E$405,4,FALSE)</f>
        <v>1.19</v>
      </c>
      <c r="H174">
        <f>VLOOKUP(A174,away!$A$2:$E$405,3,FALSE)</f>
        <v>1.0347003154574099</v>
      </c>
      <c r="I174">
        <f>VLOOKUP(C174,away!$B$2:$E$405,3,FALSE)</f>
        <v>0.81</v>
      </c>
      <c r="J174">
        <f>VLOOKUP(B174,home!$B$2:$E$405,4,FALSE)</f>
        <v>0.72</v>
      </c>
      <c r="K174" s="3">
        <f t="shared" si="280"/>
        <v>2.3011296529968428</v>
      </c>
      <c r="L174" s="3">
        <f t="shared" si="281"/>
        <v>0.60343722397476152</v>
      </c>
      <c r="M174" s="5">
        <f t="shared" si="282"/>
        <v>5.4772508699533047E-2</v>
      </c>
      <c r="N174" s="5">
        <f t="shared" si="283"/>
        <v>0.12603864393752304</v>
      </c>
      <c r="O174" s="5">
        <f t="shared" si="284"/>
        <v>3.3051770599779692E-2</v>
      </c>
      <c r="P174" s="5">
        <f t="shared" si="285"/>
        <v>7.60564094112023E-2</v>
      </c>
      <c r="Q174" s="5">
        <f t="shared" si="286"/>
        <v>0.14501563049407254</v>
      </c>
      <c r="R174" s="5">
        <f t="shared" si="287"/>
        <v>9.9723343490908476E-3</v>
      </c>
      <c r="S174" s="5">
        <f t="shared" si="288"/>
        <v>2.6402740854253304E-2</v>
      </c>
      <c r="T174" s="5">
        <f t="shared" si="289"/>
        <v>8.7507829498292888E-2</v>
      </c>
      <c r="U174" s="5">
        <f t="shared" si="290"/>
        <v>2.294763428029192E-2</v>
      </c>
      <c r="V174" s="5">
        <f t="shared" si="291"/>
        <v>4.0736122629304967E-3</v>
      </c>
      <c r="W174" s="5">
        <f t="shared" si="292"/>
        <v>0.11123325582598113</v>
      </c>
      <c r="X174" s="5">
        <f t="shared" si="293"/>
        <v>6.7122287109304513E-2</v>
      </c>
      <c r="Y174" s="5">
        <f t="shared" si="294"/>
        <v>2.0252043300037818E-2</v>
      </c>
      <c r="Z174" s="5">
        <f t="shared" si="295"/>
        <v>2.0058925853878471E-3</v>
      </c>
      <c r="AA174" s="5">
        <f t="shared" si="296"/>
        <v>4.6158189089624772E-3</v>
      </c>
      <c r="AB174" s="5">
        <f t="shared" si="297"/>
        <v>5.3107988821385465E-3</v>
      </c>
      <c r="AC174" s="5">
        <f t="shared" si="298"/>
        <v>3.535353882450722E-4</v>
      </c>
      <c r="AD174" s="5">
        <f t="shared" si="299"/>
        <v>6.3990535845137267E-2</v>
      </c>
      <c r="AE174" s="5">
        <f t="shared" si="300"/>
        <v>3.8614271311047096E-2</v>
      </c>
      <c r="AF174" s="5">
        <f t="shared" si="301"/>
        <v>1.1650644342873266E-2</v>
      </c>
      <c r="AG174" s="5">
        <f t="shared" si="302"/>
        <v>2.3434774932602348E-3</v>
      </c>
      <c r="AH174" s="5">
        <f t="shared" si="303"/>
        <v>3.0260756332949989E-4</v>
      </c>
      <c r="AI174" s="5">
        <f t="shared" si="304"/>
        <v>6.9633923719863229E-4</v>
      </c>
      <c r="AJ174" s="5">
        <f t="shared" si="305"/>
        <v>8.0118343363148761E-4</v>
      </c>
      <c r="AK174" s="5">
        <f t="shared" si="306"/>
        <v>6.1454231887308119E-4</v>
      </c>
      <c r="AL174" s="5">
        <f t="shared" si="307"/>
        <v>1.9636589864611996E-5</v>
      </c>
      <c r="AM174" s="5">
        <f t="shared" si="308"/>
        <v>2.9450103908880546E-2</v>
      </c>
      <c r="AN174" s="5">
        <f t="shared" si="309"/>
        <v>1.777128894854315E-2</v>
      </c>
      <c r="AO174" s="5">
        <f t="shared" si="310"/>
        <v>5.3619286347811176E-3</v>
      </c>
      <c r="AP174" s="5">
        <f t="shared" si="311"/>
        <v>1.078529110174367E-3</v>
      </c>
      <c r="AQ174" s="5">
        <f t="shared" si="312"/>
        <v>1.6270615305489741E-4</v>
      </c>
      <c r="AR174" s="5">
        <f t="shared" si="313"/>
        <v>3.6520933593864064E-5</v>
      </c>
      <c r="AS174" s="5">
        <f t="shared" si="314"/>
        <v>8.4039403247969155E-5</v>
      </c>
      <c r="AT174" s="5">
        <f t="shared" si="315"/>
        <v>9.6692781417030517E-5</v>
      </c>
      <c r="AU174" s="5">
        <f t="shared" si="316"/>
        <v>7.4167542183156983E-5</v>
      </c>
      <c r="AV174" s="5">
        <f t="shared" si="317"/>
        <v>4.2667282651889189E-5</v>
      </c>
      <c r="AW174" s="5">
        <f t="shared" si="318"/>
        <v>7.5741997503389781E-7</v>
      </c>
      <c r="AX174" s="5">
        <f t="shared" si="319"/>
        <v>1.1294751231427201E-2</v>
      </c>
      <c r="AY174" s="5">
        <f t="shared" si="320"/>
        <v>6.8156733285779482E-3</v>
      </c>
      <c r="AZ174" s="5">
        <f t="shared" si="321"/>
        <v>2.0564154964579496E-3</v>
      </c>
      <c r="BA174" s="5">
        <f t="shared" si="322"/>
        <v>4.1363921950708876E-4</v>
      </c>
      <c r="BB174" s="5">
        <f t="shared" si="323"/>
        <v>6.2401325586611153E-5</v>
      </c>
      <c r="BC174" s="5">
        <f t="shared" si="324"/>
        <v>7.5310565368659807E-6</v>
      </c>
      <c r="BD174" s="5">
        <f t="shared" si="325"/>
        <v>3.6730151308079888E-6</v>
      </c>
      <c r="BE174" s="5">
        <f t="shared" si="326"/>
        <v>8.452084033408341E-6</v>
      </c>
      <c r="BF174" s="5">
        <f t="shared" si="327"/>
        <v>9.7246705994485472E-6</v>
      </c>
      <c r="BG174" s="5">
        <f t="shared" si="328"/>
        <v>7.459242627339209E-6</v>
      </c>
      <c r="BH174" s="5">
        <f t="shared" si="329"/>
        <v>4.2911710996670842E-6</v>
      </c>
      <c r="BI174" s="5">
        <f t="shared" si="330"/>
        <v>1.9749082127053994E-6</v>
      </c>
      <c r="BJ174" s="8">
        <f t="shared" si="331"/>
        <v>0.74824358757105769</v>
      </c>
      <c r="BK174" s="8">
        <f t="shared" si="332"/>
        <v>0.16849411653460677</v>
      </c>
      <c r="BL174" s="8">
        <f t="shared" si="333"/>
        <v>7.8682692608093463E-2</v>
      </c>
      <c r="BM174" s="8">
        <f t="shared" si="334"/>
        <v>0.54570407589934145</v>
      </c>
      <c r="BN174" s="8">
        <f t="shared" si="335"/>
        <v>0.44490729749120139</v>
      </c>
    </row>
    <row r="175" spans="1:66" x14ac:dyDescent="0.25">
      <c r="A175" t="s">
        <v>154</v>
      </c>
      <c r="B175" t="s">
        <v>162</v>
      </c>
      <c r="C175" t="s">
        <v>159</v>
      </c>
      <c r="D175" s="11">
        <v>44473</v>
      </c>
      <c r="E175">
        <f>VLOOKUP(A175,home!$A$2:$E$405,3,FALSE)</f>
        <v>1.3154574132492101</v>
      </c>
      <c r="F175">
        <f>VLOOKUP(B175,home!$B$2:$E$405,3,FALSE)</f>
        <v>0.52</v>
      </c>
      <c r="G175">
        <f>VLOOKUP(C175,away!$B$2:$E$405,4,FALSE)</f>
        <v>1.1399999999999999</v>
      </c>
      <c r="H175">
        <f>VLOOKUP(A175,away!$A$2:$E$405,3,FALSE)</f>
        <v>1.0347003154574099</v>
      </c>
      <c r="I175">
        <f>VLOOKUP(C175,away!$B$2:$E$405,3,FALSE)</f>
        <v>0.62</v>
      </c>
      <c r="J175">
        <f>VLOOKUP(B175,home!$B$2:$E$405,4,FALSE)</f>
        <v>0.97</v>
      </c>
      <c r="K175" s="3">
        <f t="shared" si="280"/>
        <v>0.77980315457413163</v>
      </c>
      <c r="L175" s="3">
        <f t="shared" si="281"/>
        <v>0.62226876971608625</v>
      </c>
      <c r="M175" s="5">
        <f t="shared" si="282"/>
        <v>0.24608656264113851</v>
      </c>
      <c r="N175" s="5">
        <f t="shared" si="283"/>
        <v>0.19189907784586446</v>
      </c>
      <c r="O175" s="5">
        <f t="shared" si="284"/>
        <v>0.15313198257836186</v>
      </c>
      <c r="P175" s="5">
        <f t="shared" si="285"/>
        <v>0.11941280308079755</v>
      </c>
      <c r="Q175" s="5">
        <f t="shared" si="286"/>
        <v>7.4821753132035984E-2</v>
      </c>
      <c r="R175" s="5">
        <f t="shared" si="287"/>
        <v>4.7644625201611182E-2</v>
      </c>
      <c r="S175" s="5">
        <f t="shared" si="288"/>
        <v>1.4486180580700232E-2</v>
      </c>
      <c r="T175" s="5">
        <f t="shared" si="289"/>
        <v>4.6559240269472751E-2</v>
      </c>
      <c r="U175" s="5">
        <f t="shared" si="290"/>
        <v>3.7153429030718575E-2</v>
      </c>
      <c r="V175" s="5">
        <f t="shared" si="291"/>
        <v>7.8104198173668381E-4</v>
      </c>
      <c r="W175" s="5">
        <f t="shared" si="292"/>
        <v>1.9448746374376193E-2</v>
      </c>
      <c r="X175" s="5">
        <f t="shared" si="293"/>
        <v>1.2102347478903265E-2</v>
      </c>
      <c r="Y175" s="5">
        <f t="shared" si="294"/>
        <v>3.7654564381868561E-3</v>
      </c>
      <c r="Z175" s="5">
        <f t="shared" si="295"/>
        <v>9.8825874359302103E-3</v>
      </c>
      <c r="AA175" s="5">
        <f t="shared" si="296"/>
        <v>7.7064728578930576E-3</v>
      </c>
      <c r="AB175" s="5">
        <f t="shared" si="297"/>
        <v>3.0047659226124651E-3</v>
      </c>
      <c r="AC175" s="5">
        <f t="shared" si="298"/>
        <v>2.3687399710586385E-5</v>
      </c>
      <c r="AD175" s="5">
        <f t="shared" si="299"/>
        <v>3.7915484438126889E-3</v>
      </c>
      <c r="AE175" s="5">
        <f t="shared" si="300"/>
        <v>2.3593621854502635E-3</v>
      </c>
      <c r="AF175" s="5">
        <f t="shared" si="301"/>
        <v>7.3407870222739579E-4</v>
      </c>
      <c r="AG175" s="5">
        <f t="shared" si="302"/>
        <v>1.5226475030327428E-4</v>
      </c>
      <c r="AH175" s="5">
        <f t="shared" si="303"/>
        <v>1.5374063813419854E-3</v>
      </c>
      <c r="AI175" s="5">
        <f t="shared" si="304"/>
        <v>1.1988743460328807E-3</v>
      </c>
      <c r="AJ175" s="5">
        <f t="shared" si="305"/>
        <v>4.6744299848721971E-4</v>
      </c>
      <c r="AK175" s="5">
        <f t="shared" si="306"/>
        <v>1.21504508267975E-4</v>
      </c>
      <c r="AL175" s="5">
        <f t="shared" si="307"/>
        <v>4.5976972765656209E-7</v>
      </c>
      <c r="AM175" s="5">
        <f t="shared" si="308"/>
        <v>5.9133228744115516E-4</v>
      </c>
      <c r="AN175" s="5">
        <f t="shared" si="309"/>
        <v>3.6796761499940668E-4</v>
      </c>
      <c r="AO175" s="5">
        <f t="shared" si="310"/>
        <v>1.1448737754052162E-4</v>
      </c>
      <c r="AP175" s="5">
        <f t="shared" si="311"/>
        <v>2.3747306523387159E-5</v>
      </c>
      <c r="AQ175" s="5">
        <f t="shared" si="312"/>
        <v>3.6943018035947283E-6</v>
      </c>
      <c r="AR175" s="5">
        <f t="shared" si="313"/>
        <v>1.913359954942675E-4</v>
      </c>
      <c r="AS175" s="5">
        <f t="shared" si="314"/>
        <v>1.4920441287001165E-4</v>
      </c>
      <c r="AT175" s="5">
        <f t="shared" si="315"/>
        <v>5.8175035916208123E-5</v>
      </c>
      <c r="AU175" s="5">
        <f t="shared" si="316"/>
        <v>1.5121692174974169E-5</v>
      </c>
      <c r="AV175" s="5">
        <f t="shared" si="317"/>
        <v>2.9479858151359537E-6</v>
      </c>
      <c r="AW175" s="5">
        <f t="shared" si="318"/>
        <v>6.1972763840497819E-9</v>
      </c>
      <c r="AX175" s="5">
        <f t="shared" si="319"/>
        <v>7.68537971913583E-5</v>
      </c>
      <c r="AY175" s="5">
        <f t="shared" si="320"/>
        <v>4.7823717826276135E-5</v>
      </c>
      <c r="AZ175" s="5">
        <f t="shared" si="321"/>
        <v>1.4879603027503054E-5</v>
      </c>
      <c r="BA175" s="5">
        <f t="shared" si="322"/>
        <v>3.0863707565960262E-6</v>
      </c>
      <c r="BB175" s="5">
        <f t="shared" si="323"/>
        <v>4.8013803339867879E-7</v>
      </c>
      <c r="BC175" s="5">
        <f t="shared" si="324"/>
        <v>5.9754980667379405E-8</v>
      </c>
      <c r="BD175" s="5">
        <f t="shared" si="325"/>
        <v>1.9843735753103407E-5</v>
      </c>
      <c r="BE175" s="5">
        <f t="shared" si="326"/>
        <v>1.5474207738805519E-5</v>
      </c>
      <c r="BF175" s="5">
        <f t="shared" si="327"/>
        <v>6.0334180046279921E-6</v>
      </c>
      <c r="BG175" s="5">
        <f t="shared" si="328"/>
        <v>1.5682927976244239E-6</v>
      </c>
      <c r="BH175" s="5">
        <f t="shared" si="329"/>
        <v>3.0573991772085389E-7</v>
      </c>
      <c r="BI175" s="5">
        <f t="shared" si="330"/>
        <v>4.7683390463591484E-8</v>
      </c>
      <c r="BJ175" s="8">
        <f t="shared" si="331"/>
        <v>0.35687828789075704</v>
      </c>
      <c r="BK175" s="8">
        <f t="shared" si="332"/>
        <v>0.38083855917163756</v>
      </c>
      <c r="BL175" s="8">
        <f t="shared" si="333"/>
        <v>0.25242656202520014</v>
      </c>
      <c r="BM175" s="8">
        <f t="shared" si="334"/>
        <v>0.16698137452316536</v>
      </c>
      <c r="BN175" s="8">
        <f t="shared" si="335"/>
        <v>0.83299680447980939</v>
      </c>
    </row>
    <row r="176" spans="1:66" x14ac:dyDescent="0.25">
      <c r="A176" t="s">
        <v>154</v>
      </c>
      <c r="B176" t="s">
        <v>170</v>
      </c>
      <c r="C176" t="s">
        <v>158</v>
      </c>
      <c r="D176" s="11">
        <v>44473</v>
      </c>
      <c r="E176">
        <f>VLOOKUP(A176,home!$A$2:$E$405,3,FALSE)</f>
        <v>1.3154574132492101</v>
      </c>
      <c r="F176">
        <f>VLOOKUP(B176,home!$B$2:$E$405,3,FALSE)</f>
        <v>1.0900000000000001</v>
      </c>
      <c r="G176">
        <f>VLOOKUP(C176,away!$B$2:$E$405,4,FALSE)</f>
        <v>0.43</v>
      </c>
      <c r="H176">
        <f>VLOOKUP(A176,away!$A$2:$E$405,3,FALSE)</f>
        <v>1.0347003154574099</v>
      </c>
      <c r="I176">
        <f>VLOOKUP(C176,away!$B$2:$E$405,3,FALSE)</f>
        <v>0.95</v>
      </c>
      <c r="J176">
        <f>VLOOKUP(B176,home!$B$2:$E$405,4,FALSE)</f>
        <v>1.39</v>
      </c>
      <c r="K176" s="3">
        <f t="shared" si="280"/>
        <v>0.61655488958990479</v>
      </c>
      <c r="L176" s="3">
        <f t="shared" si="281"/>
        <v>1.3663217665615097</v>
      </c>
      <c r="M176" s="5">
        <f t="shared" si="282"/>
        <v>0.13767263031453775</v>
      </c>
      <c r="N176" s="5">
        <f t="shared" si="283"/>
        <v>8.4882733383131584E-2</v>
      </c>
      <c r="O176" s="5">
        <f t="shared" si="284"/>
        <v>0.18810511145852882</v>
      </c>
      <c r="P176" s="5">
        <f t="shared" si="285"/>
        <v>0.11597712622660997</v>
      </c>
      <c r="Q176" s="5">
        <f t="shared" si="286"/>
        <v>2.6167432154563006E-2</v>
      </c>
      <c r="R176" s="5">
        <f t="shared" si="287"/>
        <v>0.12850605409363344</v>
      </c>
      <c r="S176" s="5">
        <f t="shared" si="288"/>
        <v>2.4425141324482053E-2</v>
      </c>
      <c r="T176" s="5">
        <f t="shared" si="289"/>
        <v>3.5753132127800971E-2</v>
      </c>
      <c r="U176" s="5">
        <f t="shared" si="290"/>
        <v>7.9231035993334489E-2</v>
      </c>
      <c r="V176" s="5">
        <f t="shared" si="291"/>
        <v>2.2862267879165421E-3</v>
      </c>
      <c r="W176" s="5">
        <f t="shared" si="292"/>
        <v>5.3778860809693069E-3</v>
      </c>
      <c r="X176" s="5">
        <f t="shared" si="293"/>
        <v>7.3479228105165365E-3</v>
      </c>
      <c r="Y176" s="5">
        <f t="shared" si="294"/>
        <v>5.0198134375112856E-3</v>
      </c>
      <c r="Z176" s="5">
        <f t="shared" si="295"/>
        <v>5.8526872947687401E-2</v>
      </c>
      <c r="AA176" s="5">
        <f t="shared" si="296"/>
        <v>3.6085029688303787E-2</v>
      </c>
      <c r="AB176" s="5">
        <f t="shared" si="297"/>
        <v>1.1124200747660289E-2</v>
      </c>
      <c r="AC176" s="5">
        <f t="shared" si="298"/>
        <v>1.2037160734084875E-4</v>
      </c>
      <c r="AD176" s="5">
        <f t="shared" si="299"/>
        <v>8.2894048971977907E-4</v>
      </c>
      <c r="AE176" s="5">
        <f t="shared" si="300"/>
        <v>1.1325994342882913E-3</v>
      </c>
      <c r="AF176" s="5">
        <f t="shared" si="301"/>
        <v>7.7374762993167266E-4</v>
      </c>
      <c r="AG176" s="5">
        <f t="shared" si="302"/>
        <v>3.5239607620034149E-4</v>
      </c>
      <c r="AH176" s="5">
        <f t="shared" si="303"/>
        <v>1.9991635109301319E-2</v>
      </c>
      <c r="AI176" s="5">
        <f t="shared" si="304"/>
        <v>1.2325940377536938E-2</v>
      </c>
      <c r="AJ176" s="5">
        <f t="shared" si="305"/>
        <v>3.7998094042820175E-3</v>
      </c>
      <c r="AK176" s="5">
        <f t="shared" si="306"/>
        <v>7.8093035590659379E-4</v>
      </c>
      <c r="AL176" s="5">
        <f t="shared" si="307"/>
        <v>4.056101221215758E-6</v>
      </c>
      <c r="AM176" s="5">
        <f t="shared" si="308"/>
        <v>1.0221746242315606E-4</v>
      </c>
      <c r="AN176" s="5">
        <f t="shared" si="309"/>
        <v>1.396619438314413E-4</v>
      </c>
      <c r="AO176" s="5">
        <f t="shared" si="310"/>
        <v>9.5411576908594639E-5</v>
      </c>
      <c r="AP176" s="5">
        <f t="shared" si="311"/>
        <v>4.345430477072347E-5</v>
      </c>
      <c r="AQ176" s="5">
        <f t="shared" si="312"/>
        <v>1.4843140614759281E-5</v>
      </c>
      <c r="AR176" s="5">
        <f t="shared" si="313"/>
        <v>5.4630012397987341E-3</v>
      </c>
      <c r="AS176" s="5">
        <f t="shared" si="314"/>
        <v>3.368240126233621E-3</v>
      </c>
      <c r="AT176" s="5">
        <f t="shared" si="315"/>
        <v>1.0383524595711285E-3</v>
      </c>
      <c r="AU176" s="5">
        <f t="shared" si="316"/>
        <v>2.1340042868876109E-4</v>
      </c>
      <c r="AV176" s="5">
        <f t="shared" si="317"/>
        <v>3.2893269437159356E-5</v>
      </c>
      <c r="AW176" s="5">
        <f t="shared" si="318"/>
        <v>9.4914161838949924E-8</v>
      </c>
      <c r="AX176" s="5">
        <f t="shared" si="319"/>
        <v>1.050377937641153E-5</v>
      </c>
      <c r="AY176" s="5">
        <f t="shared" si="320"/>
        <v>1.4351542393150952E-5</v>
      </c>
      <c r="AZ176" s="5">
        <f t="shared" si="321"/>
        <v>9.8044123777462047E-6</v>
      </c>
      <c r="BA176" s="5">
        <f t="shared" si="322"/>
        <v>4.4653273466865771E-6</v>
      </c>
      <c r="BB176" s="5">
        <f t="shared" si="323"/>
        <v>1.5252684871500557E-6</v>
      </c>
      <c r="BC176" s="5">
        <f t="shared" si="324"/>
        <v>4.1680150676869292E-7</v>
      </c>
      <c r="BD176" s="5">
        <f t="shared" si="325"/>
        <v>1.2440362507815874E-3</v>
      </c>
      <c r="BE176" s="5">
        <f t="shared" si="326"/>
        <v>7.6701663324648056E-4</v>
      </c>
      <c r="BF176" s="5">
        <f t="shared" si="327"/>
        <v>2.3645392781245213E-4</v>
      </c>
      <c r="BG176" s="5">
        <f t="shared" si="328"/>
        <v>4.8595608451835253E-5</v>
      </c>
      <c r="BH176" s="5">
        <f t="shared" si="329"/>
        <v>7.4904650008938813E-6</v>
      </c>
      <c r="BI176" s="5">
        <f t="shared" si="330"/>
        <v>9.2365656432063514E-7</v>
      </c>
      <c r="BJ176" s="8">
        <f t="shared" si="331"/>
        <v>0.16807325918466939</v>
      </c>
      <c r="BK176" s="8">
        <f t="shared" si="332"/>
        <v>0.28049990390450158</v>
      </c>
      <c r="BL176" s="8">
        <f t="shared" si="333"/>
        <v>0.49237015129407469</v>
      </c>
      <c r="BM176" s="8">
        <f t="shared" si="334"/>
        <v>0.3181448430716971</v>
      </c>
      <c r="BN176" s="8">
        <f t="shared" si="335"/>
        <v>0.68131108763100456</v>
      </c>
    </row>
    <row r="177" spans="1:66" x14ac:dyDescent="0.25">
      <c r="A177" t="s">
        <v>154</v>
      </c>
      <c r="B177" t="s">
        <v>166</v>
      </c>
      <c r="C177" t="s">
        <v>163</v>
      </c>
      <c r="D177" s="11">
        <v>44473</v>
      </c>
      <c r="E177">
        <f>VLOOKUP(A177,home!$A$2:$E$405,3,FALSE)</f>
        <v>1.3154574132492101</v>
      </c>
      <c r="F177">
        <f>VLOOKUP(B177,home!$B$2:$E$405,3,FALSE)</f>
        <v>0.81</v>
      </c>
      <c r="G177">
        <f>VLOOKUP(C177,away!$B$2:$E$405,4,FALSE)</f>
        <v>0.95</v>
      </c>
      <c r="H177">
        <f>VLOOKUP(A177,away!$A$2:$E$405,3,FALSE)</f>
        <v>1.0347003154574099</v>
      </c>
      <c r="I177">
        <f>VLOOKUP(C177,away!$B$2:$E$405,3,FALSE)</f>
        <v>1.0900000000000001</v>
      </c>
      <c r="J177">
        <f>VLOOKUP(B177,home!$B$2:$E$405,4,FALSE)</f>
        <v>1.03</v>
      </c>
      <c r="K177" s="3">
        <f t="shared" si="280"/>
        <v>1.0122444794952672</v>
      </c>
      <c r="L177" s="3">
        <f t="shared" si="281"/>
        <v>1.1616580441640343</v>
      </c>
      <c r="M177" s="5">
        <f t="shared" si="282"/>
        <v>0.11373290437447937</v>
      </c>
      <c r="N177" s="5">
        <f t="shared" si="283"/>
        <v>0.11512550459002988</v>
      </c>
      <c r="O177" s="5">
        <f t="shared" si="284"/>
        <v>0.13211874325275286</v>
      </c>
      <c r="P177" s="5">
        <f t="shared" si="285"/>
        <v>0.13373646849545168</v>
      </c>
      <c r="Q177" s="5">
        <f t="shared" si="286"/>
        <v>5.8267578235182374E-2</v>
      </c>
      <c r="R177" s="5">
        <f t="shared" si="287"/>
        <v>7.6738400442201551E-2</v>
      </c>
      <c r="S177" s="5">
        <f t="shared" si="288"/>
        <v>3.931457458156732E-2</v>
      </c>
      <c r="T177" s="5">
        <f t="shared" si="289"/>
        <v>6.7687000970856809E-2</v>
      </c>
      <c r="U177" s="5">
        <f t="shared" si="290"/>
        <v>7.7678022212915698E-2</v>
      </c>
      <c r="V177" s="5">
        <f t="shared" si="291"/>
        <v>5.1365887020385767E-3</v>
      </c>
      <c r="W177" s="5">
        <f t="shared" si="292"/>
        <v>1.9660344800707316E-2</v>
      </c>
      <c r="X177" s="5">
        <f t="shared" si="293"/>
        <v>2.2838597688780202E-2</v>
      </c>
      <c r="Y177" s="5">
        <f t="shared" si="294"/>
        <v>1.3265320361298825E-2</v>
      </c>
      <c r="Z177" s="5">
        <f t="shared" si="295"/>
        <v>2.9714593389988098E-2</v>
      </c>
      <c r="AA177" s="5">
        <f t="shared" si="296"/>
        <v>3.0078433119462011E-2</v>
      </c>
      <c r="AB177" s="5">
        <f t="shared" si="297"/>
        <v>1.5223363938521511E-2</v>
      </c>
      <c r="AC177" s="5">
        <f t="shared" si="298"/>
        <v>3.7750136872352001E-4</v>
      </c>
      <c r="AD177" s="5">
        <f t="shared" si="299"/>
        <v>4.9752688723723642E-3</v>
      </c>
      <c r="AE177" s="5">
        <f t="shared" si="300"/>
        <v>5.7795611074702817E-3</v>
      </c>
      <c r="AF177" s="5">
        <f t="shared" si="301"/>
        <v>3.3569368261152244E-3</v>
      </c>
      <c r="AG177" s="5">
        <f t="shared" si="302"/>
        <v>1.2998708892690771E-3</v>
      </c>
      <c r="AH177" s="5">
        <f t="shared" si="303"/>
        <v>8.6295491101357792E-3</v>
      </c>
      <c r="AI177" s="5">
        <f t="shared" si="304"/>
        <v>8.7352134472682384E-3</v>
      </c>
      <c r="AJ177" s="5">
        <f t="shared" si="305"/>
        <v>4.4210857946050475E-3</v>
      </c>
      <c r="AK177" s="5">
        <f t="shared" si="306"/>
        <v>1.4917398963213021E-3</v>
      </c>
      <c r="AL177" s="5">
        <f t="shared" si="307"/>
        <v>1.7755881706512175E-5</v>
      </c>
      <c r="AM177" s="5">
        <f t="shared" si="308"/>
        <v>1.0072376900127143E-3</v>
      </c>
      <c r="AN177" s="5">
        <f t="shared" si="309"/>
        <v>1.1700657649884696E-3</v>
      </c>
      <c r="AO177" s="5">
        <f t="shared" si="310"/>
        <v>6.7960815404990017E-4</v>
      </c>
      <c r="AP177" s="5">
        <f t="shared" si="311"/>
        <v>2.6315742634384551E-4</v>
      </c>
      <c r="AQ177" s="5">
        <f t="shared" si="312"/>
        <v>7.642473529845812E-5</v>
      </c>
      <c r="AR177" s="5">
        <f t="shared" si="313"/>
        <v>2.0049170282595619E-3</v>
      </c>
      <c r="AS177" s="5">
        <f t="shared" si="314"/>
        <v>2.0294661937017983E-3</v>
      </c>
      <c r="AT177" s="5">
        <f t="shared" si="315"/>
        <v>1.0271579754484587E-3</v>
      </c>
      <c r="AU177" s="5">
        <f t="shared" si="316"/>
        <v>3.4657833007241255E-4</v>
      </c>
      <c r="AV177" s="5">
        <f t="shared" si="317"/>
        <v>8.7705500332122021E-5</v>
      </c>
      <c r="AW177" s="5">
        <f t="shared" si="318"/>
        <v>5.7996724076956725E-7</v>
      </c>
      <c r="AX177" s="5">
        <f t="shared" si="319"/>
        <v>1.699284652091558E-4</v>
      </c>
      <c r="AY177" s="5">
        <f t="shared" si="320"/>
        <v>1.9739876854266408E-4</v>
      </c>
      <c r="AZ177" s="5">
        <f t="shared" si="321"/>
        <v>1.1465493369283005E-4</v>
      </c>
      <c r="BA177" s="5">
        <f t="shared" si="322"/>
        <v>4.4396608675789987E-5</v>
      </c>
      <c r="BB177" s="5">
        <f t="shared" si="323"/>
        <v>1.2893419400458547E-5</v>
      </c>
      <c r="BC177" s="5">
        <f t="shared" si="324"/>
        <v>2.9955488726646576E-6</v>
      </c>
      <c r="BD177" s="5">
        <f t="shared" si="325"/>
        <v>3.8817133229319506E-4</v>
      </c>
      <c r="BE177" s="5">
        <f t="shared" si="326"/>
        <v>3.9292428821210962E-4</v>
      </c>
      <c r="BF177" s="5">
        <f t="shared" si="327"/>
        <v>1.9886772080115756E-4</v>
      </c>
      <c r="BG177" s="5">
        <f t="shared" si="328"/>
        <v>6.7100917510259301E-5</v>
      </c>
      <c r="BH177" s="5">
        <f t="shared" si="329"/>
        <v>1.6980633329706817E-5</v>
      </c>
      <c r="BI177" s="5">
        <f t="shared" si="330"/>
        <v>3.4377104692658145E-6</v>
      </c>
      <c r="BJ177" s="8">
        <f t="shared" si="331"/>
        <v>0.31599474585716936</v>
      </c>
      <c r="BK177" s="8">
        <f t="shared" si="332"/>
        <v>0.29251319217250965</v>
      </c>
      <c r="BL177" s="8">
        <f t="shared" si="333"/>
        <v>0.36167785884461401</v>
      </c>
      <c r="BM177" s="8">
        <f t="shared" si="334"/>
        <v>0.36998397207288142</v>
      </c>
      <c r="BN177" s="8">
        <f t="shared" si="335"/>
        <v>0.62971959939009781</v>
      </c>
    </row>
    <row r="178" spans="1:66" x14ac:dyDescent="0.25">
      <c r="A178" t="s">
        <v>154</v>
      </c>
      <c r="B178" t="s">
        <v>172</v>
      </c>
      <c r="C178" t="s">
        <v>167</v>
      </c>
      <c r="D178" s="11">
        <v>44473</v>
      </c>
      <c r="E178">
        <f>VLOOKUP(A178,home!$A$2:$E$405,3,FALSE)</f>
        <v>1.3154574132492101</v>
      </c>
      <c r="F178">
        <f>VLOOKUP(B178,home!$B$2:$E$405,3,FALSE)</f>
        <v>0.9</v>
      </c>
      <c r="G178">
        <f>VLOOKUP(C178,away!$B$2:$E$405,4,FALSE)</f>
        <v>0.62</v>
      </c>
      <c r="H178">
        <f>VLOOKUP(A178,away!$A$2:$E$405,3,FALSE)</f>
        <v>1.0347003154574099</v>
      </c>
      <c r="I178">
        <f>VLOOKUP(C178,away!$B$2:$E$405,3,FALSE)</f>
        <v>0.95</v>
      </c>
      <c r="J178">
        <f>VLOOKUP(B178,home!$B$2:$E$405,4,FALSE)</f>
        <v>0.97</v>
      </c>
      <c r="K178" s="3">
        <f t="shared" si="280"/>
        <v>0.73402523659305918</v>
      </c>
      <c r="L178" s="3">
        <f t="shared" si="281"/>
        <v>0.95347634069400322</v>
      </c>
      <c r="M178" s="5">
        <f t="shared" si="282"/>
        <v>0.18498110813876553</v>
      </c>
      <c r="N178" s="5">
        <f t="shared" si="283"/>
        <v>0.13578080166680365</v>
      </c>
      <c r="O178" s="5">
        <f t="shared" si="284"/>
        <v>0.17637511008567186</v>
      </c>
      <c r="P178" s="5">
        <f t="shared" si="285"/>
        <v>0.12946378190976215</v>
      </c>
      <c r="Q178" s="5">
        <f t="shared" si="286"/>
        <v>4.9833267534135382E-2</v>
      </c>
      <c r="R178" s="5">
        <f t="shared" si="287"/>
        <v>8.4084747276994193E-2</v>
      </c>
      <c r="S178" s="5">
        <f t="shared" si="288"/>
        <v>2.2652138635969665E-2</v>
      </c>
      <c r="T178" s="5">
        <f t="shared" si="289"/>
        <v>4.7514841573272674E-2</v>
      </c>
      <c r="U178" s="5">
        <f t="shared" si="290"/>
        <v>6.172032651386325E-2</v>
      </c>
      <c r="V178" s="5">
        <f t="shared" si="291"/>
        <v>1.7615201451676706E-3</v>
      </c>
      <c r="W178" s="5">
        <f t="shared" si="292"/>
        <v>1.219295866398298E-2</v>
      </c>
      <c r="X178" s="5">
        <f t="shared" si="293"/>
        <v>1.1625697609167734E-2</v>
      </c>
      <c r="Y178" s="5">
        <f t="shared" si="294"/>
        <v>5.5424138072021362E-3</v>
      </c>
      <c r="Z178" s="5">
        <f t="shared" si="295"/>
        <v>2.6724272380616157E-2</v>
      </c>
      <c r="AA178" s="5">
        <f t="shared" si="296"/>
        <v>1.9616290356959134E-2</v>
      </c>
      <c r="AB178" s="5">
        <f t="shared" si="297"/>
        <v>7.1994260851725349E-3</v>
      </c>
      <c r="AC178" s="5">
        <f t="shared" si="298"/>
        <v>7.7052821163149326E-5</v>
      </c>
      <c r="AD178" s="5">
        <f t="shared" si="299"/>
        <v>2.237484842024874E-3</v>
      </c>
      <c r="AE178" s="5">
        <f t="shared" si="300"/>
        <v>2.1333888595321767E-3</v>
      </c>
      <c r="AF178" s="5">
        <f t="shared" si="301"/>
        <v>1.0170679015320465E-3</v>
      </c>
      <c r="AG178" s="5">
        <f t="shared" si="302"/>
        <v>3.2325006033003483E-4</v>
      </c>
      <c r="AH178" s="5">
        <f t="shared" si="303"/>
        <v>6.3702403592949272E-3</v>
      </c>
      <c r="AI178" s="5">
        <f t="shared" si="304"/>
        <v>4.6759171868861133E-3</v>
      </c>
      <c r="AJ178" s="5">
        <f t="shared" si="305"/>
        <v>1.716120609696815E-3</v>
      </c>
      <c r="AK178" s="5">
        <f t="shared" si="306"/>
        <v>4.198919455183099E-4</v>
      </c>
      <c r="AL178" s="5">
        <f t="shared" si="307"/>
        <v>2.1570958753506035E-6</v>
      </c>
      <c r="AM178" s="5">
        <f t="shared" si="308"/>
        <v>3.2847406810813842E-4</v>
      </c>
      <c r="AN178" s="5">
        <f t="shared" si="309"/>
        <v>3.1319225247262062E-4</v>
      </c>
      <c r="AO178" s="5">
        <f t="shared" si="310"/>
        <v>1.4931070141065335E-4</v>
      </c>
      <c r="AP178" s="5">
        <f t="shared" si="311"/>
        <v>4.7454740402494899E-5</v>
      </c>
      <c r="AQ178" s="5">
        <f t="shared" si="312"/>
        <v>1.1311743056888674E-5</v>
      </c>
      <c r="AR178" s="5">
        <f t="shared" si="313"/>
        <v>1.2147746934243564E-3</v>
      </c>
      <c r="AS178" s="5">
        <f t="shared" si="314"/>
        <v>8.9167528174807417E-4</v>
      </c>
      <c r="AT178" s="5">
        <f t="shared" si="315"/>
        <v>3.2725607982465638E-4</v>
      </c>
      <c r="AU178" s="5">
        <f t="shared" si="316"/>
        <v>8.0071407139936822E-5</v>
      </c>
      <c r="AV178" s="5">
        <f t="shared" si="317"/>
        <v>1.4693608392557821E-5</v>
      </c>
      <c r="AW178" s="5">
        <f t="shared" si="318"/>
        <v>4.1936082730997287E-8</v>
      </c>
      <c r="AX178" s="5">
        <f t="shared" si="319"/>
        <v>4.0184709259626813E-5</v>
      </c>
      <c r="AY178" s="5">
        <f t="shared" si="320"/>
        <v>3.8315169536721401E-5</v>
      </c>
      <c r="AZ178" s="5">
        <f t="shared" si="321"/>
        <v>1.8266303821471736E-5</v>
      </c>
      <c r="BA178" s="5">
        <f t="shared" si="322"/>
        <v>5.8054961752339191E-6</v>
      </c>
      <c r="BB178" s="5">
        <f t="shared" si="323"/>
        <v>1.3838508122687668E-6</v>
      </c>
      <c r="BC178" s="5">
        <f t="shared" si="324"/>
        <v>2.6389380170968972E-7</v>
      </c>
      <c r="BD178" s="5">
        <f t="shared" si="325"/>
        <v>1.9304315490898907E-4</v>
      </c>
      <c r="BE178" s="5">
        <f t="shared" si="326"/>
        <v>1.4169854745474129E-4</v>
      </c>
      <c r="BF178" s="5">
        <f t="shared" si="327"/>
        <v>5.2005154910179635E-5</v>
      </c>
      <c r="BG178" s="5">
        <f t="shared" si="328"/>
        <v>1.27243653790011E-5</v>
      </c>
      <c r="BH178" s="5">
        <f t="shared" si="329"/>
        <v>2.3350013269544533E-6</v>
      </c>
      <c r="BI178" s="5">
        <f t="shared" si="330"/>
        <v>3.4278998029256999E-7</v>
      </c>
      <c r="BJ178" s="8">
        <f t="shared" si="331"/>
        <v>0.26915513544684161</v>
      </c>
      <c r="BK178" s="8">
        <f t="shared" si="332"/>
        <v>0.33897607391624029</v>
      </c>
      <c r="BL178" s="8">
        <f t="shared" si="333"/>
        <v>0.36510869050454692</v>
      </c>
      <c r="BM178" s="8">
        <f t="shared" si="334"/>
        <v>0.23940708240265804</v>
      </c>
      <c r="BN178" s="8">
        <f t="shared" si="335"/>
        <v>0.76051881661213283</v>
      </c>
    </row>
    <row r="179" spans="1:66" x14ac:dyDescent="0.25">
      <c r="A179" t="s">
        <v>154</v>
      </c>
      <c r="B179" t="s">
        <v>173</v>
      </c>
      <c r="C179" t="s">
        <v>165</v>
      </c>
      <c r="D179" s="11">
        <v>44473</v>
      </c>
      <c r="E179">
        <f>VLOOKUP(A179,home!$A$2:$E$405,3,FALSE)</f>
        <v>1.3154574132492101</v>
      </c>
      <c r="F179">
        <f>VLOOKUP(B179,home!$B$2:$E$405,3,FALSE)</f>
        <v>0.95</v>
      </c>
      <c r="G179">
        <f>VLOOKUP(C179,away!$B$2:$E$405,4,FALSE)</f>
        <v>1.47</v>
      </c>
      <c r="H179">
        <f>VLOOKUP(A179,away!$A$2:$E$405,3,FALSE)</f>
        <v>1.0347003154574099</v>
      </c>
      <c r="I179">
        <f>VLOOKUP(C179,away!$B$2:$E$405,3,FALSE)</f>
        <v>0.76</v>
      </c>
      <c r="J179">
        <f>VLOOKUP(B179,home!$B$2:$E$405,4,FALSE)</f>
        <v>0.97</v>
      </c>
      <c r="K179" s="3">
        <f t="shared" si="280"/>
        <v>1.8370362776025217</v>
      </c>
      <c r="L179" s="3">
        <f t="shared" si="281"/>
        <v>0.76278107255520267</v>
      </c>
      <c r="M179" s="5">
        <f t="shared" si="282"/>
        <v>7.4287145510674529E-2</v>
      </c>
      <c r="N179" s="5">
        <f t="shared" si="283"/>
        <v>0.1364681812626464</v>
      </c>
      <c r="O179" s="5">
        <f t="shared" si="284"/>
        <v>5.6664828529696724E-2</v>
      </c>
      <c r="P179" s="5">
        <f t="shared" si="285"/>
        <v>0.10409534567317923</v>
      </c>
      <c r="Q179" s="5">
        <f t="shared" si="286"/>
        <v>0.1253484998589591</v>
      </c>
      <c r="R179" s="5">
        <f t="shared" si="287"/>
        <v>2.1611429341019353E-2</v>
      </c>
      <c r="S179" s="5">
        <f t="shared" si="288"/>
        <v>3.6466069992087811E-2</v>
      </c>
      <c r="T179" s="5">
        <f t="shared" si="289"/>
        <v>9.5613463165602486E-2</v>
      </c>
      <c r="U179" s="5">
        <f t="shared" si="290"/>
        <v>3.9700979710296111E-2</v>
      </c>
      <c r="V179" s="5">
        <f t="shared" si="291"/>
        <v>5.677590853817787E-3</v>
      </c>
      <c r="W179" s="5">
        <f t="shared" si="292"/>
        <v>7.6756580527987506E-2</v>
      </c>
      <c r="X179" s="5">
        <f t="shared" si="293"/>
        <v>5.8548466820808089E-2</v>
      </c>
      <c r="Y179" s="5">
        <f t="shared" si="294"/>
        <v>2.2329831159019344E-2</v>
      </c>
      <c r="Z179" s="5">
        <f t="shared" si="295"/>
        <v>5.4949297507312402E-3</v>
      </c>
      <c r="AA179" s="5">
        <f t="shared" si="296"/>
        <v>1.0094385294970669E-2</v>
      </c>
      <c r="AB179" s="5">
        <f t="shared" si="297"/>
        <v>9.2718759934792769E-3</v>
      </c>
      <c r="AC179" s="5">
        <f t="shared" si="298"/>
        <v>4.972350687795972E-4</v>
      </c>
      <c r="AD179" s="5">
        <f t="shared" si="299"/>
        <v>3.5251155743658072E-2</v>
      </c>
      <c r="AE179" s="5">
        <f t="shared" si="300"/>
        <v>2.6888914386958E-2</v>
      </c>
      <c r="AF179" s="5">
        <f t="shared" si="301"/>
        <v>1.0255177477964421E-2</v>
      </c>
      <c r="AG179" s="5">
        <f t="shared" si="302"/>
        <v>2.6074850919618866E-3</v>
      </c>
      <c r="AH179" s="5">
        <f t="shared" si="303"/>
        <v>1.0478571022195669E-3</v>
      </c>
      <c r="AI179" s="5">
        <f t="shared" si="304"/>
        <v>1.924951510520798E-3</v>
      </c>
      <c r="AJ179" s="5">
        <f t="shared" si="305"/>
        <v>1.7681028787262395E-3</v>
      </c>
      <c r="AK179" s="5">
        <f t="shared" si="306"/>
        <v>1.0826897102511849E-3</v>
      </c>
      <c r="AL179" s="5">
        <f t="shared" si="307"/>
        <v>2.7870154929025639E-5</v>
      </c>
      <c r="AM179" s="5">
        <f t="shared" si="308"/>
        <v>1.2951530385703281E-2</v>
      </c>
      <c r="AN179" s="5">
        <f t="shared" si="309"/>
        <v>9.8791822388380468E-3</v>
      </c>
      <c r="AO179" s="5">
        <f t="shared" si="310"/>
        <v>3.7678266120545964E-3</v>
      </c>
      <c r="AP179" s="5">
        <f t="shared" si="311"/>
        <v>9.580089414483469E-4</v>
      </c>
      <c r="AQ179" s="5">
        <f t="shared" si="312"/>
        <v>1.8268777196886108E-4</v>
      </c>
      <c r="AR179" s="5">
        <f t="shared" si="313"/>
        <v>1.5985711286312562E-4</v>
      </c>
      <c r="AS179" s="5">
        <f t="shared" si="314"/>
        <v>2.9366331556236248E-4</v>
      </c>
      <c r="AT179" s="5">
        <f t="shared" si="315"/>
        <v>2.6973508204454857E-4</v>
      </c>
      <c r="AU179" s="5">
        <f t="shared" si="316"/>
        <v>1.6517104368597615E-4</v>
      </c>
      <c r="AV179" s="5">
        <f t="shared" si="317"/>
        <v>7.5856299815152251E-5</v>
      </c>
      <c r="AW179" s="5">
        <f t="shared" si="318"/>
        <v>1.0848121058414956E-6</v>
      </c>
      <c r="AX179" s="5">
        <f t="shared" si="319"/>
        <v>3.9654051948347195E-3</v>
      </c>
      <c r="AY179" s="5">
        <f t="shared" si="320"/>
        <v>3.0247360276319996E-3</v>
      </c>
      <c r="AZ179" s="5">
        <f t="shared" si="321"/>
        <v>1.1536056956767498E-3</v>
      </c>
      <c r="BA179" s="5">
        <f t="shared" si="322"/>
        <v>2.9331619661803404E-4</v>
      </c>
      <c r="BB179" s="5">
        <f t="shared" si="323"/>
        <v>5.5934010763529164E-5</v>
      </c>
      <c r="BC179" s="5">
        <f t="shared" si="324"/>
        <v>8.5330809445038084E-6</v>
      </c>
      <c r="BD179" s="5">
        <f t="shared" si="325"/>
        <v>2.0322663334218831E-5</v>
      </c>
      <c r="BE179" s="5">
        <f t="shared" si="326"/>
        <v>3.7333469802462615E-5</v>
      </c>
      <c r="BF179" s="5">
        <f t="shared" si="327"/>
        <v>3.4291469197951041E-5</v>
      </c>
      <c r="BG179" s="5">
        <f t="shared" si="328"/>
        <v>2.0998224309641843E-5</v>
      </c>
      <c r="BH179" s="5">
        <f t="shared" si="329"/>
        <v>9.6436249555118039E-6</v>
      </c>
      <c r="BI179" s="5">
        <f t="shared" si="330"/>
        <v>3.5431377781736393E-6</v>
      </c>
      <c r="BJ179" s="8">
        <f t="shared" si="331"/>
        <v>0.62630852165204787</v>
      </c>
      <c r="BK179" s="8">
        <f t="shared" si="332"/>
        <v>0.22407599328109998</v>
      </c>
      <c r="BL179" s="8">
        <f t="shared" si="333"/>
        <v>0.14425751551452906</v>
      </c>
      <c r="BM179" s="8">
        <f t="shared" si="334"/>
        <v>0.47863787880670666</v>
      </c>
      <c r="BN179" s="8">
        <f t="shared" si="335"/>
        <v>0.51847543017617537</v>
      </c>
    </row>
    <row r="180" spans="1:66" x14ac:dyDescent="0.25">
      <c r="A180" t="s">
        <v>175</v>
      </c>
      <c r="B180" t="s">
        <v>280</v>
      </c>
      <c r="C180" t="s">
        <v>177</v>
      </c>
      <c r="D180" s="11">
        <v>44473</v>
      </c>
      <c r="E180">
        <f>VLOOKUP(A180,home!$A$2:$E$405,3,FALSE)</f>
        <v>1.21182266009852</v>
      </c>
      <c r="F180">
        <f>VLOOKUP(B180,home!$B$2:$E$405,3,FALSE)</f>
        <v>0.72</v>
      </c>
      <c r="G180">
        <f>VLOOKUP(C180,away!$B$2:$E$405,4,FALSE)</f>
        <v>1.1599999999999999</v>
      </c>
      <c r="H180">
        <f>VLOOKUP(A180,away!$A$2:$E$405,3,FALSE)</f>
        <v>1.07389162561576</v>
      </c>
      <c r="I180">
        <f>VLOOKUP(C180,away!$B$2:$E$405,3,FALSE)</f>
        <v>0.22</v>
      </c>
      <c r="J180">
        <f>VLOOKUP(B180,home!$B$2:$E$405,4,FALSE)</f>
        <v>0.87</v>
      </c>
      <c r="K180" s="3">
        <f t="shared" si="280"/>
        <v>1.012114285714284</v>
      </c>
      <c r="L180" s="3">
        <f t="shared" si="281"/>
        <v>0.20554285714285647</v>
      </c>
      <c r="M180" s="5">
        <f t="shared" si="282"/>
        <v>0.29592265991870259</v>
      </c>
      <c r="N180" s="5">
        <f t="shared" si="283"/>
        <v>0.29950755157028869</v>
      </c>
      <c r="O180" s="5">
        <f t="shared" si="284"/>
        <v>6.0824789013003984E-2</v>
      </c>
      <c r="P180" s="5">
        <f t="shared" si="285"/>
        <v>6.1561637885618553E-2</v>
      </c>
      <c r="Q180" s="5">
        <f t="shared" si="286"/>
        <v>0.15156793581179837</v>
      </c>
      <c r="R180" s="5">
        <f t="shared" si="287"/>
        <v>6.2510504594221299E-3</v>
      </c>
      <c r="S180" s="5">
        <f t="shared" si="288"/>
        <v>3.2017109303163769E-3</v>
      </c>
      <c r="T180" s="5">
        <f t="shared" si="289"/>
        <v>3.1153706578002108E-2</v>
      </c>
      <c r="U180" s="5">
        <f t="shared" si="290"/>
        <v>6.3267774707019761E-3</v>
      </c>
      <c r="V180" s="5">
        <f t="shared" si="291"/>
        <v>7.4006787584564144E-5</v>
      </c>
      <c r="W180" s="5">
        <f t="shared" si="292"/>
        <v>5.1134691030448924E-2</v>
      </c>
      <c r="X180" s="5">
        <f t="shared" si="293"/>
        <v>1.0510370493515666E-2</v>
      </c>
      <c r="Y180" s="5">
        <f t="shared" si="294"/>
        <v>1.0801657904335917E-3</v>
      </c>
      <c r="Z180" s="5">
        <f t="shared" si="295"/>
        <v>4.2828625719126346E-4</v>
      </c>
      <c r="AA180" s="5">
        <f t="shared" si="296"/>
        <v>4.3347463927837973E-4</v>
      </c>
      <c r="AB180" s="5">
        <f t="shared" si="297"/>
        <v>2.1936293745424706E-4</v>
      </c>
      <c r="AC180" s="5">
        <f t="shared" si="298"/>
        <v>9.6224023947897176E-7</v>
      </c>
      <c r="AD180" s="5">
        <f t="shared" si="299"/>
        <v>1.293853782187585E-2</v>
      </c>
      <c r="AE180" s="5">
        <f t="shared" si="300"/>
        <v>2.6594240311592732E-3</v>
      </c>
      <c r="AF180" s="5">
        <f t="shared" si="301"/>
        <v>2.7331280685942487E-4</v>
      </c>
      <c r="AG180" s="5">
        <f t="shared" si="302"/>
        <v>1.8725831738539967E-5</v>
      </c>
      <c r="AH180" s="5">
        <f t="shared" si="303"/>
        <v>2.2007795244528132E-5</v>
      </c>
      <c r="AI180" s="5">
        <f t="shared" si="304"/>
        <v>2.2274403964061807E-5</v>
      </c>
      <c r="AJ180" s="5">
        <f t="shared" si="305"/>
        <v>1.1272121228898913E-5</v>
      </c>
      <c r="AK180" s="5">
        <f t="shared" si="306"/>
        <v>3.8028916420239473E-6</v>
      </c>
      <c r="AL180" s="5">
        <f t="shared" si="307"/>
        <v>8.0071036395860055E-9</v>
      </c>
      <c r="AM180" s="5">
        <f t="shared" si="308"/>
        <v>2.6190557931550259E-3</v>
      </c>
      <c r="AN180" s="5">
        <f t="shared" si="309"/>
        <v>5.3832821074163413E-4</v>
      </c>
      <c r="AO180" s="5">
        <f t="shared" si="310"/>
        <v>5.5324759258218594E-5</v>
      </c>
      <c r="AP180" s="5">
        <f t="shared" si="311"/>
        <v>3.7905363628916508E-6</v>
      </c>
      <c r="AQ180" s="5">
        <f t="shared" si="312"/>
        <v>1.9477941853316029E-7</v>
      </c>
      <c r="AR180" s="5">
        <f t="shared" si="313"/>
        <v>9.0470902279505658E-7</v>
      </c>
      <c r="AS180" s="5">
        <f t="shared" si="314"/>
        <v>9.1566892638548661E-7</v>
      </c>
      <c r="AT180" s="5">
        <f t="shared" si="315"/>
        <v>4.6338080068970595E-7</v>
      </c>
      <c r="AU180" s="5">
        <f t="shared" si="316"/>
        <v>1.5633144270125825E-7</v>
      </c>
      <c r="AV180" s="5">
        <f t="shared" si="317"/>
        <v>3.9556321616066869E-8</v>
      </c>
      <c r="AW180" s="5">
        <f t="shared" si="318"/>
        <v>4.6270574633347342E-11</v>
      </c>
      <c r="AX180" s="5">
        <f t="shared" si="319"/>
        <v>4.4179729722249262E-4</v>
      </c>
      <c r="AY180" s="5">
        <f t="shared" si="320"/>
        <v>9.080827874910289E-5</v>
      </c>
      <c r="AZ180" s="5">
        <f t="shared" si="321"/>
        <v>9.3324965331577684E-6</v>
      </c>
      <c r="BA180" s="5">
        <f t="shared" si="322"/>
        <v>6.3940933390035023E-7</v>
      </c>
      <c r="BB180" s="5">
        <f t="shared" si="323"/>
        <v>3.2856505343422168E-8</v>
      </c>
      <c r="BC180" s="5">
        <f t="shared" si="324"/>
        <v>1.3506839968033051E-9</v>
      </c>
      <c r="BD180" s="5">
        <f t="shared" si="325"/>
        <v>3.0992746238036259E-8</v>
      </c>
      <c r="BE180" s="5">
        <f t="shared" si="326"/>
        <v>3.1368201221034129E-8</v>
      </c>
      <c r="BF180" s="5">
        <f t="shared" si="327"/>
        <v>1.5874102286484443E-8</v>
      </c>
      <c r="BG180" s="5">
        <f t="shared" si="328"/>
        <v>5.3554685656802279E-9</v>
      </c>
      <c r="BH180" s="5">
        <f t="shared" si="329"/>
        <v>1.355086560504686E-9</v>
      </c>
      <c r="BI180" s="5">
        <f t="shared" si="330"/>
        <v>2.7430049325324534E-10</v>
      </c>
      <c r="BJ180" s="8">
        <f t="shared" si="331"/>
        <v>0.56460372753408439</v>
      </c>
      <c r="BK180" s="8">
        <f t="shared" si="332"/>
        <v>0.3608517940483143</v>
      </c>
      <c r="BL180" s="8">
        <f t="shared" si="333"/>
        <v>7.4117376598359791E-2</v>
      </c>
      <c r="BM180" s="8">
        <f t="shared" si="334"/>
        <v>0.12427475154663725</v>
      </c>
      <c r="BN180" s="8">
        <f t="shared" si="335"/>
        <v>0.87563562465883438</v>
      </c>
    </row>
    <row r="181" spans="1:66" x14ac:dyDescent="0.25">
      <c r="A181" t="s">
        <v>175</v>
      </c>
      <c r="B181" t="s">
        <v>179</v>
      </c>
      <c r="C181" t="s">
        <v>278</v>
      </c>
      <c r="D181" s="11">
        <v>44473</v>
      </c>
      <c r="E181">
        <f>VLOOKUP(A181,home!$A$2:$E$405,3,FALSE)</f>
        <v>1.21182266009852</v>
      </c>
      <c r="F181">
        <f>VLOOKUP(B181,home!$B$2:$E$405,3,FALSE)</f>
        <v>0.83</v>
      </c>
      <c r="G181">
        <f>VLOOKUP(C181,away!$B$2:$E$405,4,FALSE)</f>
        <v>1.05</v>
      </c>
      <c r="H181">
        <f>VLOOKUP(A181,away!$A$2:$E$405,3,FALSE)</f>
        <v>1.07389162561576</v>
      </c>
      <c r="I181">
        <f>VLOOKUP(C181,away!$B$2:$E$405,3,FALSE)</f>
        <v>0.55000000000000004</v>
      </c>
      <c r="J181">
        <f>VLOOKUP(B181,home!$B$2:$E$405,4,FALSE)</f>
        <v>1.43</v>
      </c>
      <c r="K181" s="3">
        <f t="shared" si="280"/>
        <v>1.0561034482758602</v>
      </c>
      <c r="L181" s="3">
        <f t="shared" si="281"/>
        <v>0.84461576354679535</v>
      </c>
      <c r="M181" s="5">
        <f t="shared" si="282"/>
        <v>0.14946108637747388</v>
      </c>
      <c r="N181" s="5">
        <f t="shared" si="283"/>
        <v>0.15784636870630636</v>
      </c>
      <c r="O181" s="5">
        <f t="shared" si="284"/>
        <v>0.12623718959124364</v>
      </c>
      <c r="P181" s="5">
        <f t="shared" si="285"/>
        <v>0.13331953122796594</v>
      </c>
      <c r="Q181" s="5">
        <f t="shared" si="286"/>
        <v>8.3351047144276491E-2</v>
      </c>
      <c r="R181" s="5">
        <f t="shared" si="287"/>
        <v>5.3310960137304908E-2</v>
      </c>
      <c r="S181" s="5">
        <f t="shared" si="288"/>
        <v>2.9730309469909313E-2</v>
      </c>
      <c r="T181" s="5">
        <f t="shared" si="289"/>
        <v>7.0399608326188023E-2</v>
      </c>
      <c r="U181" s="5">
        <f t="shared" si="290"/>
        <v>5.6301888831904637E-2</v>
      </c>
      <c r="V181" s="5">
        <f t="shared" si="291"/>
        <v>2.9466093578515186E-3</v>
      </c>
      <c r="W181" s="5">
        <f t="shared" si="292"/>
        <v>2.934244276882474E-2</v>
      </c>
      <c r="X181" s="5">
        <f t="shared" si="293"/>
        <v>2.4783089703519053E-2</v>
      </c>
      <c r="Y181" s="5">
        <f t="shared" si="294"/>
        <v>1.0466094116493232E-2</v>
      </c>
      <c r="Z181" s="5">
        <f t="shared" si="295"/>
        <v>1.5009092433927519E-2</v>
      </c>
      <c r="AA181" s="5">
        <f t="shared" si="296"/>
        <v>1.5851154274961976E-2</v>
      </c>
      <c r="AB181" s="5">
        <f t="shared" si="297"/>
        <v>8.3702293444699923E-3</v>
      </c>
      <c r="AC181" s="5">
        <f t="shared" si="298"/>
        <v>1.6427377010886176E-4</v>
      </c>
      <c r="AD181" s="5">
        <f t="shared" si="299"/>
        <v>7.7471637472482195E-3</v>
      </c>
      <c r="AE181" s="5">
        <f t="shared" si="300"/>
        <v>6.5433766237041066E-3</v>
      </c>
      <c r="AF181" s="5">
        <f t="shared" si="301"/>
        <v>2.7633195216020482E-3</v>
      </c>
      <c r="AG181" s="5">
        <f t="shared" si="302"/>
        <v>7.7798107588722648E-4</v>
      </c>
      <c r="AH181" s="5">
        <f t="shared" si="303"/>
        <v>3.16922901655653E-3</v>
      </c>
      <c r="AI181" s="5">
        <f t="shared" si="304"/>
        <v>3.3470336927612647E-3</v>
      </c>
      <c r="AJ181" s="5">
        <f t="shared" si="305"/>
        <v>1.7674069122103288E-3</v>
      </c>
      <c r="AK181" s="5">
        <f t="shared" si="306"/>
        <v>6.2218817816397313E-4</v>
      </c>
      <c r="AL181" s="5">
        <f t="shared" si="307"/>
        <v>5.8612987647237959E-6</v>
      </c>
      <c r="AM181" s="5">
        <f t="shared" si="308"/>
        <v>1.6363612695653165E-3</v>
      </c>
      <c r="AN181" s="5">
        <f t="shared" si="309"/>
        <v>1.3820965231323131E-3</v>
      </c>
      <c r="AO181" s="5">
        <f t="shared" si="310"/>
        <v>5.8367025509038491E-4</v>
      </c>
      <c r="AP181" s="5">
        <f t="shared" si="311"/>
        <v>1.6432569938757275E-4</v>
      </c>
      <c r="AQ181" s="5">
        <f t="shared" si="312"/>
        <v>3.4698019014648978E-5</v>
      </c>
      <c r="AR181" s="5">
        <f t="shared" si="313"/>
        <v>5.3535615713471069E-4</v>
      </c>
      <c r="AS181" s="5">
        <f t="shared" si="314"/>
        <v>5.6539148360568127E-4</v>
      </c>
      <c r="AT181" s="5">
        <f t="shared" si="315"/>
        <v>2.9855594773088221E-4</v>
      </c>
      <c r="AU181" s="5">
        <f t="shared" si="316"/>
        <v>1.0510198863395076E-4</v>
      </c>
      <c r="AV181" s="5">
        <f t="shared" si="317"/>
        <v>2.7749643154241407E-5</v>
      </c>
      <c r="AW181" s="5">
        <f t="shared" si="318"/>
        <v>1.4523022209690557E-7</v>
      </c>
      <c r="AX181" s="5">
        <f t="shared" si="319"/>
        <v>2.8802779656883238E-4</v>
      </c>
      <c r="AY181" s="5">
        <f t="shared" si="320"/>
        <v>2.432728173216854E-4</v>
      </c>
      <c r="AZ181" s="5">
        <f t="shared" si="321"/>
        <v>1.0273602817616768E-4</v>
      </c>
      <c r="BA181" s="5">
        <f t="shared" si="322"/>
        <v>2.8924156293926321E-5</v>
      </c>
      <c r="BB181" s="5">
        <f t="shared" si="323"/>
        <v>6.1074495882853561E-6</v>
      </c>
      <c r="BC181" s="5">
        <f t="shared" si="324"/>
        <v>1.0316896394666396E-6</v>
      </c>
      <c r="BD181" s="5">
        <f t="shared" si="325"/>
        <v>7.5361708237968596E-5</v>
      </c>
      <c r="BE181" s="5">
        <f t="shared" si="326"/>
        <v>7.9589759938077933E-5</v>
      </c>
      <c r="BF181" s="5">
        <f t="shared" si="327"/>
        <v>4.2027509959026005E-5</v>
      </c>
      <c r="BG181" s="5">
        <f t="shared" si="328"/>
        <v>1.4795132730058479E-5</v>
      </c>
      <c r="BH181" s="5">
        <f t="shared" si="329"/>
        <v>3.9062976734784496E-6</v>
      </c>
      <c r="BI181" s="5">
        <f t="shared" si="330"/>
        <v>8.2509088859051244E-7</v>
      </c>
      <c r="BJ181" s="8">
        <f t="shared" si="331"/>
        <v>0.39849174343782801</v>
      </c>
      <c r="BK181" s="8">
        <f t="shared" si="332"/>
        <v>0.31587094431939589</v>
      </c>
      <c r="BL181" s="8">
        <f t="shared" si="333"/>
        <v>0.27072594069926398</v>
      </c>
      <c r="BM181" s="8">
        <f t="shared" si="334"/>
        <v>0.29632841011874461</v>
      </c>
      <c r="BN181" s="8">
        <f t="shared" si="335"/>
        <v>0.70352618318457116</v>
      </c>
    </row>
    <row r="182" spans="1:66" x14ac:dyDescent="0.25">
      <c r="A182" t="s">
        <v>175</v>
      </c>
      <c r="B182" t="s">
        <v>285</v>
      </c>
      <c r="C182" t="s">
        <v>178</v>
      </c>
      <c r="D182" s="11">
        <v>44473</v>
      </c>
      <c r="E182">
        <f>VLOOKUP(A182,home!$A$2:$E$405,3,FALSE)</f>
        <v>1.21182266009852</v>
      </c>
      <c r="F182">
        <f>VLOOKUP(B182,home!$B$2:$E$405,3,FALSE)</f>
        <v>0.94</v>
      </c>
      <c r="G182">
        <f>VLOOKUP(C182,away!$B$2:$E$405,4,FALSE)</f>
        <v>1.32</v>
      </c>
      <c r="H182">
        <f>VLOOKUP(A182,away!$A$2:$E$405,3,FALSE)</f>
        <v>1.07389162561576</v>
      </c>
      <c r="I182">
        <f>VLOOKUP(C182,away!$B$2:$E$405,3,FALSE)</f>
        <v>0.77</v>
      </c>
      <c r="J182">
        <f>VLOOKUP(B182,home!$B$2:$E$405,4,FALSE)</f>
        <v>1.18</v>
      </c>
      <c r="K182" s="3">
        <f t="shared" si="280"/>
        <v>1.5036295566502438</v>
      </c>
      <c r="L182" s="3">
        <f t="shared" si="281"/>
        <v>0.97573793103447948</v>
      </c>
      <c r="M182" s="5">
        <f t="shared" si="282"/>
        <v>8.3796210968889173E-2</v>
      </c>
      <c r="N182" s="5">
        <f t="shared" si="283"/>
        <v>0.12599845954812108</v>
      </c>
      <c r="O182" s="5">
        <f t="shared" si="284"/>
        <v>8.1763141519312674E-2</v>
      </c>
      <c r="P182" s="5">
        <f t="shared" si="285"/>
        <v>0.12294147623301523</v>
      </c>
      <c r="Q182" s="5">
        <f t="shared" si="286"/>
        <v>9.4727503934477542E-2</v>
      </c>
      <c r="R182" s="5">
        <f t="shared" si="287"/>
        <v>3.988969927046674E-2</v>
      </c>
      <c r="S182" s="5">
        <f t="shared" si="288"/>
        <v>4.5093347311266324E-2</v>
      </c>
      <c r="T182" s="5">
        <f t="shared" si="289"/>
        <v>9.2429218701087626E-2</v>
      </c>
      <c r="U182" s="5">
        <f t="shared" si="290"/>
        <v>5.9979330828963444E-2</v>
      </c>
      <c r="V182" s="5">
        <f t="shared" si="291"/>
        <v>7.3509591140946042E-3</v>
      </c>
      <c r="W182" s="5">
        <f t="shared" si="292"/>
        <v>4.747835824786089E-2</v>
      </c>
      <c r="X182" s="5">
        <f t="shared" si="293"/>
        <v>4.6326435045681597E-2</v>
      </c>
      <c r="Y182" s="5">
        <f t="shared" si="294"/>
        <v>2.2601229941838278E-2</v>
      </c>
      <c r="Z182" s="5">
        <f t="shared" si="295"/>
        <v>1.2973964211917603E-2</v>
      </c>
      <c r="AA182" s="5">
        <f t="shared" si="296"/>
        <v>1.950803605596179E-2</v>
      </c>
      <c r="AB182" s="5">
        <f t="shared" si="297"/>
        <v>1.4666429802971406E-2</v>
      </c>
      <c r="AC182" s="5">
        <f t="shared" si="298"/>
        <v>6.740592405416586E-4</v>
      </c>
      <c r="AD182" s="5">
        <f t="shared" si="299"/>
        <v>1.7847465690678126E-2</v>
      </c>
      <c r="AE182" s="5">
        <f t="shared" si="300"/>
        <v>1.741444924723113E-2</v>
      </c>
      <c r="AF182" s="5">
        <f t="shared" si="301"/>
        <v>8.4959693392991243E-3</v>
      </c>
      <c r="AG182" s="5">
        <f t="shared" si="302"/>
        <v>2.7632798484200343E-3</v>
      </c>
      <c r="AH182" s="5">
        <f t="shared" si="303"/>
        <v>3.1647972493629656E-3</v>
      </c>
      <c r="AI182" s="5">
        <f t="shared" si="304"/>
        <v>4.7586826849475459E-3</v>
      </c>
      <c r="AJ182" s="5">
        <f t="shared" si="305"/>
        <v>3.5776479679034373E-3</v>
      </c>
      <c r="AK182" s="5">
        <f t="shared" si="306"/>
        <v>1.7931524092764297E-3</v>
      </c>
      <c r="AL182" s="5">
        <f t="shared" si="307"/>
        <v>3.9557797252414451E-5</v>
      </c>
      <c r="AM182" s="5">
        <f t="shared" si="308"/>
        <v>5.3671953847609574E-3</v>
      </c>
      <c r="AN182" s="5">
        <f t="shared" si="309"/>
        <v>5.236976120184463E-3</v>
      </c>
      <c r="AO182" s="5">
        <f t="shared" si="310"/>
        <v>2.5549581221928812E-3</v>
      </c>
      <c r="AP182" s="5">
        <f t="shared" si="311"/>
        <v>8.3098985067607371E-4</v>
      </c>
      <c r="AQ182" s="5">
        <f t="shared" si="312"/>
        <v>2.0270707940233082E-4</v>
      </c>
      <c r="AR182" s="5">
        <f t="shared" si="313"/>
        <v>6.1760254404740649E-4</v>
      </c>
      <c r="AS182" s="5">
        <f t="shared" si="314"/>
        <v>9.2864543949206424E-4</v>
      </c>
      <c r="AT182" s="5">
        <f t="shared" si="315"/>
        <v>6.9816936523436207E-4</v>
      </c>
      <c r="AU182" s="5">
        <f t="shared" si="316"/>
        <v>3.4992936437137521E-4</v>
      </c>
      <c r="AV182" s="5">
        <f t="shared" si="317"/>
        <v>1.3154103375215813E-4</v>
      </c>
      <c r="AW182" s="5">
        <f t="shared" si="318"/>
        <v>1.6121432959884218E-6</v>
      </c>
      <c r="AX182" s="5">
        <f t="shared" si="319"/>
        <v>1.3450456028072243E-3</v>
      </c>
      <c r="AY182" s="5">
        <f t="shared" si="320"/>
        <v>1.3124120136301452E-3</v>
      </c>
      <c r="AZ182" s="5">
        <f t="shared" si="321"/>
        <v>6.4028509142213634E-4</v>
      </c>
      <c r="BA182" s="5">
        <f t="shared" si="322"/>
        <v>2.0825015012548598E-4</v>
      </c>
      <c r="BB182" s="5">
        <f t="shared" si="323"/>
        <v>5.0799392655265357E-5</v>
      </c>
      <c r="BC182" s="5">
        <f t="shared" si="324"/>
        <v>9.913378857451353E-6</v>
      </c>
      <c r="BD182" s="5">
        <f t="shared" si="325"/>
        <v>1.0043637142174118E-4</v>
      </c>
      <c r="BE182" s="5">
        <f t="shared" si="326"/>
        <v>1.5101909663243189E-4</v>
      </c>
      <c r="BF182" s="5">
        <f t="shared" si="327"/>
        <v>1.13538388657572E-4</v>
      </c>
      <c r="BG182" s="5">
        <f t="shared" si="328"/>
        <v>5.6906558999989337E-5</v>
      </c>
      <c r="BH182" s="5">
        <f t="shared" si="329"/>
        <v>2.1391596019911223E-5</v>
      </c>
      <c r="BI182" s="5">
        <f t="shared" si="330"/>
        <v>6.4330072078920465E-6</v>
      </c>
      <c r="BJ182" s="8">
        <f t="shared" si="331"/>
        <v>0.49384190173140985</v>
      </c>
      <c r="BK182" s="8">
        <f t="shared" si="332"/>
        <v>0.26120802267868948</v>
      </c>
      <c r="BL182" s="8">
        <f t="shared" si="333"/>
        <v>0.23227653055500339</v>
      </c>
      <c r="BM182" s="8">
        <f t="shared" si="334"/>
        <v>0.44987312783240385</v>
      </c>
      <c r="BN182" s="8">
        <f t="shared" si="335"/>
        <v>0.54911649147428232</v>
      </c>
    </row>
    <row r="183" spans="1:66" x14ac:dyDescent="0.25">
      <c r="A183" t="s">
        <v>24</v>
      </c>
      <c r="B183" t="s">
        <v>183</v>
      </c>
      <c r="C183" t="s">
        <v>288</v>
      </c>
      <c r="D183" s="11">
        <v>44473</v>
      </c>
      <c r="E183">
        <f>VLOOKUP(A183,home!$A$2:$E$405,3,FALSE)</f>
        <v>1.5819397993311</v>
      </c>
      <c r="F183">
        <f>VLOOKUP(B183,home!$B$2:$E$405,3,FALSE)</f>
        <v>0.84</v>
      </c>
      <c r="G183">
        <f>VLOOKUP(C183,away!$B$2:$E$405,4,FALSE)</f>
        <v>1.9</v>
      </c>
      <c r="H183">
        <f>VLOOKUP(A183,away!$A$2:$E$405,3,FALSE)</f>
        <v>1.41471571906355</v>
      </c>
      <c r="I183">
        <f>VLOOKUP(C183,away!$B$2:$E$405,3,FALSE)</f>
        <v>0.67</v>
      </c>
      <c r="J183">
        <f>VLOOKUP(B183,home!$B$2:$E$405,4,FALSE)</f>
        <v>1.18</v>
      </c>
      <c r="K183" s="3">
        <f t="shared" si="280"/>
        <v>2.5247759197324355</v>
      </c>
      <c r="L183" s="3">
        <f t="shared" si="281"/>
        <v>1.1184742474916427</v>
      </c>
      <c r="M183" s="5">
        <f t="shared" si="282"/>
        <v>2.6167157967134813E-2</v>
      </c>
      <c r="N183" s="5">
        <f t="shared" si="283"/>
        <v>6.6066210323256713E-2</v>
      </c>
      <c r="O183" s="5">
        <f t="shared" si="284"/>
        <v>2.926729231628605E-2</v>
      </c>
      <c r="P183" s="5">
        <f t="shared" si="285"/>
        <v>7.3893354875929143E-2</v>
      </c>
      <c r="Q183" s="5">
        <f t="shared" si="286"/>
        <v>8.3401188466068518E-2</v>
      </c>
      <c r="R183" s="5">
        <f t="shared" si="287"/>
        <v>1.6367356374787992E-2</v>
      </c>
      <c r="S183" s="5">
        <f t="shared" si="288"/>
        <v>5.2166802960393062E-2</v>
      </c>
      <c r="T183" s="5">
        <f t="shared" si="289"/>
        <v>9.3282081509494644E-2</v>
      </c>
      <c r="U183" s="5">
        <f t="shared" si="290"/>
        <v>4.1323907244743892E-2</v>
      </c>
      <c r="V183" s="5">
        <f t="shared" si="291"/>
        <v>1.6368185599234687E-2</v>
      </c>
      <c r="W183" s="5">
        <f t="shared" si="292"/>
        <v>7.0189770772065452E-2</v>
      </c>
      <c r="X183" s="5">
        <f t="shared" si="293"/>
        <v>7.850545104589679E-2</v>
      </c>
      <c r="Y183" s="5">
        <f t="shared" si="294"/>
        <v>4.3903162641275716E-2</v>
      </c>
      <c r="Z183" s="5">
        <f t="shared" si="295"/>
        <v>6.1021555349061816E-3</v>
      </c>
      <c r="AA183" s="5">
        <f t="shared" si="296"/>
        <v>1.5406575352993125E-2</v>
      </c>
      <c r="AB183" s="5">
        <f t="shared" si="297"/>
        <v>1.9449075228390147E-2</v>
      </c>
      <c r="AC183" s="5">
        <f t="shared" si="298"/>
        <v>2.8888792314549845E-3</v>
      </c>
      <c r="AD183" s="5">
        <f t="shared" si="299"/>
        <v>4.4303360764212589E-2</v>
      </c>
      <c r="AE183" s="5">
        <f t="shared" si="300"/>
        <v>4.9552168092103437E-2</v>
      </c>
      <c r="AF183" s="5">
        <f t="shared" si="301"/>
        <v>2.7711411959197397E-2</v>
      </c>
      <c r="AG183" s="5">
        <f t="shared" si="302"/>
        <v>1.033150021266474E-2</v>
      </c>
      <c r="AH183" s="5">
        <f t="shared" si="303"/>
        <v>1.7062759549952876E-3</v>
      </c>
      <c r="AI183" s="5">
        <f t="shared" si="304"/>
        <v>4.3079644435905671E-3</v>
      </c>
      <c r="AJ183" s="5">
        <f t="shared" si="305"/>
        <v>5.4383224451205027E-3</v>
      </c>
      <c r="AK183" s="5">
        <f t="shared" si="306"/>
        <v>4.576848517726888E-3</v>
      </c>
      <c r="AL183" s="5">
        <f t="shared" si="307"/>
        <v>3.2631587811212114E-4</v>
      </c>
      <c r="AM183" s="5">
        <f t="shared" si="308"/>
        <v>2.2371211684140541E-2</v>
      </c>
      <c r="AN183" s="5">
        <f t="shared" si="309"/>
        <v>2.5021624153895333E-2</v>
      </c>
      <c r="AO183" s="5">
        <f t="shared" si="310"/>
        <v>1.3993021123273401E-2</v>
      </c>
      <c r="AP183" s="5">
        <f t="shared" si="311"/>
        <v>5.2169445903292944E-3</v>
      </c>
      <c r="AQ183" s="5">
        <f t="shared" si="312"/>
        <v>1.4587545437185377E-3</v>
      </c>
      <c r="AR183" s="5">
        <f t="shared" si="313"/>
        <v>3.8168514295528757E-4</v>
      </c>
      <c r="AS183" s="5">
        <f t="shared" si="314"/>
        <v>9.6366945785314234E-4</v>
      </c>
      <c r="AT183" s="5">
        <f t="shared" si="315"/>
        <v>1.2165247208846125E-3</v>
      </c>
      <c r="AU183" s="5">
        <f t="shared" si="316"/>
        <v>1.0238174403495641E-3</v>
      </c>
      <c r="AV183" s="5">
        <f t="shared" si="317"/>
        <v>6.4622740489916962E-4</v>
      </c>
      <c r="AW183" s="5">
        <f t="shared" si="318"/>
        <v>2.5596732758243182E-5</v>
      </c>
      <c r="AX183" s="5">
        <f t="shared" si="319"/>
        <v>9.4137160925591538E-3</v>
      </c>
      <c r="AY183" s="5">
        <f t="shared" si="320"/>
        <v>1.0528999022725066E-2</v>
      </c>
      <c r="AZ183" s="5">
        <f t="shared" si="321"/>
        <v>5.8882071293913313E-3</v>
      </c>
      <c r="BA183" s="5">
        <f t="shared" si="322"/>
        <v>2.1952693460402985E-3</v>
      </c>
      <c r="BB183" s="5">
        <f t="shared" si="323"/>
        <v>6.1383805746347312E-4</v>
      </c>
      <c r="BC183" s="5">
        <f t="shared" si="324"/>
        <v>1.3731241188063794E-4</v>
      </c>
      <c r="BD183" s="5">
        <f t="shared" si="325"/>
        <v>7.1150833840942591E-5</v>
      </c>
      <c r="BE183" s="5">
        <f t="shared" si="326"/>
        <v>1.7963991195049553E-4</v>
      </c>
      <c r="BF183" s="5">
        <f t="shared" si="327"/>
        <v>2.2677526195773306E-4</v>
      </c>
      <c r="BG183" s="5">
        <f t="shared" si="328"/>
        <v>1.908522401939665E-4</v>
      </c>
      <c r="BH183" s="5">
        <f t="shared" si="329"/>
        <v>1.2046478506717936E-4</v>
      </c>
      <c r="BI183" s="5">
        <f t="shared" si="330"/>
        <v>6.0829317702671574E-5</v>
      </c>
      <c r="BJ183" s="8">
        <f t="shared" si="331"/>
        <v>0.66408520394165305</v>
      </c>
      <c r="BK183" s="8">
        <f t="shared" si="332"/>
        <v>0.18233969553498389</v>
      </c>
      <c r="BL183" s="8">
        <f t="shared" si="333"/>
        <v>0.14292525439628923</v>
      </c>
      <c r="BM183" s="8">
        <f t="shared" si="334"/>
        <v>0.68978634679440221</v>
      </c>
      <c r="BN183" s="8">
        <f t="shared" si="335"/>
        <v>0.29516256032346322</v>
      </c>
    </row>
    <row r="184" spans="1:66" x14ac:dyDescent="0.25">
      <c r="A184" t="s">
        <v>24</v>
      </c>
      <c r="B184" t="s">
        <v>291</v>
      </c>
      <c r="C184" t="s">
        <v>327</v>
      </c>
      <c r="D184" s="11">
        <v>44473</v>
      </c>
      <c r="E184">
        <f>VLOOKUP(A184,home!$A$2:$E$405,3,FALSE)</f>
        <v>1.5819397993311</v>
      </c>
      <c r="F184">
        <f>VLOOKUP(B184,home!$B$2:$E$405,3,FALSE)</f>
        <v>0.4</v>
      </c>
      <c r="G184">
        <f>VLOOKUP(C184,away!$B$2:$E$405,4,FALSE)</f>
        <v>0.59</v>
      </c>
      <c r="H184">
        <f>VLOOKUP(A184,away!$A$2:$E$405,3,FALSE)</f>
        <v>1.41471571906355</v>
      </c>
      <c r="I184">
        <f>VLOOKUP(C184,away!$B$2:$E$405,3,FALSE)</f>
        <v>1.31</v>
      </c>
      <c r="J184">
        <f>VLOOKUP(B184,home!$B$2:$E$405,4,FALSE)</f>
        <v>1.19</v>
      </c>
      <c r="K184" s="3">
        <f t="shared" si="280"/>
        <v>0.37333779264213962</v>
      </c>
      <c r="L184" s="3">
        <f t="shared" si="281"/>
        <v>2.2054003344481679</v>
      </c>
      <c r="M184" s="5">
        <f t="shared" si="282"/>
        <v>7.586968153951823E-2</v>
      </c>
      <c r="N184" s="5">
        <f t="shared" si="283"/>
        <v>2.8325019434425825E-2</v>
      </c>
      <c r="O184" s="5">
        <f t="shared" si="284"/>
        <v>0.1673230210417295</v>
      </c>
      <c r="P184" s="5">
        <f t="shared" si="285"/>
        <v>6.2468007333933574E-2</v>
      </c>
      <c r="Q184" s="5">
        <f t="shared" si="286"/>
        <v>5.2874001160971209E-3</v>
      </c>
      <c r="R184" s="5">
        <f t="shared" si="287"/>
        <v>0.18450712328315405</v>
      </c>
      <c r="S184" s="5">
        <f t="shared" si="288"/>
        <v>1.2858403584572228E-2</v>
      </c>
      <c r="T184" s="5">
        <f t="shared" si="289"/>
        <v>1.1660833984401873E-2</v>
      </c>
      <c r="U184" s="5">
        <f t="shared" si="290"/>
        <v>6.8883482133283866E-2</v>
      </c>
      <c r="V184" s="5">
        <f t="shared" si="291"/>
        <v>1.1763428979281369E-3</v>
      </c>
      <c r="W184" s="5">
        <f t="shared" si="292"/>
        <v>6.5799542938649747E-4</v>
      </c>
      <c r="X184" s="5">
        <f t="shared" si="293"/>
        <v>1.4511433400343475E-3</v>
      </c>
      <c r="Y184" s="5">
        <f t="shared" si="294"/>
        <v>1.6001760037219908E-3</v>
      </c>
      <c r="Z184" s="5">
        <f t="shared" si="295"/>
        <v>0.13563735713224573</v>
      </c>
      <c r="AA184" s="5">
        <f t="shared" si="296"/>
        <v>5.0638551511566203E-2</v>
      </c>
      <c r="AB184" s="5">
        <f t="shared" si="297"/>
        <v>9.452642521961702E-3</v>
      </c>
      <c r="AC184" s="5">
        <f t="shared" si="298"/>
        <v>6.053455352972586E-5</v>
      </c>
      <c r="AD184" s="5">
        <f t="shared" si="299"/>
        <v>6.1413640293942937E-5</v>
      </c>
      <c r="AE184" s="5">
        <f t="shared" si="300"/>
        <v>1.3544166284394125E-4</v>
      </c>
      <c r="AF184" s="5">
        <f t="shared" si="301"/>
        <v>1.4935154426712203E-4</v>
      </c>
      <c r="AG184" s="5">
        <f t="shared" si="302"/>
        <v>1.0979331522568708E-4</v>
      </c>
      <c r="AH184" s="5">
        <f t="shared" si="303"/>
        <v>7.4783668195780098E-2</v>
      </c>
      <c r="AI184" s="5">
        <f t="shared" si="304"/>
        <v>2.7919569609894727E-2</v>
      </c>
      <c r="AJ184" s="5">
        <f t="shared" si="305"/>
        <v>5.2117152448383289E-3</v>
      </c>
      <c r="AK184" s="5">
        <f t="shared" si="306"/>
        <v>6.4857675512911017E-4</v>
      </c>
      <c r="AL184" s="5">
        <f t="shared" si="307"/>
        <v>1.9936674872592704E-6</v>
      </c>
      <c r="AM184" s="5">
        <f t="shared" si="308"/>
        <v>4.5856065810918046E-6</v>
      </c>
      <c r="AN184" s="5">
        <f t="shared" si="309"/>
        <v>1.0113098287587585E-5</v>
      </c>
      <c r="AO184" s="5">
        <f t="shared" si="310"/>
        <v>1.1151715172876429E-5</v>
      </c>
      <c r="AP184" s="5">
        <f t="shared" si="311"/>
        <v>8.1979987906441272E-6</v>
      </c>
      <c r="AQ184" s="5">
        <f t="shared" si="312"/>
        <v>4.5199673186730593E-6</v>
      </c>
      <c r="AR184" s="5">
        <f t="shared" si="313"/>
        <v>3.2985585370046845E-2</v>
      </c>
      <c r="AS184" s="5">
        <f t="shared" si="314"/>
        <v>1.2314765631062145E-2</v>
      </c>
      <c r="AT184" s="5">
        <f t="shared" si="315"/>
        <v>2.2987837088030128E-3</v>
      </c>
      <c r="AU184" s="5">
        <f t="shared" si="316"/>
        <v>2.860742785354094E-4</v>
      </c>
      <c r="AV184" s="5">
        <f t="shared" si="317"/>
        <v>2.6700584920025584E-5</v>
      </c>
      <c r="AW184" s="5">
        <f t="shared" si="318"/>
        <v>4.5597351452740603E-8</v>
      </c>
      <c r="AX184" s="5">
        <f t="shared" si="319"/>
        <v>2.8533003981834718E-7</v>
      </c>
      <c r="AY184" s="5">
        <f t="shared" si="320"/>
        <v>6.2926696524349198E-7</v>
      </c>
      <c r="AZ184" s="5">
        <f t="shared" si="321"/>
        <v>6.9389278780259043E-7</v>
      </c>
      <c r="BA184" s="5">
        <f t="shared" si="322"/>
        <v>5.1010379543033477E-7</v>
      </c>
      <c r="BB184" s="5">
        <f t="shared" si="323"/>
        <v>2.8124577026133509E-7</v>
      </c>
      <c r="BC184" s="5">
        <f t="shared" si="324"/>
        <v>1.2405190315929619E-7</v>
      </c>
      <c r="BD184" s="5">
        <f t="shared" si="325"/>
        <v>1.2124403501178322E-2</v>
      </c>
      <c r="BE184" s="5">
        <f t="shared" si="326"/>
        <v>4.5264980402325442E-3</v>
      </c>
      <c r="BF184" s="5">
        <f t="shared" si="327"/>
        <v>8.4495639336969435E-4</v>
      </c>
      <c r="BG184" s="5">
        <f t="shared" si="328"/>
        <v>1.0515138492650172E-4</v>
      </c>
      <c r="BH184" s="5">
        <f t="shared" si="329"/>
        <v>9.8142464854310237E-6</v>
      </c>
      <c r="BI184" s="5">
        <f t="shared" si="330"/>
        <v>7.3280582386333912E-7</v>
      </c>
      <c r="BJ184" s="8">
        <f t="shared" si="331"/>
        <v>4.9479660748110943E-2</v>
      </c>
      <c r="BK184" s="8">
        <f t="shared" si="332"/>
        <v>0.15243559284393438</v>
      </c>
      <c r="BL184" s="8">
        <f t="shared" si="333"/>
        <v>0.6548918162427213</v>
      </c>
      <c r="BM184" s="8">
        <f t="shared" si="334"/>
        <v>0.46866359054854023</v>
      </c>
      <c r="BN184" s="8">
        <f t="shared" si="335"/>
        <v>0.52378025274885831</v>
      </c>
    </row>
    <row r="185" spans="1:66" x14ac:dyDescent="0.25">
      <c r="A185" t="s">
        <v>24</v>
      </c>
      <c r="B185" t="s">
        <v>185</v>
      </c>
      <c r="C185" t="s">
        <v>182</v>
      </c>
      <c r="D185" s="11">
        <v>44473</v>
      </c>
      <c r="E185">
        <f>VLOOKUP(A185,home!$A$2:$E$405,3,FALSE)</f>
        <v>1.5819397993311</v>
      </c>
      <c r="F185">
        <f>VLOOKUP(B185,home!$B$2:$E$405,3,FALSE)</f>
        <v>0.51</v>
      </c>
      <c r="G185">
        <f>VLOOKUP(C185,away!$B$2:$E$405,4,FALSE)</f>
        <v>1.1399999999999999</v>
      </c>
      <c r="H185">
        <f>VLOOKUP(A185,away!$A$2:$E$405,3,FALSE)</f>
        <v>1.41471571906355</v>
      </c>
      <c r="I185">
        <f>VLOOKUP(C185,away!$B$2:$E$405,3,FALSE)</f>
        <v>0.93</v>
      </c>
      <c r="J185">
        <f>VLOOKUP(B185,home!$B$2:$E$405,4,FALSE)</f>
        <v>0.66</v>
      </c>
      <c r="K185" s="3">
        <f t="shared" si="280"/>
        <v>0.91973979933110139</v>
      </c>
      <c r="L185" s="3">
        <f t="shared" si="281"/>
        <v>0.86835250836120703</v>
      </c>
      <c r="M185" s="5">
        <f t="shared" si="282"/>
        <v>0.16727898229992141</v>
      </c>
      <c r="N185" s="5">
        <f t="shared" si="283"/>
        <v>0.15385313761284058</v>
      </c>
      <c r="O185" s="5">
        <f t="shared" si="284"/>
        <v>0.14525712387624673</v>
      </c>
      <c r="P185" s="5">
        <f t="shared" si="285"/>
        <v>0.13359875796535209</v>
      </c>
      <c r="Q185" s="5">
        <f t="shared" si="286"/>
        <v>7.0752426957247164E-2</v>
      </c>
      <c r="R185" s="5">
        <f t="shared" si="287"/>
        <v>6.3067193937636698E-2</v>
      </c>
      <c r="S185" s="5">
        <f t="shared" si="288"/>
        <v>2.6674941293406456E-2</v>
      </c>
      <c r="T185" s="5">
        <f t="shared" si="289"/>
        <v>6.1438047420968658E-2</v>
      </c>
      <c r="U185" s="5">
        <f t="shared" si="290"/>
        <v>5.8005408296577632E-2</v>
      </c>
      <c r="V185" s="5">
        <f t="shared" si="291"/>
        <v>2.3671294349115876E-3</v>
      </c>
      <c r="W185" s="5">
        <f t="shared" si="292"/>
        <v>2.1691274323948975E-2</v>
      </c>
      <c r="X185" s="5">
        <f t="shared" si="293"/>
        <v>1.8835672468752139E-2</v>
      </c>
      <c r="Y185" s="5">
        <f t="shared" si="294"/>
        <v>8.1780017174555228E-3</v>
      </c>
      <c r="Z185" s="5">
        <f t="shared" si="295"/>
        <v>1.8254852017016515E-2</v>
      </c>
      <c r="AA185" s="5">
        <f t="shared" si="296"/>
        <v>1.6789713930949718E-2</v>
      </c>
      <c r="AB185" s="5">
        <f t="shared" si="297"/>
        <v>7.7210840608391458E-3</v>
      </c>
      <c r="AC185" s="5">
        <f t="shared" si="298"/>
        <v>1.1815798228928276E-4</v>
      </c>
      <c r="AD185" s="5">
        <f t="shared" si="299"/>
        <v>4.9875820734861746E-3</v>
      </c>
      <c r="AE185" s="5">
        <f t="shared" si="300"/>
        <v>4.3309794041691101E-3</v>
      </c>
      <c r="AF185" s="5">
        <f t="shared" si="301"/>
        <v>1.880408414635486E-3</v>
      </c>
      <c r="AG185" s="5">
        <f t="shared" si="302"/>
        <v>5.4428578786408163E-4</v>
      </c>
      <c r="AH185" s="5">
        <f t="shared" si="303"/>
        <v>3.9629116346847322E-3</v>
      </c>
      <c r="AI185" s="5">
        <f t="shared" si="304"/>
        <v>3.6448475516518224E-3</v>
      </c>
      <c r="AJ185" s="5">
        <f t="shared" si="305"/>
        <v>1.6761556778743516E-3</v>
      </c>
      <c r="AK185" s="5">
        <f t="shared" si="306"/>
        <v>5.1387569560528085E-4</v>
      </c>
      <c r="AL185" s="5">
        <f t="shared" si="307"/>
        <v>3.7747144226971238E-6</v>
      </c>
      <c r="AM185" s="5">
        <f t="shared" si="308"/>
        <v>9.1745554708311478E-4</v>
      </c>
      <c r="AN185" s="5">
        <f t="shared" si="309"/>
        <v>7.9667482561952623E-4</v>
      </c>
      <c r="AO185" s="5">
        <f t="shared" si="310"/>
        <v>3.4589729158747136E-4</v>
      </c>
      <c r="AP185" s="5">
        <f t="shared" si="311"/>
        <v>1.001202602617762E-4</v>
      </c>
      <c r="AQ185" s="5">
        <f t="shared" si="312"/>
        <v>2.1734919784022559E-5</v>
      </c>
      <c r="AR185" s="5">
        <f t="shared" si="313"/>
        <v>6.8824085167845997E-4</v>
      </c>
      <c r="AS185" s="5">
        <f t="shared" si="314"/>
        <v>6.3300250281421303E-4</v>
      </c>
      <c r="AT185" s="5">
        <f t="shared" si="315"/>
        <v>2.9109879745721463E-4</v>
      </c>
      <c r="AU185" s="5">
        <f t="shared" si="316"/>
        <v>8.9245049852941183E-5</v>
      </c>
      <c r="AV185" s="5">
        <f t="shared" si="317"/>
        <v>2.0520556060759561E-5</v>
      </c>
      <c r="AW185" s="5">
        <f t="shared" si="318"/>
        <v>8.3741867695883865E-8</v>
      </c>
      <c r="AX185" s="5">
        <f t="shared" si="319"/>
        <v>1.4063673012823825E-4</v>
      </c>
      <c r="AY185" s="5">
        <f t="shared" si="320"/>
        <v>1.2212225737457381E-4</v>
      </c>
      <c r="AZ185" s="5">
        <f t="shared" si="321"/>
        <v>5.3022584258972035E-5</v>
      </c>
      <c r="BA185" s="5">
        <f t="shared" si="322"/>
        <v>1.534743134702394E-5</v>
      </c>
      <c r="BB185" s="5">
        <f t="shared" si="323"/>
        <v>3.3317451267724142E-6</v>
      </c>
      <c r="BC185" s="5">
        <f t="shared" si="324"/>
        <v>5.7862584761061092E-7</v>
      </c>
      <c r="BD185" s="5">
        <f t="shared" si="325"/>
        <v>9.9605944985273971E-5</v>
      </c>
      <c r="BE185" s="5">
        <f t="shared" si="326"/>
        <v>9.1611551852940597E-5</v>
      </c>
      <c r="BF185" s="5">
        <f t="shared" si="327"/>
        <v>4.2129395158817183E-5</v>
      </c>
      <c r="BG185" s="5">
        <f t="shared" si="328"/>
        <v>1.2916027149770401E-5</v>
      </c>
      <c r="BH185" s="5">
        <f t="shared" si="329"/>
        <v>2.9698460547212205E-6</v>
      </c>
      <c r="BI185" s="5">
        <f t="shared" si="330"/>
        <v>5.4629712288271188E-7</v>
      </c>
      <c r="BJ185" s="8">
        <f t="shared" si="331"/>
        <v>0.34900873839978697</v>
      </c>
      <c r="BK185" s="8">
        <f t="shared" si="332"/>
        <v>0.33016386594767805</v>
      </c>
      <c r="BL185" s="8">
        <f t="shared" si="333"/>
        <v>0.30261020148225404</v>
      </c>
      <c r="BM185" s="8">
        <f t="shared" si="334"/>
        <v>0.26610799668198415</v>
      </c>
      <c r="BN185" s="8">
        <f t="shared" si="335"/>
        <v>0.73380762264924471</v>
      </c>
    </row>
    <row r="186" spans="1:66" x14ac:dyDescent="0.25">
      <c r="A186" t="s">
        <v>27</v>
      </c>
      <c r="B186" t="s">
        <v>187</v>
      </c>
      <c r="C186" t="s">
        <v>188</v>
      </c>
      <c r="D186" s="11">
        <v>44473</v>
      </c>
      <c r="E186">
        <f>VLOOKUP(A186,home!$A$2:$E$405,3,FALSE)</f>
        <v>1.24770642201835</v>
      </c>
      <c r="F186">
        <f>VLOOKUP(B186,home!$B$2:$E$405,3,FALSE)</f>
        <v>0.66</v>
      </c>
      <c r="G186">
        <f>VLOOKUP(C186,away!$B$2:$E$405,4,FALSE)</f>
        <v>0.75</v>
      </c>
      <c r="H186">
        <f>VLOOKUP(A186,away!$A$2:$E$405,3,FALSE)</f>
        <v>1.07339449541284</v>
      </c>
      <c r="I186">
        <f>VLOOKUP(C186,away!$B$2:$E$405,3,FALSE)</f>
        <v>0.85</v>
      </c>
      <c r="J186">
        <f>VLOOKUP(B186,home!$B$2:$E$405,4,FALSE)</f>
        <v>1.04</v>
      </c>
      <c r="K186" s="3">
        <f t="shared" si="280"/>
        <v>0.61761467889908328</v>
      </c>
      <c r="L186" s="3">
        <f t="shared" si="281"/>
        <v>0.94888073394495054</v>
      </c>
      <c r="M186" s="5">
        <f t="shared" si="282"/>
        <v>0.20877557394389301</v>
      </c>
      <c r="N186" s="5">
        <f t="shared" si="283"/>
        <v>0.12894285906332928</v>
      </c>
      <c r="O186" s="5">
        <f t="shared" si="284"/>
        <v>0.1981031198336595</v>
      </c>
      <c r="P186" s="5">
        <f t="shared" si="285"/>
        <v>0.12235139474497221</v>
      </c>
      <c r="Q186" s="5">
        <f t="shared" si="286"/>
        <v>3.9818501248363933E-2</v>
      </c>
      <c r="R186" s="5">
        <f t="shared" si="287"/>
        <v>9.3988116872273639E-2</v>
      </c>
      <c r="S186" s="5">
        <f t="shared" si="288"/>
        <v>1.7925784507797665E-2</v>
      </c>
      <c r="T186" s="5">
        <f t="shared" si="289"/>
        <v>3.7783008689135499E-2</v>
      </c>
      <c r="U186" s="5">
        <f t="shared" si="290"/>
        <v>5.8048440622398792E-2</v>
      </c>
      <c r="V186" s="5">
        <f t="shared" si="291"/>
        <v>1.1672527345966033E-3</v>
      </c>
      <c r="W186" s="5">
        <f t="shared" si="292"/>
        <v>8.1974969542503457E-3</v>
      </c>
      <c r="X186" s="5">
        <f t="shared" si="293"/>
        <v>7.778446926460565E-3</v>
      </c>
      <c r="Y186" s="5">
        <f t="shared" si="294"/>
        <v>3.6904092142658724E-3</v>
      </c>
      <c r="Z186" s="5">
        <f t="shared" si="295"/>
        <v>2.9727837773288936E-2</v>
      </c>
      <c r="AA186" s="5">
        <f t="shared" si="296"/>
        <v>1.8360348980713884E-2</v>
      </c>
      <c r="AB186" s="5">
        <f t="shared" si="297"/>
        <v>5.6698105200993585E-3</v>
      </c>
      <c r="AC186" s="5">
        <f t="shared" si="298"/>
        <v>4.2753744307798489E-5</v>
      </c>
      <c r="AD186" s="5">
        <f t="shared" si="299"/>
        <v>1.2657236122938849E-3</v>
      </c>
      <c r="AE186" s="5">
        <f t="shared" si="300"/>
        <v>1.2010207502048758E-3</v>
      </c>
      <c r="AF186" s="5">
        <f t="shared" si="301"/>
        <v>5.6981272546875869E-4</v>
      </c>
      <c r="AG186" s="5">
        <f t="shared" si="302"/>
        <v>1.8022810571798948E-4</v>
      </c>
      <c r="AH186" s="5">
        <f t="shared" si="303"/>
        <v>7.0520431312287067E-3</v>
      </c>
      <c r="AI186" s="5">
        <f t="shared" si="304"/>
        <v>4.3554453540763033E-3</v>
      </c>
      <c r="AJ186" s="5">
        <f t="shared" si="305"/>
        <v>1.34499349191017E-3</v>
      </c>
      <c r="AK186" s="5">
        <f t="shared" si="306"/>
        <v>2.7689590787581878E-4</v>
      </c>
      <c r="AL186" s="5">
        <f t="shared" si="307"/>
        <v>1.0022207383388358E-6</v>
      </c>
      <c r="AM186" s="5">
        <f t="shared" si="308"/>
        <v>1.5634589647637518E-4</v>
      </c>
      <c r="AN186" s="5">
        <f t="shared" si="309"/>
        <v>1.4835360899778413E-4</v>
      </c>
      <c r="AO186" s="5">
        <f t="shared" si="310"/>
        <v>7.0384940694599807E-5</v>
      </c>
      <c r="AP186" s="5">
        <f t="shared" si="311"/>
        <v>2.2262304728321232E-5</v>
      </c>
      <c r="AQ186" s="5">
        <f t="shared" si="312"/>
        <v>5.2810680124788969E-6</v>
      </c>
      <c r="AR186" s="5">
        <f t="shared" si="313"/>
        <v>1.338309572434349E-3</v>
      </c>
      <c r="AS186" s="5">
        <f t="shared" si="314"/>
        <v>8.2655963684660988E-4</v>
      </c>
      <c r="AT186" s="5">
        <f t="shared" si="315"/>
        <v>2.552476823509809E-4</v>
      </c>
      <c r="AU186" s="5">
        <f t="shared" si="316"/>
        <v>5.2548238458312089E-5</v>
      </c>
      <c r="AV186" s="5">
        <f t="shared" si="317"/>
        <v>8.1136408555357206E-6</v>
      </c>
      <c r="AW186" s="5">
        <f t="shared" si="318"/>
        <v>1.6315114367610411E-8</v>
      </c>
      <c r="AX186" s="5">
        <f t="shared" si="319"/>
        <v>1.609358677490762E-5</v>
      </c>
      <c r="AY186" s="5">
        <f t="shared" si="320"/>
        <v>1.5270894430781092E-5</v>
      </c>
      <c r="AZ186" s="5">
        <f t="shared" si="321"/>
        <v>7.2451287577377093E-6</v>
      </c>
      <c r="BA186" s="5">
        <f t="shared" si="322"/>
        <v>2.2915876977226088E-6</v>
      </c>
      <c r="BB186" s="5">
        <f t="shared" si="323"/>
        <v>5.4361085412856198E-7</v>
      </c>
      <c r="BC186" s="5">
        <f t="shared" si="324"/>
        <v>1.0316437324919032E-7</v>
      </c>
      <c r="BD186" s="5">
        <f t="shared" si="325"/>
        <v>2.116493615561762E-4</v>
      </c>
      <c r="BE186" s="5">
        <f t="shared" si="326"/>
        <v>1.3071775247671375E-4</v>
      </c>
      <c r="BF186" s="5">
        <f t="shared" si="327"/>
        <v>4.0366601361157702E-5</v>
      </c>
      <c r="BG186" s="5">
        <f t="shared" si="328"/>
        <v>8.3103351793062377E-6</v>
      </c>
      <c r="BH186" s="5">
        <f t="shared" si="329"/>
        <v>1.2831462483277443E-6</v>
      </c>
      <c r="BI186" s="5">
        <f t="shared" si="330"/>
        <v>1.5849799162830071E-7</v>
      </c>
      <c r="BJ186" s="8">
        <f t="shared" si="331"/>
        <v>0.22987168308128908</v>
      </c>
      <c r="BK186" s="8">
        <f t="shared" si="332"/>
        <v>0.35027903279073636</v>
      </c>
      <c r="BL186" s="8">
        <f t="shared" si="333"/>
        <v>0.3900724791799951</v>
      </c>
      <c r="BM186" s="8">
        <f t="shared" si="334"/>
        <v>0.20795621253950172</v>
      </c>
      <c r="BN186" s="8">
        <f t="shared" si="335"/>
        <v>0.79197956570649153</v>
      </c>
    </row>
    <row r="187" spans="1:66" x14ac:dyDescent="0.25">
      <c r="A187" t="s">
        <v>27</v>
      </c>
      <c r="B187" t="s">
        <v>191</v>
      </c>
      <c r="C187" t="s">
        <v>296</v>
      </c>
      <c r="D187" s="11">
        <v>44473</v>
      </c>
      <c r="E187">
        <f>VLOOKUP(A187,home!$A$2:$E$405,3,FALSE)</f>
        <v>1.24770642201835</v>
      </c>
      <c r="F187">
        <f>VLOOKUP(B187,home!$B$2:$E$405,3,FALSE)</f>
        <v>1.37</v>
      </c>
      <c r="G187">
        <f>VLOOKUP(C187,away!$B$2:$E$405,4,FALSE)</f>
        <v>1.18</v>
      </c>
      <c r="H187">
        <f>VLOOKUP(A187,away!$A$2:$E$405,3,FALSE)</f>
        <v>1.07339449541284</v>
      </c>
      <c r="I187">
        <f>VLOOKUP(C187,away!$B$2:$E$405,3,FALSE)</f>
        <v>0.52</v>
      </c>
      <c r="J187">
        <f>VLOOKUP(B187,home!$B$2:$E$405,4,FALSE)</f>
        <v>1.26</v>
      </c>
      <c r="K187" s="3">
        <f t="shared" si="280"/>
        <v>2.0170422018348648</v>
      </c>
      <c r="L187" s="3">
        <f t="shared" si="281"/>
        <v>0.70328807339449273</v>
      </c>
      <c r="M187" s="5">
        <f t="shared" si="282"/>
        <v>6.5853001219246379E-2</v>
      </c>
      <c r="N187" s="5">
        <f t="shared" si="283"/>
        <v>0.13282828257670276</v>
      </c>
      <c r="O187" s="5">
        <f t="shared" si="284"/>
        <v>4.6313630354728963E-2</v>
      </c>
      <c r="P187" s="5">
        <f t="shared" si="285"/>
        <v>9.3416546945668533E-2</v>
      </c>
      <c r="Q187" s="5">
        <f t="shared" si="286"/>
        <v>0.1339601257772281</v>
      </c>
      <c r="R187" s="5">
        <f t="shared" si="287"/>
        <v>1.6285911932041014E-2</v>
      </c>
      <c r="S187" s="5">
        <f t="shared" si="288"/>
        <v>3.3129284473301351E-2</v>
      </c>
      <c r="T187" s="5">
        <f t="shared" si="289"/>
        <v>9.4212558769550661E-2</v>
      </c>
      <c r="U187" s="5">
        <f t="shared" si="290"/>
        <v>3.2849371662292702E-2</v>
      </c>
      <c r="V187" s="5">
        <f t="shared" si="291"/>
        <v>5.22177054445666E-3</v>
      </c>
      <c r="W187" s="5">
        <f t="shared" si="292"/>
        <v>9.006774235192519E-2</v>
      </c>
      <c r="X187" s="5">
        <f t="shared" si="293"/>
        <v>6.3343568993677005E-2</v>
      </c>
      <c r="Y187" s="5">
        <f t="shared" si="294"/>
        <v>2.2274388299747115E-2</v>
      </c>
      <c r="Z187" s="5">
        <f t="shared" si="295"/>
        <v>3.8178958753858354E-3</v>
      </c>
      <c r="AA187" s="5">
        <f t="shared" si="296"/>
        <v>7.7008571028644932E-3</v>
      </c>
      <c r="AB187" s="5">
        <f t="shared" si="297"/>
        <v>7.7664768833887307E-3</v>
      </c>
      <c r="AC187" s="5">
        <f t="shared" si="298"/>
        <v>4.6296273914466163E-4</v>
      </c>
      <c r="AD187" s="5">
        <f t="shared" si="299"/>
        <v>4.5417609336955628E-2</v>
      </c>
      <c r="AE187" s="5">
        <f t="shared" si="300"/>
        <v>3.1941662968771239E-2</v>
      </c>
      <c r="AF187" s="5">
        <f t="shared" si="301"/>
        <v>1.1232095305161669E-2</v>
      </c>
      <c r="AG187" s="5">
        <f t="shared" si="302"/>
        <v>2.633132889116826E-3</v>
      </c>
      <c r="AH187" s="5">
        <f t="shared" si="303"/>
        <v>6.7127015865522098E-4</v>
      </c>
      <c r="AI187" s="5">
        <f t="shared" si="304"/>
        <v>1.3539802388399659E-3</v>
      </c>
      <c r="AJ187" s="5">
        <f t="shared" si="305"/>
        <v>1.365517641095331E-3</v>
      </c>
      <c r="AK187" s="5">
        <f t="shared" si="306"/>
        <v>9.1810223647975869E-4</v>
      </c>
      <c r="AL187" s="5">
        <f t="shared" si="307"/>
        <v>2.6269648857104909E-5</v>
      </c>
      <c r="AM187" s="5">
        <f t="shared" si="308"/>
        <v>1.8321846947817733E-2</v>
      </c>
      <c r="AN187" s="5">
        <f t="shared" si="309"/>
        <v>1.2885536440959499E-2</v>
      </c>
      <c r="AO187" s="5">
        <f t="shared" si="310"/>
        <v>4.5311220491084676E-3</v>
      </c>
      <c r="AP187" s="5">
        <f t="shared" si="311"/>
        <v>1.0622280320776E-3</v>
      </c>
      <c r="AQ187" s="5">
        <f t="shared" si="312"/>
        <v>1.8676307654636967E-4</v>
      </c>
      <c r="AR187" s="5">
        <f t="shared" si="313"/>
        <v>9.4419259321569201E-5</v>
      </c>
      <c r="AS187" s="5">
        <f t="shared" si="314"/>
        <v>1.9044763071759501E-4</v>
      </c>
      <c r="AT187" s="5">
        <f t="shared" si="315"/>
        <v>1.9207045419842561E-4</v>
      </c>
      <c r="AU187" s="5">
        <f t="shared" si="316"/>
        <v>1.2913807061460495E-4</v>
      </c>
      <c r="AV187" s="5">
        <f t="shared" si="317"/>
        <v>6.5119234573297267E-5</v>
      </c>
      <c r="AW187" s="5">
        <f t="shared" si="318"/>
        <v>1.0351421770503185E-6</v>
      </c>
      <c r="AX187" s="5">
        <f t="shared" si="319"/>
        <v>6.1593230848846128E-3</v>
      </c>
      <c r="AY187" s="5">
        <f t="shared" si="320"/>
        <v>4.331778465782722E-3</v>
      </c>
      <c r="AZ187" s="5">
        <f t="shared" si="321"/>
        <v>1.5232440657860411E-3</v>
      </c>
      <c r="BA187" s="5">
        <f t="shared" si="322"/>
        <v>3.5709312811208627E-4</v>
      </c>
      <c r="BB187" s="5">
        <f t="shared" si="323"/>
        <v>6.2784834523090471E-5</v>
      </c>
      <c r="BC187" s="5">
        <f t="shared" si="324"/>
        <v>8.8311650620272693E-6</v>
      </c>
      <c r="BD187" s="5">
        <f t="shared" si="325"/>
        <v>1.1067323163266896E-5</v>
      </c>
      <c r="BE187" s="5">
        <f t="shared" si="326"/>
        <v>2.2323257881653856E-5</v>
      </c>
      <c r="BF187" s="5">
        <f t="shared" si="327"/>
        <v>2.2513476614869305E-5</v>
      </c>
      <c r="BG187" s="5">
        <f t="shared" si="328"/>
        <v>1.5136877480737904E-5</v>
      </c>
      <c r="BH187" s="5">
        <f t="shared" si="329"/>
        <v>7.6329301706630423E-6</v>
      </c>
      <c r="BI187" s="5">
        <f t="shared" si="330"/>
        <v>3.0791884555771901E-6</v>
      </c>
      <c r="BJ187" s="8">
        <f t="shared" si="331"/>
        <v>0.67734171855949621</v>
      </c>
      <c r="BK187" s="8">
        <f t="shared" si="332"/>
        <v>0.20244161403645741</v>
      </c>
      <c r="BL187" s="8">
        <f t="shared" si="333"/>
        <v>0.11597806591357843</v>
      </c>
      <c r="BM187" s="8">
        <f t="shared" si="334"/>
        <v>0.50659105225569667</v>
      </c>
      <c r="BN187" s="8">
        <f t="shared" si="335"/>
        <v>0.48865749880561571</v>
      </c>
    </row>
    <row r="188" spans="1:66" x14ac:dyDescent="0.25">
      <c r="A188" t="s">
        <v>27</v>
      </c>
      <c r="B188" t="s">
        <v>297</v>
      </c>
      <c r="C188" t="s">
        <v>192</v>
      </c>
      <c r="D188" s="11">
        <v>44473</v>
      </c>
      <c r="E188">
        <f>VLOOKUP(A188,home!$A$2:$E$405,3,FALSE)</f>
        <v>1.24770642201835</v>
      </c>
      <c r="F188">
        <f>VLOOKUP(B188,home!$B$2:$E$405,3,FALSE)</f>
        <v>1.05</v>
      </c>
      <c r="G188">
        <f>VLOOKUP(C188,away!$B$2:$E$405,4,FALSE)</f>
        <v>0.9</v>
      </c>
      <c r="H188">
        <f>VLOOKUP(A188,away!$A$2:$E$405,3,FALSE)</f>
        <v>1.07339449541284</v>
      </c>
      <c r="I188">
        <f>VLOOKUP(C188,away!$B$2:$E$405,3,FALSE)</f>
        <v>0.61</v>
      </c>
      <c r="J188">
        <f>VLOOKUP(B188,home!$B$2:$E$405,4,FALSE)</f>
        <v>1.1100000000000001</v>
      </c>
      <c r="K188" s="3">
        <f t="shared" si="280"/>
        <v>1.1790825688073407</v>
      </c>
      <c r="L188" s="3">
        <f t="shared" si="281"/>
        <v>0.72679541284403404</v>
      </c>
      <c r="M188" s="5">
        <f t="shared" si="282"/>
        <v>0.14869203641592518</v>
      </c>
      <c r="N188" s="5">
        <f t="shared" si="283"/>
        <v>0.17532018825848372</v>
      </c>
      <c r="O188" s="5">
        <f t="shared" si="284"/>
        <v>0.10806868999353247</v>
      </c>
      <c r="P188" s="5">
        <f t="shared" si="285"/>
        <v>0.12742190860521843</v>
      </c>
      <c r="Q188" s="5">
        <f t="shared" si="286"/>
        <v>0.10335848896779982</v>
      </c>
      <c r="R188" s="5">
        <f t="shared" si="287"/>
        <v>3.9271914079681676E-2</v>
      </c>
      <c r="S188" s="5">
        <f t="shared" si="288"/>
        <v>2.7298608560279464E-2</v>
      </c>
      <c r="T188" s="5">
        <f t="shared" si="289"/>
        <v>7.5120475660287594E-2</v>
      </c>
      <c r="U188" s="5">
        <f t="shared" si="290"/>
        <v>4.6304829335052249E-2</v>
      </c>
      <c r="V188" s="5">
        <f t="shared" si="291"/>
        <v>2.5992879786690122E-3</v>
      </c>
      <c r="W188" s="5">
        <f t="shared" si="292"/>
        <v>4.0622730893399524E-2</v>
      </c>
      <c r="X188" s="5">
        <f t="shared" si="293"/>
        <v>2.9524414470520403E-2</v>
      </c>
      <c r="Y188" s="5">
        <f t="shared" si="294"/>
        <v>1.0729104502040123E-2</v>
      </c>
      <c r="Z188" s="5">
        <f t="shared" si="295"/>
        <v>9.5142156689058937E-3</v>
      </c>
      <c r="AA188" s="5">
        <f t="shared" si="296"/>
        <v>1.1218045851080613E-2</v>
      </c>
      <c r="AB188" s="5">
        <f t="shared" si="297"/>
        <v>6.6135011595453326E-3</v>
      </c>
      <c r="AC188" s="5">
        <f t="shared" si="298"/>
        <v>1.3921653238801711E-4</v>
      </c>
      <c r="AD188" s="5">
        <f t="shared" si="299"/>
        <v>1.1974388473439712E-2</v>
      </c>
      <c r="AE188" s="5">
        <f t="shared" si="300"/>
        <v>8.7029306141084561E-3</v>
      </c>
      <c r="AF188" s="5">
        <f t="shared" si="301"/>
        <v>3.1626250243169686E-3</v>
      </c>
      <c r="AG188" s="5">
        <f t="shared" si="302"/>
        <v>7.6619378673977497E-4</v>
      </c>
      <c r="AH188" s="5">
        <f t="shared" si="303"/>
        <v>1.7287220762424089E-3</v>
      </c>
      <c r="AI188" s="5">
        <f t="shared" si="304"/>
        <v>2.0383060664098591E-3</v>
      </c>
      <c r="AJ188" s="5">
        <f t="shared" si="305"/>
        <v>1.2016655763990617E-3</v>
      </c>
      <c r="AK188" s="5">
        <f t="shared" si="306"/>
        <v>4.7228764488931979E-4</v>
      </c>
      <c r="AL188" s="5">
        <f t="shared" si="307"/>
        <v>4.7720743340041969E-6</v>
      </c>
      <c r="AM188" s="5">
        <f t="shared" si="308"/>
        <v>2.8237585442320609E-3</v>
      </c>
      <c r="AN188" s="5">
        <f t="shared" si="309"/>
        <v>2.052294756927009E-3</v>
      </c>
      <c r="AO188" s="5">
        <f t="shared" si="310"/>
        <v>7.4579920756920586E-4</v>
      </c>
      <c r="AP188" s="5">
        <f t="shared" si="311"/>
        <v>1.806811476546715E-4</v>
      </c>
      <c r="AQ188" s="5">
        <f t="shared" si="312"/>
        <v>3.2829557325702705E-5</v>
      </c>
      <c r="AR188" s="5">
        <f t="shared" si="313"/>
        <v>2.512854550190395E-4</v>
      </c>
      <c r="AS188" s="5">
        <f t="shared" si="314"/>
        <v>2.9628629980777061E-4</v>
      </c>
      <c r="AT188" s="5">
        <f t="shared" si="315"/>
        <v>1.746730057398841E-4</v>
      </c>
      <c r="AU188" s="5">
        <f t="shared" si="316"/>
        <v>6.8651298769693966E-5</v>
      </c>
      <c r="AV188" s="5">
        <f t="shared" si="317"/>
        <v>2.0236387426332752E-5</v>
      </c>
      <c r="AW188" s="5">
        <f t="shared" si="318"/>
        <v>1.1359549171070498E-7</v>
      </c>
      <c r="AX188" s="5">
        <f t="shared" si="319"/>
        <v>5.5490741300413522E-4</v>
      </c>
      <c r="AY188" s="5">
        <f t="shared" si="320"/>
        <v>4.0330416232455533E-4</v>
      </c>
      <c r="AZ188" s="5">
        <f t="shared" si="321"/>
        <v>1.4655980757919624E-4</v>
      </c>
      <c r="BA188" s="5">
        <f t="shared" si="322"/>
        <v>3.5506331951954709E-5</v>
      </c>
      <c r="BB188" s="5">
        <f t="shared" si="323"/>
        <v>6.4514597973995596E-6</v>
      </c>
      <c r="BC188" s="5">
        <f t="shared" si="324"/>
        <v>9.3777827737954045E-7</v>
      </c>
      <c r="BD188" s="5">
        <f t="shared" si="325"/>
        <v>3.0438852670377283E-5</v>
      </c>
      <c r="BE188" s="5">
        <f t="shared" si="326"/>
        <v>3.588992059813663E-5</v>
      </c>
      <c r="BF188" s="5">
        <f t="shared" si="327"/>
        <v>2.1158589886571223E-5</v>
      </c>
      <c r="BG188" s="5">
        <f t="shared" si="328"/>
        <v>8.3159081719331376E-6</v>
      </c>
      <c r="BH188" s="5">
        <f t="shared" si="329"/>
        <v>2.4512855923322207E-6</v>
      </c>
      <c r="BI188" s="5">
        <f t="shared" si="330"/>
        <v>5.7805362261749965E-7</v>
      </c>
      <c r="BJ188" s="8">
        <f t="shared" si="331"/>
        <v>0.46626457081777933</v>
      </c>
      <c r="BK188" s="8">
        <f t="shared" si="332"/>
        <v>0.30655913432913862</v>
      </c>
      <c r="BL188" s="8">
        <f t="shared" si="333"/>
        <v>0.21782792684013771</v>
      </c>
      <c r="BM188" s="8">
        <f t="shared" si="334"/>
        <v>0.29762943076848741</v>
      </c>
      <c r="BN188" s="8">
        <f t="shared" si="335"/>
        <v>0.70213322632064135</v>
      </c>
    </row>
    <row r="189" spans="1:66" s="10" customFormat="1" x14ac:dyDescent="0.25">
      <c r="A189" t="s">
        <v>27</v>
      </c>
      <c r="B189" t="s">
        <v>29</v>
      </c>
      <c r="C189" t="s">
        <v>299</v>
      </c>
      <c r="D189" s="11">
        <v>44473</v>
      </c>
      <c r="E189">
        <f>VLOOKUP(A189,home!$A$2:$E$405,3,FALSE)</f>
        <v>1.24770642201835</v>
      </c>
      <c r="F189">
        <f>VLOOKUP(B189,home!$B$2:$E$405,3,FALSE)</f>
        <v>0.71</v>
      </c>
      <c r="G189">
        <f>VLOOKUP(C189,away!$B$2:$E$405,4,FALSE)</f>
        <v>0.94</v>
      </c>
      <c r="H189">
        <f>VLOOKUP(A189,away!$A$2:$E$405,3,FALSE)</f>
        <v>1.07339449541284</v>
      </c>
      <c r="I189">
        <f>VLOOKUP(C189,away!$B$2:$E$405,3,FALSE)</f>
        <v>0.71</v>
      </c>
      <c r="J189">
        <f>VLOOKUP(B189,home!$B$2:$E$405,4,FALSE)</f>
        <v>1.64</v>
      </c>
      <c r="K189" s="3">
        <f t="shared" si="280"/>
        <v>0.83271926605504665</v>
      </c>
      <c r="L189" s="3">
        <f t="shared" si="281"/>
        <v>1.2498605504587108</v>
      </c>
      <c r="M189" s="5">
        <f t="shared" si="282"/>
        <v>0.12460833055040337</v>
      </c>
      <c r="N189" s="5">
        <f t="shared" si="283"/>
        <v>0.10376375756027653</v>
      </c>
      <c r="O189" s="5">
        <f t="shared" si="284"/>
        <v>0.15574303661346814</v>
      </c>
      <c r="P189" s="5">
        <f t="shared" si="285"/>
        <v>0.12969022714195144</v>
      </c>
      <c r="Q189" s="5">
        <f t="shared" si="286"/>
        <v>4.3203040019353635E-2</v>
      </c>
      <c r="R189" s="5">
        <f t="shared" si="287"/>
        <v>9.7328538735910228E-2</v>
      </c>
      <c r="S189" s="5">
        <f t="shared" si="288"/>
        <v>3.3744844630045706E-2</v>
      </c>
      <c r="T189" s="5">
        <f t="shared" si="289"/>
        <v>5.3997775380079042E-2</v>
      </c>
      <c r="U189" s="5">
        <f t="shared" si="290"/>
        <v>8.1047349342377339E-2</v>
      </c>
      <c r="V189" s="5">
        <f t="shared" si="291"/>
        <v>3.9023399208006739E-3</v>
      </c>
      <c r="W189" s="5">
        <f t="shared" si="292"/>
        <v>1.1992001258754322E-2</v>
      </c>
      <c r="X189" s="5">
        <f t="shared" si="293"/>
        <v>1.4988329294368229E-2</v>
      </c>
      <c r="Y189" s="5">
        <f t="shared" si="294"/>
        <v>9.3666607511577495E-3</v>
      </c>
      <c r="Z189" s="5">
        <f t="shared" si="295"/>
        <v>4.0549033666602223E-2</v>
      </c>
      <c r="AA189" s="5">
        <f t="shared" si="296"/>
        <v>3.3765961554094379E-2</v>
      </c>
      <c r="AB189" s="5">
        <f t="shared" si="297"/>
        <v>1.4058783361484195E-2</v>
      </c>
      <c r="AC189" s="5">
        <f t="shared" si="298"/>
        <v>2.5384305591683129E-4</v>
      </c>
      <c r="AD189" s="5">
        <f t="shared" si="299"/>
        <v>2.4964926216802736E-3</v>
      </c>
      <c r="AE189" s="5">
        <f t="shared" si="300"/>
        <v>3.1202676423494166E-3</v>
      </c>
      <c r="AF189" s="5">
        <f t="shared" si="301"/>
        <v>1.9499497165226731E-3</v>
      </c>
      <c r="AG189" s="5">
        <f t="shared" si="302"/>
        <v>8.123884086866114E-4</v>
      </c>
      <c r="AH189" s="5">
        <f t="shared" si="303"/>
        <v>1.2670159384777073E-2</v>
      </c>
      <c r="AI189" s="5">
        <f t="shared" si="304"/>
        <v>1.0550685823692025E-2</v>
      </c>
      <c r="AJ189" s="5">
        <f t="shared" si="305"/>
        <v>4.3928796777411034E-3</v>
      </c>
      <c r="AK189" s="5">
        <f t="shared" si="306"/>
        <v>1.219345180372234E-3</v>
      </c>
      <c r="AL189" s="5">
        <f t="shared" si="307"/>
        <v>1.0567821087032249E-5</v>
      </c>
      <c r="AM189" s="5">
        <f t="shared" si="308"/>
        <v>4.1577550072748742E-4</v>
      </c>
      <c r="AN189" s="5">
        <f t="shared" si="309"/>
        <v>5.1966139620650352E-4</v>
      </c>
      <c r="AO189" s="5">
        <f t="shared" si="310"/>
        <v>3.2475213935740136E-4</v>
      </c>
      <c r="AP189" s="5">
        <f t="shared" si="311"/>
        <v>1.3529829588662849E-4</v>
      </c>
      <c r="AQ189" s="5">
        <f t="shared" si="312"/>
        <v>4.2276000643246788E-5</v>
      </c>
      <c r="AR189" s="5">
        <f t="shared" si="313"/>
        <v>3.1671864766114142E-3</v>
      </c>
      <c r="AS189" s="5">
        <f t="shared" si="314"/>
        <v>2.6373771982633261E-3</v>
      </c>
      <c r="AT189" s="5">
        <f t="shared" si="315"/>
        <v>1.098097402424076E-3</v>
      </c>
      <c r="AU189" s="5">
        <f t="shared" si="316"/>
        <v>3.0480228766784323E-4</v>
      </c>
      <c r="AV189" s="5">
        <f t="shared" si="317"/>
        <v>6.3453684319666407E-5</v>
      </c>
      <c r="AW189" s="5">
        <f t="shared" si="318"/>
        <v>3.0552244762068455E-7</v>
      </c>
      <c r="AX189" s="5">
        <f t="shared" si="319"/>
        <v>5.7704044968243784E-5</v>
      </c>
      <c r="AY189" s="5">
        <f t="shared" si="320"/>
        <v>7.2122009407703374E-5</v>
      </c>
      <c r="AZ189" s="5">
        <f t="shared" si="321"/>
        <v>4.5071227189250237E-5</v>
      </c>
      <c r="BA189" s="5">
        <f t="shared" si="322"/>
        <v>1.8777582941535297E-5</v>
      </c>
      <c r="BB189" s="5">
        <f t="shared" si="323"/>
        <v>5.8673400378978558E-6</v>
      </c>
      <c r="BC189" s="5">
        <f t="shared" si="324"/>
        <v>1.4666713698990893E-6</v>
      </c>
      <c r="BD189" s="5">
        <f t="shared" si="325"/>
        <v>6.5975690551048783E-4</v>
      </c>
      <c r="BE189" s="5">
        <f t="shared" si="326"/>
        <v>5.4939228613144222E-4</v>
      </c>
      <c r="BF189" s="5">
        <f t="shared" si="327"/>
        <v>2.2874477064183931E-4</v>
      </c>
      <c r="BG189" s="5">
        <f t="shared" si="328"/>
        <v>6.3493392507600813E-5</v>
      </c>
      <c r="BH189" s="5">
        <f t="shared" si="329"/>
        <v>1.3218042802068585E-5</v>
      </c>
      <c r="BI189" s="5">
        <f t="shared" si="330"/>
        <v>2.2013837801645495E-6</v>
      </c>
      <c r="BJ189" s="8">
        <f t="shared" si="331"/>
        <v>0.24732943486196429</v>
      </c>
      <c r="BK189" s="8">
        <f t="shared" si="332"/>
        <v>0.29228227512961286</v>
      </c>
      <c r="BL189" s="8">
        <f t="shared" si="333"/>
        <v>0.4195644635045766</v>
      </c>
      <c r="BM189" s="8">
        <f t="shared" si="334"/>
        <v>0.34531646005443256</v>
      </c>
      <c r="BN189" s="8">
        <f t="shared" si="335"/>
        <v>0.65433693062136322</v>
      </c>
    </row>
    <row r="190" spans="1:66" x14ac:dyDescent="0.25">
      <c r="A190" t="s">
        <v>27</v>
      </c>
      <c r="B190" t="s">
        <v>195</v>
      </c>
      <c r="C190" t="s">
        <v>328</v>
      </c>
      <c r="D190" s="11">
        <v>44473</v>
      </c>
      <c r="E190">
        <f>VLOOKUP(A190,home!$A$2:$E$405,3,FALSE)</f>
        <v>1.24770642201835</v>
      </c>
      <c r="F190">
        <f>VLOOKUP(B190,home!$B$2:$E$405,3,FALSE)</f>
        <v>1.56</v>
      </c>
      <c r="G190">
        <f>VLOOKUP(C190,away!$B$2:$E$405,4,FALSE)</f>
        <v>0.9</v>
      </c>
      <c r="H190">
        <f>VLOOKUP(A190,away!$A$2:$E$405,3,FALSE)</f>
        <v>1.07339449541284</v>
      </c>
      <c r="I190">
        <f>VLOOKUP(C190,away!$B$2:$E$405,3,FALSE)</f>
        <v>0.75</v>
      </c>
      <c r="J190">
        <f>VLOOKUP(B190,home!$B$2:$E$405,4,FALSE)</f>
        <v>1.26</v>
      </c>
      <c r="K190" s="3">
        <f t="shared" si="280"/>
        <v>1.7517798165137635</v>
      </c>
      <c r="L190" s="3">
        <f t="shared" si="281"/>
        <v>1.0143577981651339</v>
      </c>
      <c r="M190" s="5">
        <f t="shared" si="282"/>
        <v>6.2904497548328317E-2</v>
      </c>
      <c r="N190" s="5">
        <f t="shared" si="283"/>
        <v>0.11019482917310107</v>
      </c>
      <c r="O190" s="5">
        <f t="shared" si="284"/>
        <v>6.3807667627806375E-2</v>
      </c>
      <c r="P190" s="5">
        <f t="shared" si="285"/>
        <v>0.11177698428920985</v>
      </c>
      <c r="Q190" s="5">
        <f t="shared" si="286"/>
        <v>9.6518538814810276E-2</v>
      </c>
      <c r="R190" s="5">
        <f t="shared" si="287"/>
        <v>3.2361902620497179E-2</v>
      </c>
      <c r="S190" s="5">
        <f t="shared" si="288"/>
        <v>4.9655011580019767E-2</v>
      </c>
      <c r="T190" s="5">
        <f t="shared" si="289"/>
        <v>9.7904332514306955E-2</v>
      </c>
      <c r="U190" s="5">
        <f t="shared" si="290"/>
        <v>5.6690927834570831E-2</v>
      </c>
      <c r="V190" s="5">
        <f t="shared" si="291"/>
        <v>9.8037283423109793E-3</v>
      </c>
      <c r="W190" s="5">
        <f t="shared" si="292"/>
        <v>5.635974273839494E-2</v>
      </c>
      <c r="X190" s="5">
        <f t="shared" si="293"/>
        <v>5.7168944549271683E-2</v>
      </c>
      <c r="Y190" s="5">
        <f t="shared" si="294"/>
        <v>2.8994882358211928E-2</v>
      </c>
      <c r="Z190" s="5">
        <f t="shared" si="295"/>
        <v>1.0942182762187332E-2</v>
      </c>
      <c r="AA190" s="5">
        <f t="shared" si="296"/>
        <v>1.916829491140459E-2</v>
      </c>
      <c r="AB190" s="5">
        <f t="shared" si="297"/>
        <v>1.6789316071391024E-2</v>
      </c>
      <c r="AC190" s="5">
        <f t="shared" si="298"/>
        <v>1.0887846175588144E-3</v>
      </c>
      <c r="AD190" s="5">
        <f t="shared" si="299"/>
        <v>2.4682464948257113E-2</v>
      </c>
      <c r="AE190" s="5">
        <f t="shared" si="300"/>
        <v>2.5036850798202177E-2</v>
      </c>
      <c r="AF190" s="5">
        <f t="shared" si="301"/>
        <v>1.2698162424326668E-2</v>
      </c>
      <c r="AG190" s="5">
        <f t="shared" si="302"/>
        <v>4.2934933591610791E-3</v>
      </c>
      <c r="AH190" s="5">
        <f t="shared" si="303"/>
        <v>2.7748221034432068E-3</v>
      </c>
      <c r="AI190" s="5">
        <f t="shared" si="304"/>
        <v>4.8608773552280757E-3</v>
      </c>
      <c r="AJ190" s="5">
        <f t="shared" si="305"/>
        <v>4.2575934207186748E-3</v>
      </c>
      <c r="AK190" s="5">
        <f t="shared" si="306"/>
        <v>2.4861220737789208E-3</v>
      </c>
      <c r="AL190" s="5">
        <f t="shared" si="307"/>
        <v>7.7387828110512708E-5</v>
      </c>
      <c r="AM190" s="5">
        <f t="shared" si="308"/>
        <v>8.6476487836330499E-3</v>
      </c>
      <c r="AN190" s="5">
        <f t="shared" si="309"/>
        <v>8.7718099794714174E-3</v>
      </c>
      <c r="AO190" s="5">
        <f t="shared" si="310"/>
        <v>4.4488769283497877E-3</v>
      </c>
      <c r="AP190" s="5">
        <f t="shared" si="311"/>
        <v>1.5042510017828517E-3</v>
      </c>
      <c r="AQ190" s="5">
        <f t="shared" si="312"/>
        <v>3.8146218351403763E-4</v>
      </c>
      <c r="AR190" s="5">
        <f t="shared" si="313"/>
        <v>5.6293248782971947E-4</v>
      </c>
      <c r="AS190" s="5">
        <f t="shared" si="314"/>
        <v>9.8613377023998219E-4</v>
      </c>
      <c r="AT190" s="5">
        <f t="shared" si="315"/>
        <v>8.6374461754451124E-4</v>
      </c>
      <c r="AU190" s="5">
        <f t="shared" si="316"/>
        <v>5.0436346254562471E-4</v>
      </c>
      <c r="AV190" s="5">
        <f t="shared" si="317"/>
        <v>2.2088343346860531E-4</v>
      </c>
      <c r="AW190" s="5">
        <f t="shared" si="318"/>
        <v>3.8198019678954505E-6</v>
      </c>
      <c r="AX190" s="5">
        <f t="shared" si="319"/>
        <v>2.5247960999113615E-3</v>
      </c>
      <c r="AY190" s="5">
        <f t="shared" si="320"/>
        <v>2.5610466127220059E-3</v>
      </c>
      <c r="AZ190" s="5">
        <f t="shared" si="321"/>
        <v>1.2989088015394842E-3</v>
      </c>
      <c r="BA190" s="5">
        <f t="shared" si="322"/>
        <v>4.3918609064896798E-4</v>
      </c>
      <c r="BB190" s="5">
        <f t="shared" si="323"/>
        <v>1.1137295897386003E-4</v>
      </c>
      <c r="BC190" s="5">
        <f t="shared" si="324"/>
        <v>2.2594405887972095E-5</v>
      </c>
      <c r="BD190" s="5">
        <f t="shared" si="325"/>
        <v>9.5169159811762507E-5</v>
      </c>
      <c r="BE190" s="5">
        <f t="shared" si="326"/>
        <v>1.6671541331281836E-4</v>
      </c>
      <c r="BF190" s="5">
        <f t="shared" si="327"/>
        <v>1.4602434807157262E-4</v>
      </c>
      <c r="BG190" s="5">
        <f t="shared" si="328"/>
        <v>8.5267501890453766E-5</v>
      </c>
      <c r="BH190" s="5">
        <f t="shared" si="329"/>
        <v>3.734247220406154E-5</v>
      </c>
      <c r="BI190" s="5">
        <f t="shared" si="330"/>
        <v>1.3083157821160249E-5</v>
      </c>
      <c r="BJ190" s="8">
        <f t="shared" si="331"/>
        <v>0.54456419552447888</v>
      </c>
      <c r="BK190" s="8">
        <f t="shared" si="332"/>
        <v>0.23786744081826025</v>
      </c>
      <c r="BL190" s="8">
        <f t="shared" si="333"/>
        <v>0.20687918384357912</v>
      </c>
      <c r="BM190" s="8">
        <f t="shared" si="334"/>
        <v>0.52013135606399807</v>
      </c>
      <c r="BN190" s="8">
        <f t="shared" si="335"/>
        <v>0.47756442007375299</v>
      </c>
    </row>
    <row r="191" spans="1:66" x14ac:dyDescent="0.25">
      <c r="A191" t="s">
        <v>27</v>
      </c>
      <c r="B191" t="s">
        <v>31</v>
      </c>
      <c r="C191" t="s">
        <v>186</v>
      </c>
      <c r="D191" s="11">
        <v>44473</v>
      </c>
      <c r="E191">
        <f>VLOOKUP(A191,home!$A$2:$E$405,3,FALSE)</f>
        <v>1.24770642201835</v>
      </c>
      <c r="F191">
        <f>VLOOKUP(B191,home!$B$2:$E$405,3,FALSE)</f>
        <v>0.56999999999999995</v>
      </c>
      <c r="G191">
        <f>VLOOKUP(C191,away!$B$2:$E$405,4,FALSE)</f>
        <v>0.85</v>
      </c>
      <c r="H191">
        <f>VLOOKUP(A191,away!$A$2:$E$405,3,FALSE)</f>
        <v>1.07339449541284</v>
      </c>
      <c r="I191">
        <f>VLOOKUP(C191,away!$B$2:$E$405,3,FALSE)</f>
        <v>0.94</v>
      </c>
      <c r="J191">
        <f>VLOOKUP(B191,home!$B$2:$E$405,4,FALSE)</f>
        <v>1.04</v>
      </c>
      <c r="K191" s="3">
        <f t="shared" si="280"/>
        <v>0.6045137614678906</v>
      </c>
      <c r="L191" s="3">
        <f t="shared" si="281"/>
        <v>1.0493504587155924</v>
      </c>
      <c r="M191" s="5">
        <f t="shared" si="282"/>
        <v>0.19130921750608187</v>
      </c>
      <c r="N191" s="5">
        <f t="shared" si="283"/>
        <v>0.11564905467808037</v>
      </c>
      <c r="O191" s="5">
        <f t="shared" si="284"/>
        <v>0.20075041514652806</v>
      </c>
      <c r="P191" s="5">
        <f t="shared" si="285"/>
        <v>0.12135638857646827</v>
      </c>
      <c r="Q191" s="5">
        <f t="shared" si="286"/>
        <v>3.4955722526826057E-2</v>
      </c>
      <c r="R191" s="5">
        <f t="shared" si="287"/>
        <v>0.10532877011067741</v>
      </c>
      <c r="S191" s="5">
        <f t="shared" si="288"/>
        <v>1.9245508972737503E-2</v>
      </c>
      <c r="T191" s="5">
        <f t="shared" si="289"/>
        <v>3.6680803468259887E-2</v>
      </c>
      <c r="U191" s="5">
        <f t="shared" si="290"/>
        <v>6.3672691010392329E-2</v>
      </c>
      <c r="V191" s="5">
        <f t="shared" si="291"/>
        <v>1.3564807660568275E-3</v>
      </c>
      <c r="W191" s="5">
        <f t="shared" si="292"/>
        <v>7.0437384365065001E-3</v>
      </c>
      <c r="X191" s="5">
        <f t="shared" si="293"/>
        <v>7.3913501594207454E-3</v>
      </c>
      <c r="Y191" s="5">
        <f t="shared" si="294"/>
        <v>3.878058340157863E-3</v>
      </c>
      <c r="Z191" s="5">
        <f t="shared" si="295"/>
        <v>3.6842264410529506E-2</v>
      </c>
      <c r="AA191" s="5">
        <f t="shared" si="296"/>
        <v>2.227165583980379E-2</v>
      </c>
      <c r="AB191" s="5">
        <f t="shared" si="297"/>
        <v>6.7317612229190497E-3</v>
      </c>
      <c r="AC191" s="5">
        <f t="shared" si="298"/>
        <v>5.3779951473347181E-5</v>
      </c>
      <c r="AD191" s="5">
        <f t="shared" si="299"/>
        <v>1.0645092042621256E-3</v>
      </c>
      <c r="AE191" s="5">
        <f t="shared" si="300"/>
        <v>1.1170432217994315E-3</v>
      </c>
      <c r="AF191" s="5">
        <f t="shared" si="301"/>
        <v>5.8608490860018842E-4</v>
      </c>
      <c r="AG191" s="5">
        <f t="shared" si="302"/>
        <v>2.0500282256196459E-4</v>
      </c>
      <c r="AH191" s="5">
        <f t="shared" si="303"/>
        <v>9.6651117648275699E-3</v>
      </c>
      <c r="AI191" s="5">
        <f t="shared" si="304"/>
        <v>5.8426930679634764E-3</v>
      </c>
      <c r="AJ191" s="5">
        <f t="shared" si="305"/>
        <v>1.7659941818084855E-3</v>
      </c>
      <c r="AK191" s="5">
        <f t="shared" si="306"/>
        <v>3.5585592852515252E-4</v>
      </c>
      <c r="AL191" s="5">
        <f t="shared" si="307"/>
        <v>1.3646055895692837E-6</v>
      </c>
      <c r="AM191" s="5">
        <f t="shared" si="308"/>
        <v>1.2870209263713772E-4</v>
      </c>
      <c r="AN191" s="5">
        <f t="shared" si="309"/>
        <v>1.3505359994643714E-4</v>
      </c>
      <c r="AO191" s="5">
        <f t="shared" si="310"/>
        <v>7.085927852749296E-5</v>
      </c>
      <c r="AP191" s="5">
        <f t="shared" si="311"/>
        <v>2.4785405475693556E-5</v>
      </c>
      <c r="AQ191" s="5">
        <f t="shared" si="312"/>
        <v>6.5021441513427465E-6</v>
      </c>
      <c r="AR191" s="5">
        <f t="shared" si="313"/>
        <v>2.0284178927918563E-3</v>
      </c>
      <c r="AS191" s="5">
        <f t="shared" si="314"/>
        <v>1.2262065302003776E-3</v>
      </c>
      <c r="AT191" s="5">
        <f t="shared" si="315"/>
        <v>3.7062936095396038E-4</v>
      </c>
      <c r="AU191" s="5">
        <f t="shared" si="316"/>
        <v>7.468351636690639E-5</v>
      </c>
      <c r="AV191" s="5">
        <f t="shared" si="317"/>
        <v>1.1286803349651836E-5</v>
      </c>
      <c r="AW191" s="5">
        <f t="shared" si="318"/>
        <v>2.4045366091986917E-8</v>
      </c>
      <c r="AX191" s="5">
        <f t="shared" si="319"/>
        <v>1.2967031021477504E-5</v>
      </c>
      <c r="AY191" s="5">
        <f t="shared" si="320"/>
        <v>1.3606959950566736E-5</v>
      </c>
      <c r="AZ191" s="5">
        <f t="shared" si="321"/>
        <v>7.1392348329259488E-6</v>
      </c>
      <c r="BA191" s="5">
        <f t="shared" si="322"/>
        <v>2.4971864489363936E-6</v>
      </c>
      <c r="BB191" s="5">
        <f t="shared" si="323"/>
        <v>6.551059364224414E-7</v>
      </c>
      <c r="BC191" s="5">
        <f t="shared" si="324"/>
        <v>1.3748714297843937E-7</v>
      </c>
      <c r="BD191" s="5">
        <f t="shared" si="325"/>
        <v>3.547535410446748E-4</v>
      </c>
      <c r="BE191" s="5">
        <f t="shared" si="326"/>
        <v>2.1445339749097007E-4</v>
      </c>
      <c r="BF191" s="5">
        <f t="shared" si="327"/>
        <v>6.4820014988417496E-5</v>
      </c>
      <c r="BG191" s="5">
        <f t="shared" si="328"/>
        <v>1.3061530359684439E-5</v>
      </c>
      <c r="BH191" s="5">
        <f t="shared" si="329"/>
        <v>1.9739687120649722E-6</v>
      </c>
      <c r="BI191" s="5">
        <f t="shared" si="330"/>
        <v>2.3865825023006479E-7</v>
      </c>
      <c r="BJ191" s="8">
        <f t="shared" si="331"/>
        <v>0.20897427329254648</v>
      </c>
      <c r="BK191" s="8">
        <f t="shared" si="332"/>
        <v>0.33333634733835793</v>
      </c>
      <c r="BL191" s="8">
        <f t="shared" si="333"/>
        <v>0.42074547348795416</v>
      </c>
      <c r="BM191" s="8">
        <f t="shared" si="334"/>
        <v>0.23053520707014155</v>
      </c>
      <c r="BN191" s="8">
        <f t="shared" si="335"/>
        <v>0.76934956854466208</v>
      </c>
    </row>
    <row r="192" spans="1:66" x14ac:dyDescent="0.25">
      <c r="A192" t="s">
        <v>196</v>
      </c>
      <c r="B192" t="s">
        <v>202</v>
      </c>
      <c r="C192" t="s">
        <v>301</v>
      </c>
      <c r="D192" s="11">
        <v>44473</v>
      </c>
      <c r="E192">
        <f>VLOOKUP(A192,home!$A$2:$E$405,3,FALSE)</f>
        <v>1.6</v>
      </c>
      <c r="F192">
        <f>VLOOKUP(B192,home!$B$2:$E$405,3,FALSE)</f>
        <v>1</v>
      </c>
      <c r="G192">
        <f>VLOOKUP(C192,away!$B$2:$E$405,4,FALSE)</f>
        <v>1.29</v>
      </c>
      <c r="H192">
        <f>VLOOKUP(A192,away!$A$2:$E$405,3,FALSE)</f>
        <v>1.4115384615384601</v>
      </c>
      <c r="I192">
        <f>VLOOKUP(C192,away!$B$2:$E$405,3,FALSE)</f>
        <v>0.5</v>
      </c>
      <c r="J192">
        <f>VLOOKUP(B192,home!$B$2:$E$405,4,FALSE)</f>
        <v>0.71</v>
      </c>
      <c r="K192" s="3">
        <f t="shared" si="280"/>
        <v>2.0640000000000001</v>
      </c>
      <c r="L192" s="3">
        <f t="shared" si="281"/>
        <v>0.50109615384615325</v>
      </c>
      <c r="M192" s="5">
        <f t="shared" si="282"/>
        <v>7.6911785722265036E-2</v>
      </c>
      <c r="N192" s="5">
        <f t="shared" si="283"/>
        <v>0.15874592573075502</v>
      </c>
      <c r="O192" s="5">
        <f t="shared" si="284"/>
        <v>3.8540200010866499E-2</v>
      </c>
      <c r="P192" s="5">
        <f t="shared" si="285"/>
        <v>7.9546972822428438E-2</v>
      </c>
      <c r="Q192" s="5">
        <f t="shared" si="286"/>
        <v>0.16382579535413924</v>
      </c>
      <c r="R192" s="5">
        <f t="shared" si="287"/>
        <v>9.6561729969533352E-3</v>
      </c>
      <c r="S192" s="5">
        <f t="shared" si="288"/>
        <v>2.0568111979814466E-2</v>
      </c>
      <c r="T192" s="5">
        <f t="shared" si="289"/>
        <v>8.2092475952746186E-2</v>
      </c>
      <c r="U192" s="5">
        <f t="shared" si="290"/>
        <v>1.9930341065711683E-2</v>
      </c>
      <c r="V192" s="5">
        <f t="shared" si="291"/>
        <v>2.363647347271289E-3</v>
      </c>
      <c r="W192" s="5">
        <f t="shared" si="292"/>
        <v>0.11271214720364776</v>
      </c>
      <c r="X192" s="5">
        <f t="shared" si="293"/>
        <v>5.6479623455489354E-2</v>
      </c>
      <c r="Y192" s="5">
        <f t="shared" si="294"/>
        <v>1.4150861042112347E-2</v>
      </c>
      <c r="Z192" s="5">
        <f t="shared" si="295"/>
        <v>1.6128903832154668E-3</v>
      </c>
      <c r="AA192" s="5">
        <f t="shared" si="296"/>
        <v>3.3290057509567234E-3</v>
      </c>
      <c r="AB192" s="5">
        <f t="shared" si="297"/>
        <v>3.4355339349873399E-3</v>
      </c>
      <c r="AC192" s="5">
        <f t="shared" si="298"/>
        <v>1.5278948272485349E-4</v>
      </c>
      <c r="AD192" s="5">
        <f t="shared" si="299"/>
        <v>5.8159467957082267E-2</v>
      </c>
      <c r="AE192" s="5">
        <f t="shared" si="300"/>
        <v>2.9143485703032521E-2</v>
      </c>
      <c r="AF192" s="5">
        <f t="shared" si="301"/>
        <v>7.3018442977299744E-3</v>
      </c>
      <c r="AG192" s="5">
        <f t="shared" si="302"/>
        <v>1.2196420311919856E-3</v>
      </c>
      <c r="AH192" s="5">
        <f t="shared" si="303"/>
        <v>2.020532919011796E-4</v>
      </c>
      <c r="AI192" s="5">
        <f t="shared" si="304"/>
        <v>4.1703799448403466E-4</v>
      </c>
      <c r="AJ192" s="5">
        <f t="shared" si="305"/>
        <v>4.3038321030752395E-4</v>
      </c>
      <c r="AK192" s="5">
        <f t="shared" si="306"/>
        <v>2.9610364869157635E-4</v>
      </c>
      <c r="AL192" s="5">
        <f t="shared" si="307"/>
        <v>6.3209770600078032E-6</v>
      </c>
      <c r="AM192" s="5">
        <f t="shared" si="308"/>
        <v>2.4008228372683568E-2</v>
      </c>
      <c r="AN192" s="5">
        <f t="shared" si="309"/>
        <v>1.2030430898211828E-2</v>
      </c>
      <c r="AO192" s="5">
        <f t="shared" si="310"/>
        <v>3.0142013261029339E-3</v>
      </c>
      <c r="AP192" s="5">
        <f t="shared" si="311"/>
        <v>5.0346823047605173E-4</v>
      </c>
      <c r="AQ192" s="5">
        <f t="shared" si="312"/>
        <v>6.3071498468819531E-5</v>
      </c>
      <c r="AR192" s="5">
        <f t="shared" si="313"/>
        <v>2.0249625488727045E-5</v>
      </c>
      <c r="AS192" s="5">
        <f t="shared" si="314"/>
        <v>4.1795227008732615E-5</v>
      </c>
      <c r="AT192" s="5">
        <f t="shared" si="315"/>
        <v>4.3132674273012078E-5</v>
      </c>
      <c r="AU192" s="5">
        <f t="shared" si="316"/>
        <v>2.9675279899832298E-5</v>
      </c>
      <c r="AV192" s="5">
        <f t="shared" si="317"/>
        <v>1.5312444428313472E-5</v>
      </c>
      <c r="AW192" s="5">
        <f t="shared" si="318"/>
        <v>1.815985914836613E-7</v>
      </c>
      <c r="AX192" s="5">
        <f t="shared" si="319"/>
        <v>8.2588305602031425E-3</v>
      </c>
      <c r="AY192" s="5">
        <f t="shared" si="320"/>
        <v>4.1384682289848668E-3</v>
      </c>
      <c r="AZ192" s="5">
        <f t="shared" si="321"/>
        <v>1.0368852561794088E-3</v>
      </c>
      <c r="BA192" s="5">
        <f t="shared" si="322"/>
        <v>1.7319307128376172E-4</v>
      </c>
      <c r="BB192" s="5">
        <f t="shared" si="323"/>
        <v>2.1696595473273908E-5</v>
      </c>
      <c r="BC192" s="5">
        <f t="shared" si="324"/>
        <v>2.1744161086426832E-6</v>
      </c>
      <c r="BD192" s="5">
        <f t="shared" si="325"/>
        <v>1.6911682415376922E-6</v>
      </c>
      <c r="BE192" s="5">
        <f t="shared" si="326"/>
        <v>3.4905712505337961E-6</v>
      </c>
      <c r="BF192" s="5">
        <f t="shared" si="327"/>
        <v>3.6022695305508793E-6</v>
      </c>
      <c r="BG192" s="5">
        <f t="shared" si="328"/>
        <v>2.4783614370190041E-6</v>
      </c>
      <c r="BH192" s="5">
        <f t="shared" si="329"/>
        <v>1.2788345015018067E-6</v>
      </c>
      <c r="BI192" s="5">
        <f t="shared" si="330"/>
        <v>5.279028822199459E-7</v>
      </c>
      <c r="BJ192" s="8">
        <f t="shared" si="331"/>
        <v>0.73708191718210303</v>
      </c>
      <c r="BK192" s="8">
        <f t="shared" si="332"/>
        <v>0.18368809656054896</v>
      </c>
      <c r="BL192" s="8">
        <f t="shared" si="333"/>
        <v>7.6400066263801886E-2</v>
      </c>
      <c r="BM192" s="8">
        <f t="shared" si="334"/>
        <v>0.46741783112186852</v>
      </c>
      <c r="BN192" s="8">
        <f t="shared" si="335"/>
        <v>0.52722685263740754</v>
      </c>
    </row>
    <row r="193" spans="1:66" x14ac:dyDescent="0.25">
      <c r="A193" t="s">
        <v>196</v>
      </c>
      <c r="B193" t="s">
        <v>205</v>
      </c>
      <c r="C193" t="s">
        <v>199</v>
      </c>
      <c r="D193" s="11">
        <v>44473</v>
      </c>
      <c r="E193">
        <f>VLOOKUP(A193,home!$A$2:$E$405,3,FALSE)</f>
        <v>1.6</v>
      </c>
      <c r="F193">
        <f>VLOOKUP(B193,home!$B$2:$E$405,3,FALSE)</f>
        <v>1.37</v>
      </c>
      <c r="G193">
        <f>VLOOKUP(C193,away!$B$2:$E$405,4,FALSE)</f>
        <v>0.79</v>
      </c>
      <c r="H193">
        <f>VLOOKUP(A193,away!$A$2:$E$405,3,FALSE)</f>
        <v>1.4115384615384601</v>
      </c>
      <c r="I193">
        <f>VLOOKUP(C193,away!$B$2:$E$405,3,FALSE)</f>
        <v>0.62</v>
      </c>
      <c r="J193">
        <f>VLOOKUP(B193,home!$B$2:$E$405,4,FALSE)</f>
        <v>0.85</v>
      </c>
      <c r="K193" s="3">
        <f t="shared" si="280"/>
        <v>1.7316800000000001</v>
      </c>
      <c r="L193" s="3">
        <f t="shared" si="281"/>
        <v>0.74388076923076851</v>
      </c>
      <c r="M193" s="5">
        <f t="shared" si="282"/>
        <v>8.4115807472567972E-2</v>
      </c>
      <c r="N193" s="5">
        <f t="shared" si="283"/>
        <v>0.14566166148409651</v>
      </c>
      <c r="O193" s="5">
        <f t="shared" si="284"/>
        <v>6.2572131567161099E-2</v>
      </c>
      <c r="P193" s="5">
        <f t="shared" si="285"/>
        <v>0.10835490879222154</v>
      </c>
      <c r="Q193" s="5">
        <f t="shared" si="286"/>
        <v>0.12611969297939016</v>
      </c>
      <c r="R193" s="5">
        <f t="shared" si="287"/>
        <v>2.3273102681294316E-2</v>
      </c>
      <c r="S193" s="5">
        <f t="shared" si="288"/>
        <v>3.4894708296058313E-2</v>
      </c>
      <c r="T193" s="5">
        <f t="shared" si="289"/>
        <v>9.3818014228657126E-2</v>
      </c>
      <c r="U193" s="5">
        <f t="shared" si="290"/>
        <v>4.0301566451143744E-2</v>
      </c>
      <c r="V193" s="5">
        <f t="shared" si="291"/>
        <v>4.9944542046110353E-3</v>
      </c>
      <c r="W193" s="5">
        <f t="shared" si="292"/>
        <v>7.2799649979516809E-2</v>
      </c>
      <c r="X193" s="5">
        <f t="shared" si="293"/>
        <v>5.4154259626493666E-2</v>
      </c>
      <c r="Y193" s="5">
        <f t="shared" si="294"/>
        <v>2.0142156154039425E-2</v>
      </c>
      <c r="Z193" s="5">
        <f t="shared" si="295"/>
        <v>5.7708045083159605E-3</v>
      </c>
      <c r="AA193" s="5">
        <f t="shared" si="296"/>
        <v>9.993186750960583E-3</v>
      </c>
      <c r="AB193" s="5">
        <f t="shared" si="297"/>
        <v>8.652500816451714E-3</v>
      </c>
      <c r="AC193" s="5">
        <f t="shared" si="298"/>
        <v>4.0210458508649284E-4</v>
      </c>
      <c r="AD193" s="5">
        <f t="shared" si="299"/>
        <v>3.1516424469132422E-2</v>
      </c>
      <c r="AE193" s="5">
        <f t="shared" si="300"/>
        <v>2.3444462077501647E-2</v>
      </c>
      <c r="AF193" s="5">
        <f t="shared" si="301"/>
        <v>8.7199422422067491E-3</v>
      </c>
      <c r="AG193" s="5">
        <f t="shared" si="302"/>
        <v>2.1621991142602103E-3</v>
      </c>
      <c r="AH193" s="5">
        <f t="shared" si="303"/>
        <v>1.0731976241816158E-3</v>
      </c>
      <c r="AI193" s="5">
        <f t="shared" si="304"/>
        <v>1.8584348618428206E-3</v>
      </c>
      <c r="AJ193" s="5">
        <f t="shared" si="305"/>
        <v>1.6091072407779883E-3</v>
      </c>
      <c r="AK193" s="5">
        <f t="shared" si="306"/>
        <v>9.2881960890347582E-4</v>
      </c>
      <c r="AL193" s="5">
        <f t="shared" si="307"/>
        <v>2.071905719085685E-5</v>
      </c>
      <c r="AM193" s="5">
        <f t="shared" si="308"/>
        <v>1.091527238494144E-2</v>
      </c>
      <c r="AN193" s="5">
        <f t="shared" si="309"/>
        <v>8.1196612180736046E-3</v>
      </c>
      <c r="AO193" s="5">
        <f t="shared" si="310"/>
        <v>3.020029916396915E-3</v>
      </c>
      <c r="AP193" s="5">
        <f t="shared" si="311"/>
        <v>7.4884739243642371E-4</v>
      </c>
      <c r="AQ193" s="5">
        <f t="shared" si="312"/>
        <v>1.3926329358051551E-4</v>
      </c>
      <c r="AR193" s="5">
        <f t="shared" si="313"/>
        <v>1.5966621484257078E-4</v>
      </c>
      <c r="AS193" s="5">
        <f t="shared" si="314"/>
        <v>2.7649079091858296E-4</v>
      </c>
      <c r="AT193" s="5">
        <f t="shared" si="315"/>
        <v>2.3939678640894595E-4</v>
      </c>
      <c r="AU193" s="5">
        <f t="shared" si="316"/>
        <v>1.3818620902954787E-4</v>
      </c>
      <c r="AV193" s="5">
        <f t="shared" si="317"/>
        <v>5.9823573613071883E-5</v>
      </c>
      <c r="AW193" s="5">
        <f t="shared" si="318"/>
        <v>7.4137589448011396E-7</v>
      </c>
      <c r="AX193" s="5">
        <f t="shared" si="319"/>
        <v>3.1502931472592362E-3</v>
      </c>
      <c r="AY193" s="5">
        <f t="shared" si="320"/>
        <v>2.3434424896856196E-3</v>
      </c>
      <c r="AZ193" s="5">
        <f t="shared" si="321"/>
        <v>8.7162090093770273E-4</v>
      </c>
      <c r="BA193" s="5">
        <f t="shared" si="322"/>
        <v>2.161273420890513E-4</v>
      </c>
      <c r="BB193" s="5">
        <f t="shared" si="323"/>
        <v>4.0193243371251232E-5</v>
      </c>
      <c r="BC193" s="5">
        <f t="shared" si="324"/>
        <v>5.9797961593771728E-6</v>
      </c>
      <c r="BD193" s="5">
        <f t="shared" si="325"/>
        <v>1.9795437786209437E-5</v>
      </c>
      <c r="BE193" s="5">
        <f t="shared" si="326"/>
        <v>3.4279363705623156E-5</v>
      </c>
      <c r="BF193" s="5">
        <f t="shared" si="327"/>
        <v>2.9680444270876768E-5</v>
      </c>
      <c r="BG193" s="5">
        <f t="shared" si="328"/>
        <v>1.7132343911663963E-5</v>
      </c>
      <c r="BH193" s="5">
        <f t="shared" si="329"/>
        <v>7.4169343262375651E-6</v>
      </c>
      <c r="BI193" s="5">
        <f t="shared" si="330"/>
        <v>2.5687513668118119E-6</v>
      </c>
      <c r="BJ193" s="8">
        <f t="shared" si="331"/>
        <v>0.60810919348022585</v>
      </c>
      <c r="BK193" s="8">
        <f t="shared" si="332"/>
        <v>0.23512614489742184</v>
      </c>
      <c r="BL193" s="8">
        <f t="shared" si="333"/>
        <v>0.15124648445289746</v>
      </c>
      <c r="BM193" s="8">
        <f t="shared" si="334"/>
        <v>0.44781262124833832</v>
      </c>
      <c r="BN193" s="8">
        <f t="shared" si="335"/>
        <v>0.55009730497673159</v>
      </c>
    </row>
    <row r="194" spans="1:66" x14ac:dyDescent="0.25">
      <c r="A194" t="s">
        <v>196</v>
      </c>
      <c r="B194" t="s">
        <v>204</v>
      </c>
      <c r="C194" t="s">
        <v>197</v>
      </c>
      <c r="D194" s="11">
        <v>44473</v>
      </c>
      <c r="E194">
        <f>VLOOKUP(A194,home!$A$2:$E$405,3,FALSE)</f>
        <v>1.6</v>
      </c>
      <c r="F194">
        <f>VLOOKUP(B194,home!$B$2:$E$405,3,FALSE)</f>
        <v>0.87</v>
      </c>
      <c r="G194">
        <f>VLOOKUP(C194,away!$B$2:$E$405,4,FALSE)</f>
        <v>0.96</v>
      </c>
      <c r="H194">
        <f>VLOOKUP(A194,away!$A$2:$E$405,3,FALSE)</f>
        <v>1.4115384615384601</v>
      </c>
      <c r="I194">
        <f>VLOOKUP(C194,away!$B$2:$E$405,3,FALSE)</f>
        <v>0.42</v>
      </c>
      <c r="J194">
        <f>VLOOKUP(B194,home!$B$2:$E$405,4,FALSE)</f>
        <v>1.42</v>
      </c>
      <c r="K194" s="3">
        <f t="shared" si="280"/>
        <v>1.3363200000000002</v>
      </c>
      <c r="L194" s="3">
        <f t="shared" si="281"/>
        <v>0.84184153846153753</v>
      </c>
      <c r="M194" s="5">
        <f t="shared" si="282"/>
        <v>0.11324954430074871</v>
      </c>
      <c r="N194" s="5">
        <f t="shared" si="283"/>
        <v>0.15133763103997652</v>
      </c>
      <c r="O194" s="5">
        <f t="shared" si="284"/>
        <v>9.5338170604210334E-2</v>
      </c>
      <c r="P194" s="5">
        <f t="shared" si="285"/>
        <v>0.12740230414181838</v>
      </c>
      <c r="Q194" s="5">
        <f t="shared" si="286"/>
        <v>0.10111775155567075</v>
      </c>
      <c r="R194" s="5">
        <f t="shared" si="287"/>
        <v>4.0129816107778486E-2</v>
      </c>
      <c r="S194" s="5">
        <f t="shared" si="288"/>
        <v>3.5830932479383688E-2</v>
      </c>
      <c r="T194" s="5">
        <f t="shared" si="289"/>
        <v>8.512512353539739E-2</v>
      </c>
      <c r="U194" s="5">
        <f t="shared" si="290"/>
        <v>5.3626275861146551E-2</v>
      </c>
      <c r="V194" s="5">
        <f t="shared" si="291"/>
        <v>4.4787458681124839E-3</v>
      </c>
      <c r="W194" s="5">
        <f t="shared" si="292"/>
        <v>4.5041891252957982E-2</v>
      </c>
      <c r="X194" s="5">
        <f t="shared" si="293"/>
        <v>3.7918135027607415E-2</v>
      </c>
      <c r="Y194" s="5">
        <f t="shared" si="294"/>
        <v>1.5960530563616671E-2</v>
      </c>
      <c r="Z194" s="5">
        <f t="shared" si="295"/>
        <v>1.1260982043450277E-2</v>
      </c>
      <c r="AA194" s="5">
        <f t="shared" si="296"/>
        <v>1.5048275524303475E-2</v>
      </c>
      <c r="AB194" s="5">
        <f t="shared" si="297"/>
        <v>1.0054655774318614E-2</v>
      </c>
      <c r="AC194" s="5">
        <f t="shared" si="298"/>
        <v>3.1490333293741039E-4</v>
      </c>
      <c r="AD194" s="5">
        <f t="shared" si="299"/>
        <v>1.5047595029788204E-2</v>
      </c>
      <c r="AE194" s="5">
        <f t="shared" si="300"/>
        <v>1.2667690550023087E-2</v>
      </c>
      <c r="AF194" s="5">
        <f t="shared" si="301"/>
        <v>5.3320940506930582E-3</v>
      </c>
      <c r="AG194" s="5">
        <f t="shared" si="302"/>
        <v>1.4962594196190186E-3</v>
      </c>
      <c r="AH194" s="5">
        <f t="shared" si="303"/>
        <v>2.3699906120114821E-3</v>
      </c>
      <c r="AI194" s="5">
        <f t="shared" si="304"/>
        <v>3.1670658546431841E-3</v>
      </c>
      <c r="AJ194" s="5">
        <f t="shared" si="305"/>
        <v>2.1161067214383908E-3</v>
      </c>
      <c r="AK194" s="5">
        <f t="shared" si="306"/>
        <v>9.4259857799751682E-4</v>
      </c>
      <c r="AL194" s="5">
        <f t="shared" si="307"/>
        <v>1.4170268126332411E-5</v>
      </c>
      <c r="AM194" s="5">
        <f t="shared" si="308"/>
        <v>4.021680438041313E-3</v>
      </c>
      <c r="AN194" s="5">
        <f t="shared" si="309"/>
        <v>3.3856176471613693E-3</v>
      </c>
      <c r="AO194" s="5">
        <f t="shared" si="310"/>
        <v>1.425076784364429E-3</v>
      </c>
      <c r="AP194" s="5">
        <f t="shared" si="311"/>
        <v>3.9989627752505725E-4</v>
      </c>
      <c r="AQ194" s="5">
        <f t="shared" si="312"/>
        <v>8.4162324374184033E-5</v>
      </c>
      <c r="AR194" s="5">
        <f t="shared" si="313"/>
        <v>3.9903130859102946E-4</v>
      </c>
      <c r="AS194" s="5">
        <f t="shared" si="314"/>
        <v>5.3323351829636452E-4</v>
      </c>
      <c r="AT194" s="5">
        <f t="shared" si="315"/>
        <v>3.5628530758489903E-4</v>
      </c>
      <c r="AU194" s="5">
        <f t="shared" si="316"/>
        <v>1.5870372741061745E-4</v>
      </c>
      <c r="AV194" s="5">
        <f t="shared" si="317"/>
        <v>5.301974125333908E-5</v>
      </c>
      <c r="AW194" s="5">
        <f t="shared" si="318"/>
        <v>4.4280894627410025E-7</v>
      </c>
      <c r="AX194" s="5">
        <f t="shared" si="319"/>
        <v>8.9570866716056155E-4</v>
      </c>
      <c r="AY194" s="5">
        <f t="shared" si="320"/>
        <v>7.5404476237578039E-4</v>
      </c>
      <c r="AZ194" s="5">
        <f t="shared" si="321"/>
        <v>3.1739310141364573E-4</v>
      </c>
      <c r="BA194" s="5">
        <f t="shared" si="322"/>
        <v>8.9064898930380789E-5</v>
      </c>
      <c r="BB194" s="5">
        <f t="shared" si="323"/>
        <v>1.8744632884618273E-5</v>
      </c>
      <c r="BC194" s="5">
        <f t="shared" si="324"/>
        <v>3.1560021170967556E-6</v>
      </c>
      <c r="BD194" s="5">
        <f t="shared" si="325"/>
        <v>5.5986855119765445E-5</v>
      </c>
      <c r="BE194" s="5">
        <f t="shared" si="326"/>
        <v>7.4816354233644963E-5</v>
      </c>
      <c r="BF194" s="5">
        <f t="shared" si="327"/>
        <v>4.9989295244752236E-5</v>
      </c>
      <c r="BG194" s="5">
        <f t="shared" si="328"/>
        <v>2.2267231673822439E-5</v>
      </c>
      <c r="BH194" s="5">
        <f t="shared" si="329"/>
        <v>7.4390367575906002E-6</v>
      </c>
      <c r="BI194" s="5">
        <f t="shared" si="330"/>
        <v>1.9881867199806936E-6</v>
      </c>
      <c r="BJ194" s="8">
        <f t="shared" si="331"/>
        <v>0.48243924756169854</v>
      </c>
      <c r="BK194" s="8">
        <f t="shared" si="332"/>
        <v>0.2820446451535028</v>
      </c>
      <c r="BL194" s="8">
        <f t="shared" si="333"/>
        <v>0.22450571620073381</v>
      </c>
      <c r="BM194" s="8">
        <f t="shared" si="334"/>
        <v>0.37092177125575276</v>
      </c>
      <c r="BN194" s="8">
        <f t="shared" si="335"/>
        <v>0.62857521775020309</v>
      </c>
    </row>
    <row r="195" spans="1:66" x14ac:dyDescent="0.25">
      <c r="A195" t="s">
        <v>196</v>
      </c>
      <c r="B195" t="s">
        <v>203</v>
      </c>
      <c r="C195" t="s">
        <v>303</v>
      </c>
      <c r="D195" s="11">
        <v>44473</v>
      </c>
      <c r="E195">
        <f>VLOOKUP(A195,home!$A$2:$E$405,3,FALSE)</f>
        <v>1.6</v>
      </c>
      <c r="F195">
        <f>VLOOKUP(B195,home!$B$2:$E$405,3,FALSE)</f>
        <v>0.75</v>
      </c>
      <c r="G195">
        <f>VLOOKUP(C195,away!$B$2:$E$405,4,FALSE)</f>
        <v>0.83</v>
      </c>
      <c r="H195">
        <f>VLOOKUP(A195,away!$A$2:$E$405,3,FALSE)</f>
        <v>1.4115384615384601</v>
      </c>
      <c r="I195">
        <f>VLOOKUP(C195,away!$B$2:$E$405,3,FALSE)</f>
        <v>1</v>
      </c>
      <c r="J195">
        <f>VLOOKUP(B195,home!$B$2:$E$405,4,FALSE)</f>
        <v>0.8</v>
      </c>
      <c r="K195" s="3">
        <f t="shared" si="280"/>
        <v>0.99600000000000011</v>
      </c>
      <c r="L195" s="3">
        <f t="shared" si="281"/>
        <v>1.1292307692307681</v>
      </c>
      <c r="M195" s="5">
        <f t="shared" si="282"/>
        <v>0.11940540999242751</v>
      </c>
      <c r="N195" s="5">
        <f t="shared" si="283"/>
        <v>0.11892778835245781</v>
      </c>
      <c r="O195" s="5">
        <f t="shared" si="284"/>
        <v>0.13483626297606416</v>
      </c>
      <c r="P195" s="5">
        <f t="shared" si="285"/>
        <v>0.13429691792415993</v>
      </c>
      <c r="Q195" s="5">
        <f t="shared" si="286"/>
        <v>5.9226038599524002E-2</v>
      </c>
      <c r="R195" s="5">
        <f t="shared" si="287"/>
        <v>7.6130628480331558E-2</v>
      </c>
      <c r="S195" s="5">
        <f t="shared" si="288"/>
        <v>3.7761400771272303E-2</v>
      </c>
      <c r="T195" s="5">
        <f t="shared" si="289"/>
        <v>6.6879865126231647E-2</v>
      </c>
      <c r="U195" s="5">
        <f t="shared" si="290"/>
        <v>7.5826105966410234E-2</v>
      </c>
      <c r="V195" s="5">
        <f t="shared" si="291"/>
        <v>4.7189744775127168E-3</v>
      </c>
      <c r="W195" s="5">
        <f t="shared" si="292"/>
        <v>1.9663044815041969E-2</v>
      </c>
      <c r="X195" s="5">
        <f t="shared" si="293"/>
        <v>2.2204115221908911E-2</v>
      </c>
      <c r="Y195" s="5">
        <f t="shared" si="294"/>
        <v>1.2536785056062406E-2</v>
      </c>
      <c r="Z195" s="5">
        <f t="shared" si="295"/>
        <v>2.8656349386955545E-2</v>
      </c>
      <c r="AA195" s="5">
        <f t="shared" si="296"/>
        <v>2.8541723989407724E-2</v>
      </c>
      <c r="AB195" s="5">
        <f t="shared" si="297"/>
        <v>1.4213778546725049E-2</v>
      </c>
      <c r="AC195" s="5">
        <f t="shared" si="298"/>
        <v>3.3171849590657242E-4</v>
      </c>
      <c r="AD195" s="5">
        <f t="shared" si="299"/>
        <v>4.8960981589454495E-3</v>
      </c>
      <c r="AE195" s="5">
        <f t="shared" si="300"/>
        <v>5.5288246902553181E-3</v>
      </c>
      <c r="AF195" s="5">
        <f t="shared" si="301"/>
        <v>3.1216594789595388E-3</v>
      </c>
      <c r="AG195" s="5">
        <f t="shared" si="302"/>
        <v>1.1750246449006663E-3</v>
      </c>
      <c r="AH195" s="5">
        <f t="shared" si="303"/>
        <v>8.0899078653943659E-3</v>
      </c>
      <c r="AI195" s="5">
        <f t="shared" si="304"/>
        <v>8.0575482339327893E-3</v>
      </c>
      <c r="AJ195" s="5">
        <f t="shared" si="305"/>
        <v>4.01265902049853E-3</v>
      </c>
      <c r="AK195" s="5">
        <f t="shared" si="306"/>
        <v>1.332202794805512E-3</v>
      </c>
      <c r="AL195" s="5">
        <f t="shared" si="307"/>
        <v>1.492353541485797E-5</v>
      </c>
      <c r="AM195" s="5">
        <f t="shared" si="308"/>
        <v>9.753027532619341E-4</v>
      </c>
      <c r="AN195" s="5">
        <f t="shared" si="309"/>
        <v>1.1013418782988599E-3</v>
      </c>
      <c r="AO195" s="5">
        <f t="shared" si="310"/>
        <v>6.218345682087404E-4</v>
      </c>
      <c r="AP195" s="5">
        <f t="shared" si="311"/>
        <v>2.3406490926421286E-4</v>
      </c>
      <c r="AQ195" s="5">
        <f t="shared" si="312"/>
        <v>6.6078324384589258E-5</v>
      </c>
      <c r="AR195" s="5">
        <f t="shared" si="313"/>
        <v>1.8270745763690616E-3</v>
      </c>
      <c r="AS195" s="5">
        <f t="shared" si="314"/>
        <v>1.8197662780635856E-3</v>
      </c>
      <c r="AT195" s="5">
        <f t="shared" si="315"/>
        <v>9.0624360647566574E-4</v>
      </c>
      <c r="AU195" s="5">
        <f t="shared" si="316"/>
        <v>3.0087287734992105E-4</v>
      </c>
      <c r="AV195" s="5">
        <f t="shared" si="317"/>
        <v>7.4917346460130334E-5</v>
      </c>
      <c r="AW195" s="5">
        <f t="shared" si="318"/>
        <v>4.6624185874050091E-7</v>
      </c>
      <c r="AX195" s="5">
        <f t="shared" si="319"/>
        <v>1.6190025704148099E-4</v>
      </c>
      <c r="AY195" s="5">
        <f t="shared" si="320"/>
        <v>1.8282275179761068E-4</v>
      </c>
      <c r="AZ195" s="5">
        <f t="shared" si="321"/>
        <v>1.0322453832265087E-4</v>
      </c>
      <c r="BA195" s="5">
        <f t="shared" si="322"/>
        <v>3.8854774937859316E-5</v>
      </c>
      <c r="BB195" s="5">
        <f t="shared" si="323"/>
        <v>1.0969001847841813E-5</v>
      </c>
      <c r="BC195" s="5">
        <f t="shared" si="324"/>
        <v>2.4773068788664221E-6</v>
      </c>
      <c r="BD195" s="5">
        <f t="shared" si="325"/>
        <v>3.4386480488586947E-4</v>
      </c>
      <c r="BE195" s="5">
        <f t="shared" si="326"/>
        <v>3.4248934566632604E-4</v>
      </c>
      <c r="BF195" s="5">
        <f t="shared" si="327"/>
        <v>1.7055969414183039E-4</v>
      </c>
      <c r="BG195" s="5">
        <f t="shared" si="328"/>
        <v>5.6625818455087701E-5</v>
      </c>
      <c r="BH195" s="5">
        <f t="shared" si="329"/>
        <v>1.4099828795316836E-5</v>
      </c>
      <c r="BI195" s="5">
        <f t="shared" si="330"/>
        <v>2.8086858960271152E-6</v>
      </c>
      <c r="BJ195" s="8">
        <f t="shared" si="331"/>
        <v>0.31765811520853238</v>
      </c>
      <c r="BK195" s="8">
        <f t="shared" si="332"/>
        <v>0.29671216794849153</v>
      </c>
      <c r="BL195" s="8">
        <f t="shared" si="333"/>
        <v>0.35690014073612875</v>
      </c>
      <c r="BM195" s="8">
        <f t="shared" si="334"/>
        <v>0.35692137044520428</v>
      </c>
      <c r="BN195" s="8">
        <f t="shared" si="335"/>
        <v>0.64282304632496501</v>
      </c>
    </row>
    <row r="196" spans="1:66" x14ac:dyDescent="0.25">
      <c r="A196" t="s">
        <v>32</v>
      </c>
      <c r="B196" t="s">
        <v>313</v>
      </c>
      <c r="C196" t="s">
        <v>210</v>
      </c>
      <c r="D196" s="11">
        <v>44473</v>
      </c>
      <c r="E196">
        <f>VLOOKUP(A196,home!$A$2:$E$405,3,FALSE)</f>
        <v>1.26068376068376</v>
      </c>
      <c r="F196">
        <f>VLOOKUP(B196,home!$B$2:$E$405,3,FALSE)</f>
        <v>0.49</v>
      </c>
      <c r="G196">
        <f>VLOOKUP(C196,away!$B$2:$E$405,4,FALSE)</f>
        <v>1.1599999999999999</v>
      </c>
      <c r="H196">
        <f>VLOOKUP(A196,away!$A$2:$E$405,3,FALSE)</f>
        <v>1.1452991452991499</v>
      </c>
      <c r="I196">
        <f>VLOOKUP(C196,away!$B$2:$E$405,3,FALSE)</f>
        <v>0.55000000000000004</v>
      </c>
      <c r="J196">
        <f>VLOOKUP(B196,home!$B$2:$E$405,4,FALSE)</f>
        <v>1.34</v>
      </c>
      <c r="K196" s="3">
        <f t="shared" si="280"/>
        <v>0.71657264957264921</v>
      </c>
      <c r="L196" s="3">
        <f t="shared" si="281"/>
        <v>0.84408547008547352</v>
      </c>
      <c r="M196" s="5">
        <f t="shared" si="282"/>
        <v>0.20999782201866896</v>
      </c>
      <c r="N196" s="5">
        <f t="shared" si="283"/>
        <v>0.15047869572840319</v>
      </c>
      <c r="O196" s="5">
        <f t="shared" si="284"/>
        <v>0.17725611031555377</v>
      </c>
      <c r="P196" s="5">
        <f t="shared" si="285"/>
        <v>0.12701688062175814</v>
      </c>
      <c r="Q196" s="5">
        <f t="shared" si="286"/>
        <v>5.3914458851169189E-2</v>
      </c>
      <c r="R196" s="5">
        <f t="shared" si="287"/>
        <v>7.4809653600613382E-2</v>
      </c>
      <c r="S196" s="5">
        <f t="shared" si="288"/>
        <v>1.9206494390984329E-2</v>
      </c>
      <c r="T196" s="5">
        <f t="shared" si="289"/>
        <v>4.5508411343793055E-2</v>
      </c>
      <c r="U196" s="5">
        <f t="shared" si="290"/>
        <v>5.3606551694203593E-2</v>
      </c>
      <c r="V196" s="5">
        <f t="shared" si="291"/>
        <v>1.2907800565481039E-3</v>
      </c>
      <c r="W196" s="5">
        <f t="shared" si="292"/>
        <v>1.287787554308596E-2</v>
      </c>
      <c r="X196" s="5">
        <f t="shared" si="293"/>
        <v>1.0870027631487934E-2</v>
      </c>
      <c r="Y196" s="5">
        <f t="shared" si="294"/>
        <v>4.5876161915832901E-3</v>
      </c>
      <c r="Z196" s="5">
        <f t="shared" si="295"/>
        <v>2.1048580542135063E-2</v>
      </c>
      <c r="AA196" s="5">
        <f t="shared" si="296"/>
        <v>1.5082837128821028E-2</v>
      </c>
      <c r="AB196" s="5">
        <f t="shared" si="297"/>
        <v>5.4039742822360069E-3</v>
      </c>
      <c r="AC196" s="5">
        <f t="shared" si="298"/>
        <v>4.8795403797372875E-5</v>
      </c>
      <c r="AD196" s="5">
        <f t="shared" si="299"/>
        <v>2.3069833496939811E-3</v>
      </c>
      <c r="AE196" s="5">
        <f t="shared" si="300"/>
        <v>1.9472911252058041E-3</v>
      </c>
      <c r="AF196" s="5">
        <f t="shared" si="301"/>
        <v>8.2184007240630589E-4</v>
      </c>
      <c r="AG196" s="5">
        <f t="shared" si="302"/>
        <v>2.3123442128405216E-4</v>
      </c>
      <c r="AH196" s="5">
        <f t="shared" si="303"/>
        <v>4.4417002503850051E-3</v>
      </c>
      <c r="AI196" s="5">
        <f t="shared" si="304"/>
        <v>3.1828009170258818E-3</v>
      </c>
      <c r="AJ196" s="5">
        <f t="shared" si="305"/>
        <v>1.140354043087747E-3</v>
      </c>
      <c r="AK196" s="5">
        <f t="shared" si="306"/>
        <v>2.7238217270208998E-4</v>
      </c>
      <c r="AL196" s="5">
        <f t="shared" si="307"/>
        <v>1.1805531923031866E-6</v>
      </c>
      <c r="AM196" s="5">
        <f t="shared" si="308"/>
        <v>3.3062423428204039E-4</v>
      </c>
      <c r="AN196" s="5">
        <f t="shared" si="309"/>
        <v>2.7907511221560572E-4</v>
      </c>
      <c r="AO196" s="5">
        <f t="shared" si="310"/>
        <v>1.1778162364183292E-4</v>
      </c>
      <c r="AP196" s="5">
        <f t="shared" si="311"/>
        <v>3.3139252386382297E-5</v>
      </c>
      <c r="AQ196" s="5">
        <f t="shared" si="312"/>
        <v>6.9930903572101595E-6</v>
      </c>
      <c r="AR196" s="5">
        <f t="shared" si="313"/>
        <v>7.4983492876499883E-4</v>
      </c>
      <c r="AS196" s="5">
        <f t="shared" si="314"/>
        <v>5.3731120164725375E-4</v>
      </c>
      <c r="AT196" s="5">
        <f t="shared" si="315"/>
        <v>1.9251125570471833E-4</v>
      </c>
      <c r="AU196" s="5">
        <f t="shared" si="316"/>
        <v>4.5982766857629272E-5</v>
      </c>
      <c r="AV196" s="5">
        <f t="shared" si="317"/>
        <v>8.2374982704632002E-6</v>
      </c>
      <c r="AW196" s="5">
        <f t="shared" si="318"/>
        <v>1.9834886123654729E-8</v>
      </c>
      <c r="AX196" s="5">
        <f t="shared" si="319"/>
        <v>3.9486047262068317E-5</v>
      </c>
      <c r="AY196" s="5">
        <f t="shared" si="320"/>
        <v>3.3329598765020156E-5</v>
      </c>
      <c r="AZ196" s="5">
        <f t="shared" si="321"/>
        <v>1.4066515020666129E-5</v>
      </c>
      <c r="BA196" s="5">
        <f t="shared" si="322"/>
        <v>3.9577803145611153E-6</v>
      </c>
      <c r="BB196" s="5">
        <f t="shared" si="323"/>
        <v>8.3517621432783782E-7</v>
      </c>
      <c r="BC196" s="5">
        <f t="shared" si="324"/>
        <v>1.4099202149502389E-7</v>
      </c>
      <c r="BD196" s="5">
        <f t="shared" si="325"/>
        <v>1.0548746138885188E-4</v>
      </c>
      <c r="BE196" s="5">
        <f t="shared" si="326"/>
        <v>7.5589429704102105E-5</v>
      </c>
      <c r="BF196" s="5">
        <f t="shared" si="327"/>
        <v>2.708265896137698E-5</v>
      </c>
      <c r="BG196" s="5">
        <f t="shared" si="328"/>
        <v>6.4688975631421192E-6</v>
      </c>
      <c r="BH196" s="5">
        <f t="shared" si="329"/>
        <v>1.1588587666587004E-6</v>
      </c>
      <c r="BI196" s="5">
        <f t="shared" si="330"/>
        <v>1.6608129938102352E-7</v>
      </c>
      <c r="BJ196" s="8">
        <f t="shared" si="331"/>
        <v>0.28440386368059395</v>
      </c>
      <c r="BK196" s="8">
        <f t="shared" si="332"/>
        <v>0.35759528264371421</v>
      </c>
      <c r="BL196" s="8">
        <f t="shared" si="333"/>
        <v>0.33694619544355703</v>
      </c>
      <c r="BM196" s="8">
        <f t="shared" si="334"/>
        <v>0.20648699140995486</v>
      </c>
      <c r="BN196" s="8">
        <f t="shared" si="335"/>
        <v>0.7934736211361666</v>
      </c>
    </row>
    <row r="197" spans="1:66" x14ac:dyDescent="0.25">
      <c r="A197" t="s">
        <v>32</v>
      </c>
      <c r="B197" t="s">
        <v>212</v>
      </c>
      <c r="C197" t="s">
        <v>34</v>
      </c>
      <c r="D197" s="11">
        <v>44473</v>
      </c>
      <c r="E197">
        <f>VLOOKUP(A197,home!$A$2:$E$405,3,FALSE)</f>
        <v>1.26068376068376</v>
      </c>
      <c r="F197">
        <f>VLOOKUP(B197,home!$B$2:$E$405,3,FALSE)</f>
        <v>0.79</v>
      </c>
      <c r="G197">
        <f>VLOOKUP(C197,away!$B$2:$E$405,4,FALSE)</f>
        <v>1.1599999999999999</v>
      </c>
      <c r="H197">
        <f>VLOOKUP(A197,away!$A$2:$E$405,3,FALSE)</f>
        <v>1.1452991452991499</v>
      </c>
      <c r="I197">
        <f>VLOOKUP(C197,away!$B$2:$E$405,3,FALSE)</f>
        <v>0.67</v>
      </c>
      <c r="J197">
        <f>VLOOKUP(B197,home!$B$2:$E$405,4,FALSE)</f>
        <v>1.34</v>
      </c>
      <c r="K197" s="3">
        <f t="shared" si="280"/>
        <v>1.1552905982905977</v>
      </c>
      <c r="L197" s="3">
        <f t="shared" si="281"/>
        <v>1.0282495726495768</v>
      </c>
      <c r="M197" s="5">
        <f t="shared" si="282"/>
        <v>0.11264205182750203</v>
      </c>
      <c r="N197" s="5">
        <f t="shared" si="283"/>
        <v>0.13013430344847532</v>
      </c>
      <c r="O197" s="5">
        <f t="shared" si="284"/>
        <v>0.11582414165400046</v>
      </c>
      <c r="P197" s="5">
        <f t="shared" si="285"/>
        <v>0.13381054190794511</v>
      </c>
      <c r="Q197" s="5">
        <f t="shared" si="286"/>
        <v>7.5171468644559661E-2</v>
      </c>
      <c r="R197" s="5">
        <f t="shared" si="287"/>
        <v>5.9548062079114991E-2</v>
      </c>
      <c r="S197" s="5">
        <f t="shared" si="288"/>
        <v>3.9739291044515339E-2</v>
      </c>
      <c r="T197" s="5">
        <f t="shared" si="289"/>
        <v>7.7295030509209536E-2</v>
      </c>
      <c r="U197" s="5">
        <f t="shared" si="290"/>
        <v>6.8795316266426404E-2</v>
      </c>
      <c r="V197" s="5">
        <f t="shared" si="291"/>
        <v>5.2452643705659394E-3</v>
      </c>
      <c r="W197" s="5">
        <f t="shared" si="292"/>
        <v>2.8948296994918726E-2</v>
      </c>
      <c r="X197" s="5">
        <f t="shared" si="293"/>
        <v>2.976607401395821E-2</v>
      </c>
      <c r="Y197" s="5">
        <f t="shared" si="294"/>
        <v>1.5303476442154096E-2</v>
      </c>
      <c r="Z197" s="5">
        <f t="shared" si="295"/>
        <v>2.0410089794986822E-2</v>
      </c>
      <c r="AA197" s="5">
        <f t="shared" si="296"/>
        <v>2.3579584850415145E-2</v>
      </c>
      <c r="AB197" s="5">
        <f t="shared" si="297"/>
        <v>1.362063634464002E-2</v>
      </c>
      <c r="AC197" s="5">
        <f t="shared" si="298"/>
        <v>3.8943696896980088E-4</v>
      </c>
      <c r="AD197" s="5">
        <f t="shared" si="299"/>
        <v>8.360923838688401E-3</v>
      </c>
      <c r="AE197" s="5">
        <f t="shared" si="300"/>
        <v>8.5971163640870089E-3</v>
      </c>
      <c r="AF197" s="5">
        <f t="shared" si="301"/>
        <v>4.4199906136955739E-3</v>
      </c>
      <c r="AG197" s="5">
        <f t="shared" si="302"/>
        <v>1.5149511532158717E-3</v>
      </c>
      <c r="AH197" s="5">
        <f t="shared" si="303"/>
        <v>5.246666527358672E-3</v>
      </c>
      <c r="AI197" s="5">
        <f t="shared" si="304"/>
        <v>6.0614245114234515E-3</v>
      </c>
      <c r="AJ197" s="5">
        <f t="shared" si="305"/>
        <v>3.5013533751478481E-3</v>
      </c>
      <c r="AK197" s="5">
        <f t="shared" si="306"/>
        <v>1.3483602118671196E-3</v>
      </c>
      <c r="AL197" s="5">
        <f t="shared" si="307"/>
        <v>1.8504908606117412E-5</v>
      </c>
      <c r="AM197" s="5">
        <f t="shared" si="308"/>
        <v>1.9318593407720876E-3</v>
      </c>
      <c r="AN197" s="5">
        <f t="shared" si="309"/>
        <v>1.9864335415679924E-3</v>
      </c>
      <c r="AO197" s="5">
        <f t="shared" si="310"/>
        <v>1.0212747201070365E-3</v>
      </c>
      <c r="AP197" s="5">
        <f t="shared" si="311"/>
        <v>3.5004176483595883E-4</v>
      </c>
      <c r="AQ197" s="5">
        <f t="shared" si="312"/>
        <v>8.9982573775519576E-5</v>
      </c>
      <c r="AR197" s="5">
        <f t="shared" si="313"/>
        <v>1.0789765229182791E-3</v>
      </c>
      <c r="AS197" s="5">
        <f t="shared" si="314"/>
        <v>1.2465314327037675E-3</v>
      </c>
      <c r="AT197" s="5">
        <f t="shared" si="315"/>
        <v>7.20053022338186E-4</v>
      </c>
      <c r="AU197" s="5">
        <f t="shared" si="316"/>
        <v>2.7729016232601181E-4</v>
      </c>
      <c r="AV197" s="5">
        <f t="shared" si="317"/>
        <v>8.0087679383428889E-5</v>
      </c>
      <c r="AW197" s="5">
        <f t="shared" si="318"/>
        <v>6.1062449304592469E-7</v>
      </c>
      <c r="AX197" s="5">
        <f t="shared" si="319"/>
        <v>3.7197648893564348E-4</v>
      </c>
      <c r="AY197" s="5">
        <f t="shared" si="320"/>
        <v>3.8248466578376546E-4</v>
      </c>
      <c r="AZ197" s="5">
        <f t="shared" si="321"/>
        <v>1.9664484706858647E-4</v>
      </c>
      <c r="BA197" s="5">
        <f t="shared" si="322"/>
        <v>6.739999332067182E-5</v>
      </c>
      <c r="BB197" s="5">
        <f t="shared" si="323"/>
        <v>1.732600358214128E-5</v>
      </c>
      <c r="BC197" s="5">
        <f t="shared" si="324"/>
        <v>3.5630911558123635E-6</v>
      </c>
      <c r="BD197" s="5">
        <f t="shared" si="325"/>
        <v>1.8490952476494108E-4</v>
      </c>
      <c r="BE197" s="5">
        <f t="shared" si="326"/>
        <v>2.1362423549531887E-4</v>
      </c>
      <c r="BF197" s="5">
        <f t="shared" si="327"/>
        <v>1.2339903541737929E-4</v>
      </c>
      <c r="BG197" s="5">
        <f t="shared" si="328"/>
        <v>4.7520581818608895E-5</v>
      </c>
      <c r="BH197" s="5">
        <f t="shared" si="329"/>
        <v>1.3725020350084509E-5</v>
      </c>
      <c r="BI197" s="5">
        <f t="shared" si="330"/>
        <v>3.17127739435995E-6</v>
      </c>
      <c r="BJ197" s="8">
        <f t="shared" si="331"/>
        <v>0.38593061905386761</v>
      </c>
      <c r="BK197" s="8">
        <f t="shared" si="332"/>
        <v>0.29222757569388813</v>
      </c>
      <c r="BL197" s="8">
        <f t="shared" si="333"/>
        <v>0.30151483431530446</v>
      </c>
      <c r="BM197" s="8">
        <f t="shared" si="334"/>
        <v>0.37257067525515869</v>
      </c>
      <c r="BN197" s="8">
        <f t="shared" si="335"/>
        <v>0.62713056956159763</v>
      </c>
    </row>
    <row r="198" spans="1:66" x14ac:dyDescent="0.25">
      <c r="A198" t="s">
        <v>32</v>
      </c>
      <c r="B198" t="s">
        <v>211</v>
      </c>
      <c r="C198" t="s">
        <v>35</v>
      </c>
      <c r="D198" s="11">
        <v>44473</v>
      </c>
      <c r="E198">
        <f>VLOOKUP(A198,home!$A$2:$E$405,3,FALSE)</f>
        <v>1.26068376068376</v>
      </c>
      <c r="F198">
        <f>VLOOKUP(B198,home!$B$2:$E$405,3,FALSE)</f>
        <v>0.79</v>
      </c>
      <c r="G198">
        <f>VLOOKUP(C198,away!$B$2:$E$405,4,FALSE)</f>
        <v>0.73</v>
      </c>
      <c r="H198">
        <f>VLOOKUP(A198,away!$A$2:$E$405,3,FALSE)</f>
        <v>1.1452991452991499</v>
      </c>
      <c r="I198">
        <f>VLOOKUP(C198,away!$B$2:$E$405,3,FALSE)</f>
        <v>1.71</v>
      </c>
      <c r="J198">
        <f>VLOOKUP(B198,home!$B$2:$E$405,4,FALSE)</f>
        <v>0.81</v>
      </c>
      <c r="K198" s="3">
        <f t="shared" si="280"/>
        <v>0.72703632478632441</v>
      </c>
      <c r="L198" s="3">
        <f t="shared" si="281"/>
        <v>1.5863538461538527</v>
      </c>
      <c r="M198" s="5">
        <f t="shared" si="282"/>
        <v>9.8925308722700667E-2</v>
      </c>
      <c r="N198" s="5">
        <f t="shared" si="283"/>
        <v>7.1922292882104805E-2</v>
      </c>
      <c r="O198" s="5">
        <f t="shared" si="284"/>
        <v>0.15693054397421349</v>
      </c>
      <c r="P198" s="5">
        <f t="shared" si="285"/>
        <v>0.11409420593773083</v>
      </c>
      <c r="Q198" s="5">
        <f t="shared" si="286"/>
        <v>2.614505974360555E-2</v>
      </c>
      <c r="R198" s="5">
        <f t="shared" si="287"/>
        <v>0.12447368600625494</v>
      </c>
      <c r="S198" s="5">
        <f t="shared" si="288"/>
        <v>3.2897263593715163E-2</v>
      </c>
      <c r="T198" s="5">
        <f t="shared" si="289"/>
        <v>4.1475316082190933E-2</v>
      </c>
      <c r="U198" s="5">
        <f t="shared" si="290"/>
        <v>9.0496891206594529E-2</v>
      </c>
      <c r="V198" s="5">
        <f t="shared" si="291"/>
        <v>4.2157363365148571E-3</v>
      </c>
      <c r="W198" s="5">
        <f t="shared" si="292"/>
        <v>6.3361360491032874E-3</v>
      </c>
      <c r="X198" s="5">
        <f t="shared" si="293"/>
        <v>1.0051353791249077E-2</v>
      </c>
      <c r="Y198" s="5">
        <f t="shared" si="294"/>
        <v>7.9725018729005417E-3</v>
      </c>
      <c r="Z198" s="5">
        <f t="shared" si="295"/>
        <v>6.58197701803232E-2</v>
      </c>
      <c r="AA198" s="5">
        <f t="shared" si="296"/>
        <v>4.7853363810182681E-2</v>
      </c>
      <c r="AB198" s="5">
        <f t="shared" si="297"/>
        <v>1.7395566876609061E-2</v>
      </c>
      <c r="AC198" s="5">
        <f t="shared" si="298"/>
        <v>3.0388525947501455E-4</v>
      </c>
      <c r="AD198" s="5">
        <f t="shared" si="299"/>
        <v>1.1516502666215486E-3</v>
      </c>
      <c r="AE198" s="5">
        <f t="shared" si="300"/>
        <v>1.8269248298792037E-3</v>
      </c>
      <c r="AF198" s="5">
        <f t="shared" si="301"/>
        <v>1.449074615256424E-3</v>
      </c>
      <c r="AG198" s="5">
        <f t="shared" si="302"/>
        <v>7.6624836309198104E-4</v>
      </c>
      <c r="AH198" s="5">
        <f t="shared" si="303"/>
        <v>2.6103361394629591E-2</v>
      </c>
      <c r="AI198" s="5">
        <f t="shared" si="304"/>
        <v>1.8978091932920722E-2</v>
      </c>
      <c r="AJ198" s="5">
        <f t="shared" si="305"/>
        <v>6.8988811051838364E-3</v>
      </c>
      <c r="AK198" s="5">
        <f t="shared" si="306"/>
        <v>1.6719123879502243E-3</v>
      </c>
      <c r="AL198" s="5">
        <f t="shared" si="307"/>
        <v>1.4019282961520589E-5</v>
      </c>
      <c r="AM198" s="5">
        <f t="shared" si="308"/>
        <v>1.6745831545674433E-4</v>
      </c>
      <c r="AN198" s="5">
        <f t="shared" si="309"/>
        <v>2.6564814279525154E-4</v>
      </c>
      <c r="AO198" s="5">
        <f t="shared" si="310"/>
        <v>2.107059765234376E-4</v>
      </c>
      <c r="AP198" s="5">
        <f t="shared" si="311"/>
        <v>1.1141807875518623E-4</v>
      </c>
      <c r="AQ198" s="5">
        <f t="shared" si="312"/>
        <v>4.418712444109064E-5</v>
      </c>
      <c r="AR198" s="5">
        <f t="shared" si="313"/>
        <v>8.2818335491829168E-3</v>
      </c>
      <c r="AS198" s="5">
        <f t="shared" si="314"/>
        <v>6.0211938260900291E-3</v>
      </c>
      <c r="AT198" s="5">
        <f t="shared" si="315"/>
        <v>2.1888133150733007E-3</v>
      </c>
      <c r="AU198" s="5">
        <f t="shared" si="316"/>
        <v>5.3044892941142129E-4</v>
      </c>
      <c r="AV198" s="5">
        <f t="shared" si="317"/>
        <v>9.6413910031530018E-5</v>
      </c>
      <c r="AW198" s="5">
        <f t="shared" si="318"/>
        <v>4.4913766478176769E-7</v>
      </c>
      <c r="AX198" s="5">
        <f t="shared" si="319"/>
        <v>2.0291379704096709E-5</v>
      </c>
      <c r="AY198" s="5">
        <f t="shared" si="320"/>
        <v>3.2189308237362039E-5</v>
      </c>
      <c r="AZ198" s="5">
        <f t="shared" si="321"/>
        <v>2.5531816463685587E-5</v>
      </c>
      <c r="BA198" s="5">
        <f t="shared" si="322"/>
        <v>1.3500831748820633E-5</v>
      </c>
      <c r="BB198" s="5">
        <f t="shared" si="323"/>
        <v>5.3542740927544143E-6</v>
      </c>
      <c r="BC198" s="5">
        <f t="shared" si="324"/>
        <v>1.6987546600805766E-6</v>
      </c>
      <c r="BD198" s="5">
        <f t="shared" si="325"/>
        <v>2.1896530839920578E-3</v>
      </c>
      <c r="BE198" s="5">
        <f t="shared" si="326"/>
        <v>1.5919573307426266E-3</v>
      </c>
      <c r="BF198" s="5">
        <f t="shared" si="327"/>
        <v>5.7870540347988318E-4</v>
      </c>
      <c r="BG198" s="5">
        <f t="shared" si="328"/>
        <v>1.4024661656000044E-4</v>
      </c>
      <c r="BH198" s="5">
        <f t="shared" si="329"/>
        <v>2.5491096166874889E-5</v>
      </c>
      <c r="BI198" s="5">
        <f t="shared" si="330"/>
        <v>3.7065905743878972E-6</v>
      </c>
      <c r="BJ198" s="8">
        <f t="shared" si="331"/>
        <v>0.16999454249888193</v>
      </c>
      <c r="BK198" s="8">
        <f t="shared" si="332"/>
        <v>0.25048260844133541</v>
      </c>
      <c r="BL198" s="8">
        <f t="shared" si="333"/>
        <v>0.51245076234584419</v>
      </c>
      <c r="BM198" s="8">
        <f t="shared" si="334"/>
        <v>0.40622484602920184</v>
      </c>
      <c r="BN198" s="8">
        <f t="shared" si="335"/>
        <v>0.59249109726661031</v>
      </c>
    </row>
    <row r="199" spans="1:66" x14ac:dyDescent="0.25">
      <c r="A199" t="s">
        <v>32</v>
      </c>
      <c r="B199" t="s">
        <v>207</v>
      </c>
      <c r="C199" t="s">
        <v>36</v>
      </c>
      <c r="D199" s="11">
        <v>44473</v>
      </c>
      <c r="E199">
        <f>VLOOKUP(A199,home!$A$2:$E$405,3,FALSE)</f>
        <v>1.26068376068376</v>
      </c>
      <c r="F199">
        <f>VLOOKUP(B199,home!$B$2:$E$405,3,FALSE)</f>
        <v>1.28</v>
      </c>
      <c r="G199">
        <f>VLOOKUP(C199,away!$B$2:$E$405,4,FALSE)</f>
        <v>0.55000000000000004</v>
      </c>
      <c r="H199">
        <f>VLOOKUP(A199,away!$A$2:$E$405,3,FALSE)</f>
        <v>1.1452991452991499</v>
      </c>
      <c r="I199">
        <f>VLOOKUP(C199,away!$B$2:$E$405,3,FALSE)</f>
        <v>1.53</v>
      </c>
      <c r="J199">
        <f>VLOOKUP(B199,home!$B$2:$E$405,4,FALSE)</f>
        <v>0.94</v>
      </c>
      <c r="K199" s="3">
        <f t="shared" si="280"/>
        <v>0.88752136752136712</v>
      </c>
      <c r="L199" s="3">
        <f t="shared" si="281"/>
        <v>1.6471692307692374</v>
      </c>
      <c r="M199" s="5">
        <f t="shared" si="282"/>
        <v>7.928624677039213E-2</v>
      </c>
      <c r="N199" s="5">
        <f t="shared" si="283"/>
        <v>7.0368238159294993E-2</v>
      </c>
      <c r="O199" s="5">
        <f t="shared" si="284"/>
        <v>0.13059786610336674</v>
      </c>
      <c r="P199" s="5">
        <f t="shared" si="285"/>
        <v>0.11590839671943243</v>
      </c>
      <c r="Q199" s="5">
        <f t="shared" si="286"/>
        <v>3.1226657480603371E-2</v>
      </c>
      <c r="R199" s="5">
        <f t="shared" si="287"/>
        <v>0.10755839332479325</v>
      </c>
      <c r="S199" s="5">
        <f t="shared" si="288"/>
        <v>4.2361560098107334E-2</v>
      </c>
      <c r="T199" s="5">
        <f t="shared" si="289"/>
        <v>5.1435589381819906E-2</v>
      </c>
      <c r="U199" s="5">
        <f t="shared" si="290"/>
        <v>9.5460372332021579E-2</v>
      </c>
      <c r="V199" s="5">
        <f t="shared" si="291"/>
        <v>6.8809194721791093E-3</v>
      </c>
      <c r="W199" s="5">
        <f t="shared" si="292"/>
        <v>9.2381085834354788E-3</v>
      </c>
      <c r="X199" s="5">
        <f t="shared" si="293"/>
        <v>1.5216728209140105E-2</v>
      </c>
      <c r="Y199" s="5">
        <f t="shared" si="294"/>
        <v>1.2532263249536935E-2</v>
      </c>
      <c r="Z199" s="5">
        <f t="shared" si="295"/>
        <v>5.9055625331858236E-2</v>
      </c>
      <c r="AA199" s="5">
        <f t="shared" si="296"/>
        <v>5.2413129354360301E-2</v>
      </c>
      <c r="AB199" s="5">
        <f t="shared" si="297"/>
        <v>2.3258886120328084E-2</v>
      </c>
      <c r="AC199" s="5">
        <f t="shared" si="298"/>
        <v>6.2870010284182354E-4</v>
      </c>
      <c r="AD199" s="5">
        <f t="shared" si="299"/>
        <v>2.0497546908203835E-3</v>
      </c>
      <c r="AE199" s="5">
        <f t="shared" si="300"/>
        <v>3.3762928573442467E-3</v>
      </c>
      <c r="AF199" s="5">
        <f t="shared" si="301"/>
        <v>2.7806628543416974E-3</v>
      </c>
      <c r="AG199" s="5">
        <f t="shared" si="302"/>
        <v>1.5267407649382013E-3</v>
      </c>
      <c r="AH199" s="5">
        <f t="shared" si="303"/>
        <v>2.4318652237618303E-2</v>
      </c>
      <c r="AI199" s="5">
        <f t="shared" si="304"/>
        <v>2.158332349020755E-2</v>
      </c>
      <c r="AJ199" s="5">
        <f t="shared" si="305"/>
        <v>9.5778303898425253E-3</v>
      </c>
      <c r="AK199" s="5">
        <f t="shared" si="306"/>
        <v>2.8335097084935825E-3</v>
      </c>
      <c r="AL199" s="5">
        <f t="shared" si="307"/>
        <v>3.6763814107013879E-5</v>
      </c>
      <c r="AM199" s="5">
        <f t="shared" si="308"/>
        <v>3.6384021725604886E-4</v>
      </c>
      <c r="AN199" s="5">
        <f t="shared" si="309"/>
        <v>5.9930641078055809E-4</v>
      </c>
      <c r="AO199" s="5">
        <f t="shared" si="310"/>
        <v>4.9357953982024239E-4</v>
      </c>
      <c r="AP199" s="5">
        <f t="shared" si="311"/>
        <v>2.7100301030971415E-4</v>
      </c>
      <c r="AQ199" s="5">
        <f t="shared" si="312"/>
        <v>1.1159695500699991E-4</v>
      </c>
      <c r="AR199" s="5">
        <f t="shared" si="313"/>
        <v>8.0113871399164743E-3</v>
      </c>
      <c r="AS199" s="5">
        <f t="shared" si="314"/>
        <v>7.1102772701617627E-3</v>
      </c>
      <c r="AT199" s="5">
        <f t="shared" si="315"/>
        <v>3.1552615031350305E-3</v>
      </c>
      <c r="AU199" s="5">
        <f t="shared" si="316"/>
        <v>9.3345400138330895E-4</v>
      </c>
      <c r="AV199" s="5">
        <f t="shared" si="317"/>
        <v>2.0711509295650158E-4</v>
      </c>
      <c r="AW199" s="5">
        <f t="shared" si="318"/>
        <v>1.4929150612882341E-6</v>
      </c>
      <c r="AX199" s="5">
        <f t="shared" si="319"/>
        <v>5.3819327863059931E-5</v>
      </c>
      <c r="AY199" s="5">
        <f t="shared" si="320"/>
        <v>8.8649540876713803E-5</v>
      </c>
      <c r="AZ199" s="5">
        <f t="shared" si="321"/>
        <v>7.3010398026971388E-5</v>
      </c>
      <c r="BA199" s="5">
        <f t="shared" si="322"/>
        <v>4.0086827052080754E-5</v>
      </c>
      <c r="BB199" s="5">
        <f t="shared" si="323"/>
        <v>1.6507447019838829E-5</v>
      </c>
      <c r="BC199" s="5">
        <f t="shared" si="324"/>
        <v>5.4381117619263773E-6</v>
      </c>
      <c r="BD199" s="5">
        <f t="shared" si="325"/>
        <v>2.1993517321084611E-3</v>
      </c>
      <c r="BE199" s="5">
        <f t="shared" si="326"/>
        <v>1.9519716569413887E-3</v>
      </c>
      <c r="BF199" s="5">
        <f t="shared" si="327"/>
        <v>8.6620827716578515E-4</v>
      </c>
      <c r="BG199" s="5">
        <f t="shared" si="328"/>
        <v>2.5625945156950168E-4</v>
      </c>
      <c r="BH199" s="5">
        <f t="shared" si="329"/>
        <v>5.6858934724309913E-5</v>
      </c>
      <c r="BI199" s="5">
        <f t="shared" si="330"/>
        <v>1.0092703900465538E-5</v>
      </c>
      <c r="BJ199" s="8">
        <f t="shared" si="331"/>
        <v>0.2018678740170495</v>
      </c>
      <c r="BK199" s="8">
        <f t="shared" si="332"/>
        <v>0.24519123651793656</v>
      </c>
      <c r="BL199" s="8">
        <f t="shared" si="333"/>
        <v>0.49236020082499482</v>
      </c>
      <c r="BM199" s="8">
        <f t="shared" si="334"/>
        <v>0.46344198150814075</v>
      </c>
      <c r="BN199" s="8">
        <f t="shared" si="335"/>
        <v>0.53494579855788293</v>
      </c>
    </row>
    <row r="200" spans="1:66" x14ac:dyDescent="0.25">
      <c r="A200" t="s">
        <v>213</v>
      </c>
      <c r="B200" t="s">
        <v>214</v>
      </c>
      <c r="C200" t="s">
        <v>215</v>
      </c>
      <c r="D200" s="11">
        <v>44473</v>
      </c>
      <c r="E200">
        <f>VLOOKUP(A200,home!$A$2:$E$405,3,FALSE)</f>
        <v>1.2598039215686301</v>
      </c>
      <c r="F200">
        <f>VLOOKUP(B200,home!$B$2:$E$405,3,FALSE)</f>
        <v>1.63</v>
      </c>
      <c r="G200">
        <f>VLOOKUP(C200,away!$B$2:$E$405,4,FALSE)</f>
        <v>1.26</v>
      </c>
      <c r="H200">
        <f>VLOOKUP(A200,away!$A$2:$E$405,3,FALSE)</f>
        <v>1.1470588235294099</v>
      </c>
      <c r="I200">
        <f>VLOOKUP(C200,away!$B$2:$E$405,3,FALSE)</f>
        <v>0.98</v>
      </c>
      <c r="J200">
        <f>VLOOKUP(B200,home!$B$2:$E$405,4,FALSE)</f>
        <v>0.53</v>
      </c>
      <c r="K200" s="3">
        <f t="shared" si="280"/>
        <v>2.5873852941176523</v>
      </c>
      <c r="L200" s="3">
        <f t="shared" si="281"/>
        <v>0.59578235294117554</v>
      </c>
      <c r="M200" s="5">
        <f t="shared" si="282"/>
        <v>4.1454134857899429E-2</v>
      </c>
      <c r="N200" s="5">
        <f t="shared" si="283"/>
        <v>0.10725781891169893</v>
      </c>
      <c r="O200" s="5">
        <f t="shared" si="284"/>
        <v>2.4697642004780127E-2</v>
      </c>
      <c r="P200" s="5">
        <f t="shared" si="285"/>
        <v>6.3902315722550507E-2</v>
      </c>
      <c r="Q200" s="5">
        <f t="shared" si="286"/>
        <v>0.13875865166563206</v>
      </c>
      <c r="R200" s="5">
        <f t="shared" si="287"/>
        <v>7.3572096328533565E-3</v>
      </c>
      <c r="S200" s="5">
        <f t="shared" si="288"/>
        <v>2.4626650445741846E-2</v>
      </c>
      <c r="T200" s="5">
        <f t="shared" si="289"/>
        <v>8.2669955980295223E-2</v>
      </c>
      <c r="U200" s="5">
        <f t="shared" si="290"/>
        <v>1.9035936009785506E-2</v>
      </c>
      <c r="V200" s="5">
        <f t="shared" si="291"/>
        <v>4.2180485797862809E-3</v>
      </c>
      <c r="W200" s="5">
        <f t="shared" si="292"/>
        <v>0.11967403158375008</v>
      </c>
      <c r="X200" s="5">
        <f t="shared" si="293"/>
        <v>7.1299676122923178E-2</v>
      </c>
      <c r="Y200" s="5">
        <f t="shared" si="294"/>
        <v>2.1239544402229457E-2</v>
      </c>
      <c r="Z200" s="5">
        <f t="shared" si="295"/>
        <v>1.461098555380952E-3</v>
      </c>
      <c r="AA200" s="5">
        <f t="shared" si="296"/>
        <v>3.7804249154492213E-3</v>
      </c>
      <c r="AB200" s="5">
        <f t="shared" si="297"/>
        <v>4.8907079158746428E-3</v>
      </c>
      <c r="AC200" s="5">
        <f t="shared" si="298"/>
        <v>4.063874945806448E-4</v>
      </c>
      <c r="AD200" s="5">
        <f t="shared" si="299"/>
        <v>7.7410707351891622E-2</v>
      </c>
      <c r="AE200" s="5">
        <f t="shared" si="300"/>
        <v>4.6119933368950747E-2</v>
      </c>
      <c r="AF200" s="5">
        <f t="shared" si="301"/>
        <v>1.3738721210021856E-2</v>
      </c>
      <c r="AG200" s="5">
        <f t="shared" si="302"/>
        <v>2.7284292163032189E-3</v>
      </c>
      <c r="AH200" s="5">
        <f t="shared" si="303"/>
        <v>2.1762418380095401E-4</v>
      </c>
      <c r="AI200" s="5">
        <f t="shared" si="304"/>
        <v>5.6307761281094537E-4</v>
      </c>
      <c r="AJ200" s="5">
        <f t="shared" si="305"/>
        <v>7.2844936741695682E-4</v>
      </c>
      <c r="AK200" s="5">
        <f t="shared" si="306"/>
        <v>6.2825972692131344E-4</v>
      </c>
      <c r="AL200" s="5">
        <f t="shared" si="307"/>
        <v>2.505815361812094E-5</v>
      </c>
      <c r="AM200" s="5">
        <f t="shared" si="308"/>
        <v>4.0058265161905915E-2</v>
      </c>
      <c r="AN200" s="5">
        <f t="shared" si="309"/>
        <v>2.3866007472901823E-2</v>
      </c>
      <c r="AO200" s="5">
        <f t="shared" si="310"/>
        <v>7.1094730437585634E-3</v>
      </c>
      <c r="AP200" s="5">
        <f t="shared" si="311"/>
        <v>1.4118995260607795E-3</v>
      </c>
      <c r="AQ200" s="5">
        <f t="shared" si="312"/>
        <v>2.1029620543825544E-4</v>
      </c>
      <c r="AR200" s="5">
        <f t="shared" si="313"/>
        <v>2.5931329656367053E-5</v>
      </c>
      <c r="AS200" s="5">
        <f t="shared" si="314"/>
        <v>6.7094341009801063E-5</v>
      </c>
      <c r="AT200" s="5">
        <f t="shared" si="315"/>
        <v>8.679945562363712E-5</v>
      </c>
      <c r="AU200" s="5">
        <f t="shared" si="316"/>
        <v>7.4861211672672134E-5</v>
      </c>
      <c r="AV200" s="5">
        <f t="shared" si="317"/>
        <v>4.8423699545425175E-5</v>
      </c>
      <c r="AW200" s="5">
        <f t="shared" si="318"/>
        <v>1.0729890927905015E-6</v>
      </c>
      <c r="AX200" s="5">
        <f t="shared" si="319"/>
        <v>1.7274361031296797E-2</v>
      </c>
      <c r="AY200" s="5">
        <f t="shared" si="320"/>
        <v>1.0291759460781357E-2</v>
      </c>
      <c r="AZ200" s="5">
        <f t="shared" si="321"/>
        <v>3.0658243337244599E-3</v>
      </c>
      <c r="BA200" s="5">
        <f t="shared" si="322"/>
        <v>6.088546784168903E-4</v>
      </c>
      <c r="BB200" s="5">
        <f t="shared" si="323"/>
        <v>9.068621822661441E-5</v>
      </c>
      <c r="BC200" s="5">
        <f t="shared" si="324"/>
        <v>1.0805849694877854E-5</v>
      </c>
      <c r="BD200" s="5">
        <f t="shared" si="325"/>
        <v>2.5749047662606069E-6</v>
      </c>
      <c r="BE200" s="5">
        <f t="shared" si="326"/>
        <v>6.6622707259761446E-6</v>
      </c>
      <c r="BF200" s="5">
        <f t="shared" si="327"/>
        <v>8.6189306509106085E-6</v>
      </c>
      <c r="BG200" s="5">
        <f t="shared" si="328"/>
        <v>7.4334981390619971E-6</v>
      </c>
      <c r="BH200" s="5">
        <f t="shared" si="329"/>
        <v>4.808330942214988E-6</v>
      </c>
      <c r="BI200" s="5">
        <f t="shared" si="330"/>
        <v>2.4882009538275865E-6</v>
      </c>
      <c r="BJ200" s="8">
        <f t="shared" si="331"/>
        <v>0.78489570279590248</v>
      </c>
      <c r="BK200" s="8">
        <f t="shared" si="332"/>
        <v>0.14492435471495815</v>
      </c>
      <c r="BL200" s="8">
        <f t="shared" si="333"/>
        <v>6.2235027543379166E-2</v>
      </c>
      <c r="BM200" s="8">
        <f t="shared" si="334"/>
        <v>0.59979772434251788</v>
      </c>
      <c r="BN200" s="8">
        <f t="shared" si="335"/>
        <v>0.3834277727954144</v>
      </c>
    </row>
    <row r="201" spans="1:66" x14ac:dyDescent="0.25">
      <c r="A201" t="s">
        <v>213</v>
      </c>
      <c r="B201" t="s">
        <v>216</v>
      </c>
      <c r="C201" t="s">
        <v>217</v>
      </c>
      <c r="D201" s="11">
        <v>44473</v>
      </c>
      <c r="E201">
        <f>VLOOKUP(A201,home!$A$2:$E$405,3,FALSE)</f>
        <v>1.2598039215686301</v>
      </c>
      <c r="F201">
        <f>VLOOKUP(B201,home!$B$2:$E$405,3,FALSE)</f>
        <v>0.61</v>
      </c>
      <c r="G201">
        <f>VLOOKUP(C201,away!$B$2:$E$405,4,FALSE)</f>
        <v>1.07</v>
      </c>
      <c r="H201">
        <f>VLOOKUP(A201,away!$A$2:$E$405,3,FALSE)</f>
        <v>1.1470588235294099</v>
      </c>
      <c r="I201">
        <f>VLOOKUP(C201,away!$B$2:$E$405,3,FALSE)</f>
        <v>0.51</v>
      </c>
      <c r="J201">
        <f>VLOOKUP(B201,home!$B$2:$E$405,4,FALSE)</f>
        <v>1.33</v>
      </c>
      <c r="K201" s="3">
        <f t="shared" si="280"/>
        <v>0.82227401960784496</v>
      </c>
      <c r="L201" s="3">
        <f t="shared" si="281"/>
        <v>0.7780499999999988</v>
      </c>
      <c r="M201" s="5">
        <f t="shared" si="282"/>
        <v>0.20183111016135227</v>
      </c>
      <c r="N201" s="5">
        <f t="shared" si="283"/>
        <v>0.16596047823428889</v>
      </c>
      <c r="O201" s="5">
        <f t="shared" si="284"/>
        <v>0.15703469526103989</v>
      </c>
      <c r="P201" s="5">
        <f t="shared" si="285"/>
        <v>0.12912555009018825</v>
      </c>
      <c r="Q201" s="5">
        <f t="shared" si="286"/>
        <v>6.8232494766874485E-2</v>
      </c>
      <c r="R201" s="5">
        <f t="shared" si="287"/>
        <v>6.109042232392594E-2</v>
      </c>
      <c r="S201" s="5">
        <f t="shared" si="288"/>
        <v>2.0652673010573407E-2</v>
      </c>
      <c r="T201" s="5">
        <f t="shared" si="289"/>
        <v>5.3088292553366605E-2</v>
      </c>
      <c r="U201" s="5">
        <f t="shared" si="290"/>
        <v>5.02330671238354E-2</v>
      </c>
      <c r="V201" s="5">
        <f t="shared" si="291"/>
        <v>1.4681074252797769E-3</v>
      </c>
      <c r="W201" s="5">
        <f t="shared" si="292"/>
        <v>1.8701935913276378E-2</v>
      </c>
      <c r="X201" s="5">
        <f t="shared" si="293"/>
        <v>1.4551041237324664E-2</v>
      </c>
      <c r="Y201" s="5">
        <f t="shared" si="294"/>
        <v>5.6607188173502174E-3</v>
      </c>
      <c r="Z201" s="5">
        <f t="shared" si="295"/>
        <v>1.5843801029710169E-2</v>
      </c>
      <c r="AA201" s="5">
        <f t="shared" si="296"/>
        <v>1.3027945958566694E-2</v>
      </c>
      <c r="AB201" s="5">
        <f t="shared" si="297"/>
        <v>5.3562707452922053E-3</v>
      </c>
      <c r="AC201" s="5">
        <f t="shared" si="298"/>
        <v>5.8703220581675548E-5</v>
      </c>
      <c r="AD201" s="5">
        <f t="shared" si="299"/>
        <v>3.8445290044645196E-3</v>
      </c>
      <c r="AE201" s="5">
        <f t="shared" si="300"/>
        <v>2.9912357919236149E-3</v>
      </c>
      <c r="AF201" s="5">
        <f t="shared" si="301"/>
        <v>1.1636655039530823E-3</v>
      </c>
      <c r="AG201" s="5">
        <f t="shared" si="302"/>
        <v>3.0179664845023145E-4</v>
      </c>
      <c r="AH201" s="5">
        <f t="shared" si="303"/>
        <v>3.0818173477914941E-3</v>
      </c>
      <c r="AI201" s="5">
        <f t="shared" si="304"/>
        <v>2.5340983382656996E-3</v>
      </c>
      <c r="AJ201" s="5">
        <f t="shared" si="305"/>
        <v>1.0418616133436485E-3</v>
      </c>
      <c r="AK201" s="5">
        <f t="shared" si="306"/>
        <v>2.855652455597321E-4</v>
      </c>
      <c r="AL201" s="5">
        <f t="shared" si="307"/>
        <v>1.5022630839447268E-6</v>
      </c>
      <c r="AM201" s="5">
        <f t="shared" si="308"/>
        <v>6.3225126359999764E-4</v>
      </c>
      <c r="AN201" s="5">
        <f t="shared" si="309"/>
        <v>4.9192309564397734E-4</v>
      </c>
      <c r="AO201" s="5">
        <f t="shared" si="310"/>
        <v>1.9137038228289797E-4</v>
      </c>
      <c r="AP201" s="5">
        <f t="shared" si="311"/>
        <v>4.9631908645069518E-5</v>
      </c>
      <c r="AQ201" s="5">
        <f t="shared" si="312"/>
        <v>9.6540266303240694E-6</v>
      </c>
      <c r="AR201" s="5">
        <f t="shared" si="313"/>
        <v>4.7956159748983391E-4</v>
      </c>
      <c r="AS201" s="5">
        <f t="shared" si="314"/>
        <v>3.943310424175251E-4</v>
      </c>
      <c r="AT201" s="5">
        <f t="shared" si="315"/>
        <v>1.6212408565240496E-4</v>
      </c>
      <c r="AU201" s="5">
        <f t="shared" si="316"/>
        <v>4.4436807861549866E-5</v>
      </c>
      <c r="AV201" s="5">
        <f t="shared" si="317"/>
        <v>9.134808154714523E-6</v>
      </c>
      <c r="AW201" s="5">
        <f t="shared" si="318"/>
        <v>2.6697314036950818E-8</v>
      </c>
      <c r="AX201" s="5">
        <f t="shared" si="319"/>
        <v>8.6647297987084835E-5</v>
      </c>
      <c r="AY201" s="5">
        <f t="shared" si="320"/>
        <v>6.7415930198851245E-5</v>
      </c>
      <c r="AZ201" s="5">
        <f t="shared" si="321"/>
        <v>2.622648224560806E-5</v>
      </c>
      <c r="BA201" s="5">
        <f t="shared" si="322"/>
        <v>6.8018381703984409E-6</v>
      </c>
      <c r="BB201" s="5">
        <f t="shared" si="323"/>
        <v>1.3230425471196245E-6</v>
      </c>
      <c r="BC201" s="5">
        <f t="shared" si="324"/>
        <v>2.0587865075728455E-7</v>
      </c>
      <c r="BD201" s="5">
        <f t="shared" si="325"/>
        <v>6.2187150154494083E-5</v>
      </c>
      <c r="BE201" s="5">
        <f t="shared" si="326"/>
        <v>5.1134877925492458E-5</v>
      </c>
      <c r="BF201" s="5">
        <f t="shared" si="327"/>
        <v>2.1023440806975569E-5</v>
      </c>
      <c r="BG201" s="5">
        <f t="shared" si="328"/>
        <v>5.7623430594464663E-6</v>
      </c>
      <c r="BH201" s="5">
        <f t="shared" si="329"/>
        <v>1.1845562474626031E-6</v>
      </c>
      <c r="BI201" s="5">
        <f t="shared" si="330"/>
        <v>1.9480596541053202E-7</v>
      </c>
      <c r="BJ201" s="8">
        <f t="shared" si="331"/>
        <v>0.33605963961787483</v>
      </c>
      <c r="BK201" s="8">
        <f t="shared" si="332"/>
        <v>0.35320506210125813</v>
      </c>
      <c r="BL201" s="8">
        <f t="shared" si="333"/>
        <v>0.29491681947335607</v>
      </c>
      <c r="BM201" s="8">
        <f t="shared" si="334"/>
        <v>0.21668318215164459</v>
      </c>
      <c r="BN201" s="8">
        <f t="shared" si="335"/>
        <v>0.78327475083766962</v>
      </c>
    </row>
    <row r="202" spans="1:66" x14ac:dyDescent="0.25">
      <c r="A202" t="s">
        <v>213</v>
      </c>
      <c r="B202" t="s">
        <v>219</v>
      </c>
      <c r="C202" t="s">
        <v>220</v>
      </c>
      <c r="D202" s="11">
        <v>44473</v>
      </c>
      <c r="E202">
        <f>VLOOKUP(A202,home!$A$2:$E$405,3,FALSE)</f>
        <v>1.2598039215686301</v>
      </c>
      <c r="F202">
        <f>VLOOKUP(B202,home!$B$2:$E$405,3,FALSE)</f>
        <v>1.1200000000000001</v>
      </c>
      <c r="G202">
        <f>VLOOKUP(C202,away!$B$2:$E$405,4,FALSE)</f>
        <v>1.4</v>
      </c>
      <c r="H202">
        <f>VLOOKUP(A202,away!$A$2:$E$405,3,FALSE)</f>
        <v>1.1470588235294099</v>
      </c>
      <c r="I202">
        <f>VLOOKUP(C202,away!$B$2:$E$405,3,FALSE)</f>
        <v>0.56000000000000005</v>
      </c>
      <c r="J202">
        <f>VLOOKUP(B202,home!$B$2:$E$405,4,FALSE)</f>
        <v>1.23</v>
      </c>
      <c r="K202" s="3">
        <f t="shared" si="280"/>
        <v>1.9753725490196119</v>
      </c>
      <c r="L202" s="3">
        <f t="shared" si="281"/>
        <v>0.79009411764705761</v>
      </c>
      <c r="M202" s="5">
        <f t="shared" si="282"/>
        <v>6.2946717357983392E-2</v>
      </c>
      <c r="N202" s="5">
        <f t="shared" si="283"/>
        <v>0.12434321751985672</v>
      </c>
      <c r="O202" s="5">
        <f t="shared" si="284"/>
        <v>4.9733831109734616E-2</v>
      </c>
      <c r="P202" s="5">
        <f t="shared" si="285"/>
        <v>9.8242844731747353E-2</v>
      </c>
      <c r="Q202" s="5">
        <f t="shared" si="286"/>
        <v>0.12281208927274972</v>
      </c>
      <c r="R202" s="5">
        <f t="shared" si="287"/>
        <v>1.9647203703926776E-2</v>
      </c>
      <c r="S202" s="5">
        <f t="shared" si="288"/>
        <v>3.8332644441553709E-2</v>
      </c>
      <c r="T202" s="5">
        <f t="shared" si="289"/>
        <v>9.7033109310344867E-2</v>
      </c>
      <c r="U202" s="5">
        <f t="shared" si="290"/>
        <v>3.8810546861733401E-2</v>
      </c>
      <c r="V202" s="5">
        <f t="shared" si="291"/>
        <v>6.6474352243939116E-3</v>
      </c>
      <c r="W202" s="5">
        <f t="shared" si="292"/>
        <v>8.0866543279045244E-2</v>
      </c>
      <c r="X202" s="5">
        <f t="shared" si="293"/>
        <v>6.3892180159224848E-2</v>
      </c>
      <c r="Y202" s="5">
        <f t="shared" si="294"/>
        <v>2.5240417853724797E-2</v>
      </c>
      <c r="Z202" s="5">
        <f t="shared" si="295"/>
        <v>5.1743800248953437E-3</v>
      </c>
      <c r="AA202" s="5">
        <f t="shared" si="296"/>
        <v>1.0221328259373679E-2</v>
      </c>
      <c r="AB202" s="5">
        <f t="shared" si="297"/>
        <v>1.0095465629042588E-2</v>
      </c>
      <c r="AC202" s="5">
        <f t="shared" si="298"/>
        <v>6.4842831964180699E-4</v>
      </c>
      <c r="AD202" s="5">
        <f t="shared" si="299"/>
        <v>3.9935387431883095E-2</v>
      </c>
      <c r="AE202" s="5">
        <f t="shared" si="300"/>
        <v>3.1552714695887066E-2</v>
      </c>
      <c r="AF202" s="5">
        <f t="shared" si="301"/>
        <v>1.246480713850812E-2</v>
      </c>
      <c r="AG202" s="5">
        <f t="shared" si="302"/>
        <v>3.2827902659134395E-3</v>
      </c>
      <c r="AH202" s="5">
        <f t="shared" si="303"/>
        <v>1.0220618050350615E-3</v>
      </c>
      <c r="AI202" s="5">
        <f t="shared" si="304"/>
        <v>2.0189528330676948E-3</v>
      </c>
      <c r="AJ202" s="5">
        <f t="shared" si="305"/>
        <v>1.99409200210365E-3</v>
      </c>
      <c r="AK202" s="5">
        <f t="shared" si="306"/>
        <v>1.3130248670583692E-3</v>
      </c>
      <c r="AL202" s="5">
        <f t="shared" si="307"/>
        <v>4.0480867247739638E-5</v>
      </c>
      <c r="AM202" s="5">
        <f t="shared" si="308"/>
        <v>1.5777453613480926E-2</v>
      </c>
      <c r="AN202" s="5">
        <f t="shared" si="309"/>
        <v>1.2465673291460594E-2</v>
      </c>
      <c r="AO202" s="5">
        <f t="shared" si="310"/>
        <v>4.9245275700465253E-3</v>
      </c>
      <c r="AP202" s="5">
        <f t="shared" si="311"/>
        <v>1.2969467550948395E-3</v>
      </c>
      <c r="AQ202" s="5">
        <f t="shared" si="312"/>
        <v>2.5617750052546787E-4</v>
      </c>
      <c r="AR202" s="5">
        <f t="shared" si="313"/>
        <v>1.6150500400598719E-4</v>
      </c>
      <c r="AS202" s="5">
        <f t="shared" si="314"/>
        <v>3.1903255144272955E-4</v>
      </c>
      <c r="AT202" s="5">
        <f t="shared" si="315"/>
        <v>3.151040721818276E-4</v>
      </c>
      <c r="AU202" s="5">
        <f t="shared" si="316"/>
        <v>2.0748264475742547E-4</v>
      </c>
      <c r="AV202" s="5">
        <f t="shared" si="317"/>
        <v>1.0246388021295156E-4</v>
      </c>
      <c r="AW202" s="5">
        <f t="shared" si="318"/>
        <v>1.7549920360107792E-6</v>
      </c>
      <c r="AX202" s="5">
        <f t="shared" si="319"/>
        <v>5.1943914602500868E-3</v>
      </c>
      <c r="AY202" s="5">
        <f t="shared" si="320"/>
        <v>4.1040581374997033E-3</v>
      </c>
      <c r="AZ202" s="5">
        <f t="shared" si="321"/>
        <v>1.6212960964600274E-3</v>
      </c>
      <c r="BA202" s="5">
        <f t="shared" si="322"/>
        <v>4.2699216959240144E-4</v>
      </c>
      <c r="BB202" s="5">
        <f t="shared" si="323"/>
        <v>8.4341000369077772E-5</v>
      </c>
      <c r="BC202" s="5">
        <f t="shared" si="324"/>
        <v>1.3327465653615335E-5</v>
      </c>
      <c r="BD202" s="5">
        <f t="shared" si="325"/>
        <v>2.1267358939282493E-5</v>
      </c>
      <c r="BE202" s="5">
        <f t="shared" si="326"/>
        <v>4.201095703880549E-5</v>
      </c>
      <c r="BF202" s="5">
        <f t="shared" si="327"/>
        <v>4.1493645646249312E-5</v>
      </c>
      <c r="BG202" s="5">
        <f t="shared" si="328"/>
        <v>2.7321802856116002E-5</v>
      </c>
      <c r="BH202" s="5">
        <f t="shared" si="329"/>
        <v>1.3492684837924295E-5</v>
      </c>
      <c r="BI202" s="5">
        <f t="shared" si="330"/>
        <v>5.3306158482817546E-6</v>
      </c>
      <c r="BJ202" s="8">
        <f t="shared" si="331"/>
        <v>0.64758844198757126</v>
      </c>
      <c r="BK202" s="8">
        <f t="shared" si="332"/>
        <v>0.21096260908006759</v>
      </c>
      <c r="BL202" s="8">
        <f t="shared" si="333"/>
        <v>0.13611301228884343</v>
      </c>
      <c r="BM202" s="8">
        <f t="shared" si="334"/>
        <v>0.51801023653991518</v>
      </c>
      <c r="BN202" s="8">
        <f t="shared" si="335"/>
        <v>0.47772590369599854</v>
      </c>
    </row>
    <row r="203" spans="1:66" x14ac:dyDescent="0.25">
      <c r="A203" t="s">
        <v>213</v>
      </c>
      <c r="B203" t="s">
        <v>314</v>
      </c>
      <c r="C203" t="s">
        <v>223</v>
      </c>
      <c r="D203" s="11">
        <v>44473</v>
      </c>
      <c r="E203">
        <f>VLOOKUP(A203,home!$A$2:$E$405,3,FALSE)</f>
        <v>1.2598039215686301</v>
      </c>
      <c r="F203">
        <f>VLOOKUP(B203,home!$B$2:$E$405,3,FALSE)</f>
        <v>0.79</v>
      </c>
      <c r="G203">
        <f>VLOOKUP(C203,away!$B$2:$E$405,4,FALSE)</f>
        <v>0.84</v>
      </c>
      <c r="H203">
        <f>VLOOKUP(A203,away!$A$2:$E$405,3,FALSE)</f>
        <v>1.1470588235294099</v>
      </c>
      <c r="I203">
        <f>VLOOKUP(C203,away!$B$2:$E$405,3,FALSE)</f>
        <v>0.75</v>
      </c>
      <c r="J203">
        <f>VLOOKUP(B203,home!$B$2:$E$405,4,FALSE)</f>
        <v>1.49</v>
      </c>
      <c r="K203" s="3">
        <f t="shared" si="280"/>
        <v>0.83600588235294293</v>
      </c>
      <c r="L203" s="3">
        <f t="shared" si="281"/>
        <v>1.2818382352941156</v>
      </c>
      <c r="M203" s="5">
        <f t="shared" si="282"/>
        <v>0.12029068172494889</v>
      </c>
      <c r="N203" s="5">
        <f t="shared" si="283"/>
        <v>0.10056371751430292</v>
      </c>
      <c r="O203" s="5">
        <f t="shared" si="284"/>
        <v>0.15419319518463462</v>
      </c>
      <c r="P203" s="5">
        <f t="shared" si="285"/>
        <v>0.12890641819315002</v>
      </c>
      <c r="Q203" s="5">
        <f t="shared" si="286"/>
        <v>4.2035929696618457E-2</v>
      </c>
      <c r="R203" s="5">
        <f t="shared" si="287"/>
        <v>9.8825366604916573E-2</v>
      </c>
      <c r="S203" s="5">
        <f t="shared" si="288"/>
        <v>3.4534812699338231E-2</v>
      </c>
      <c r="T203" s="5">
        <f t="shared" si="289"/>
        <v>5.3883261941260911E-2</v>
      </c>
      <c r="U203" s="5">
        <f t="shared" si="290"/>
        <v>8.2618587807396338E-2</v>
      </c>
      <c r="V203" s="5">
        <f t="shared" si="291"/>
        <v>4.1120382949826192E-3</v>
      </c>
      <c r="W203" s="5">
        <f t="shared" si="292"/>
        <v>1.1714094832182595E-2</v>
      </c>
      <c r="X203" s="5">
        <f t="shared" si="293"/>
        <v>1.5015574647752857E-2</v>
      </c>
      <c r="Y203" s="5">
        <f t="shared" si="294"/>
        <v>9.6237688542012926E-3</v>
      </c>
      <c r="Z203" s="5">
        <f t="shared" si="295"/>
        <v>4.2226044510380104E-2</v>
      </c>
      <c r="AA203" s="5">
        <f t="shared" si="296"/>
        <v>3.530122159917496E-2</v>
      </c>
      <c r="AB203" s="5">
        <f t="shared" si="297"/>
        <v>1.4756014455577513E-2</v>
      </c>
      <c r="AC203" s="5">
        <f t="shared" si="298"/>
        <v>2.7541001123184799E-4</v>
      </c>
      <c r="AD203" s="5">
        <f t="shared" si="299"/>
        <v>2.4482630465362146E-3</v>
      </c>
      <c r="AE203" s="5">
        <f t="shared" si="300"/>
        <v>3.1382771831077769E-3</v>
      </c>
      <c r="AF203" s="5">
        <f t="shared" si="301"/>
        <v>2.0113818431293303E-3</v>
      </c>
      <c r="AG203" s="5">
        <f t="shared" si="302"/>
        <v>8.5942205076650893E-4</v>
      </c>
      <c r="AH203" s="5">
        <f t="shared" si="303"/>
        <v>1.3531739594659106E-2</v>
      </c>
      <c r="AI203" s="5">
        <f t="shared" si="304"/>
        <v>1.131261389960324E-2</v>
      </c>
      <c r="AJ203" s="5">
        <f t="shared" si="305"/>
        <v>4.7287058824279872E-3</v>
      </c>
      <c r="AK203" s="5">
        <f t="shared" si="306"/>
        <v>1.3177419778755868E-3</v>
      </c>
      <c r="AL203" s="5">
        <f t="shared" si="307"/>
        <v>1.1805442474292471E-5</v>
      </c>
      <c r="AM203" s="5">
        <f t="shared" si="308"/>
        <v>4.0935246169032262E-4</v>
      </c>
      <c r="AN203" s="5">
        <f t="shared" si="309"/>
        <v>5.2472363710642528E-4</v>
      </c>
      <c r="AO203" s="5">
        <f t="shared" si="310"/>
        <v>3.3630541050280499E-4</v>
      </c>
      <c r="AP203" s="5">
        <f t="shared" si="311"/>
        <v>1.4369637797292625E-4</v>
      </c>
      <c r="AQ203" s="5">
        <f t="shared" si="312"/>
        <v>4.6048877889743021E-5</v>
      </c>
      <c r="AR203" s="5">
        <f t="shared" si="313"/>
        <v>3.4691002404954648E-3</v>
      </c>
      <c r="AS203" s="5">
        <f t="shared" si="314"/>
        <v>2.9001882075262173E-3</v>
      </c>
      <c r="AT203" s="5">
        <f t="shared" si="315"/>
        <v>1.2122872007112777E-3</v>
      </c>
      <c r="AU203" s="5">
        <f t="shared" si="316"/>
        <v>3.3782641029860358E-4</v>
      </c>
      <c r="AV203" s="5">
        <f t="shared" si="317"/>
        <v>7.0606216555952852E-5</v>
      </c>
      <c r="AW203" s="5">
        <f t="shared" si="318"/>
        <v>3.514166412753937E-7</v>
      </c>
      <c r="AX203" s="5">
        <f t="shared" si="319"/>
        <v>5.703684432146121E-5</v>
      </c>
      <c r="AY203" s="5">
        <f t="shared" si="320"/>
        <v>7.3112007871767041E-5</v>
      </c>
      <c r="AZ203" s="5">
        <f t="shared" si="321"/>
        <v>4.6858883574577678E-5</v>
      </c>
      <c r="BA203" s="5">
        <f t="shared" si="322"/>
        <v>2.0021836209696359E-5</v>
      </c>
      <c r="BB203" s="5">
        <f t="shared" si="323"/>
        <v>6.4161887985962535E-6</v>
      </c>
      <c r="BC203" s="5">
        <f t="shared" si="324"/>
        <v>1.644903225381297E-6</v>
      </c>
      <c r="BD203" s="5">
        <f t="shared" si="325"/>
        <v>7.4113755505585024E-4</v>
      </c>
      <c r="BE203" s="5">
        <f t="shared" si="326"/>
        <v>6.1959535565936895E-4</v>
      </c>
      <c r="BF203" s="5">
        <f t="shared" si="327"/>
        <v>2.5899268100489808E-4</v>
      </c>
      <c r="BG203" s="5">
        <f t="shared" si="328"/>
        <v>7.217313493548469E-5</v>
      </c>
      <c r="BH203" s="5">
        <f t="shared" si="329"/>
        <v>1.5084291338479473E-5</v>
      </c>
      <c r="BI203" s="5">
        <f t="shared" si="330"/>
        <v>2.5221112580188782E-6</v>
      </c>
      <c r="BJ203" s="8">
        <f t="shared" si="331"/>
        <v>0.24295890903902262</v>
      </c>
      <c r="BK203" s="8">
        <f t="shared" si="332"/>
        <v>0.28820427837399765</v>
      </c>
      <c r="BL203" s="8">
        <f t="shared" si="333"/>
        <v>0.42628470041110544</v>
      </c>
      <c r="BM203" s="8">
        <f t="shared" si="334"/>
        <v>0.35478586282470376</v>
      </c>
      <c r="BN203" s="8">
        <f t="shared" si="335"/>
        <v>0.64481530891857153</v>
      </c>
    </row>
    <row r="204" spans="1:66" x14ac:dyDescent="0.25">
      <c r="A204" t="s">
        <v>213</v>
      </c>
      <c r="B204" t="s">
        <v>222</v>
      </c>
      <c r="C204" t="s">
        <v>221</v>
      </c>
      <c r="D204" s="11">
        <v>44473</v>
      </c>
      <c r="E204">
        <f>VLOOKUP(A204,home!$A$2:$E$405,3,FALSE)</f>
        <v>1.2598039215686301</v>
      </c>
      <c r="F204">
        <f>VLOOKUP(B204,home!$B$2:$E$405,3,FALSE)</f>
        <v>0.37</v>
      </c>
      <c r="G204">
        <f>VLOOKUP(C204,away!$B$2:$E$405,4,FALSE)</f>
        <v>0.7</v>
      </c>
      <c r="H204">
        <f>VLOOKUP(A204,away!$A$2:$E$405,3,FALSE)</f>
        <v>1.1470588235294099</v>
      </c>
      <c r="I204">
        <f>VLOOKUP(C204,away!$B$2:$E$405,3,FALSE)</f>
        <v>0.51</v>
      </c>
      <c r="J204">
        <f>VLOOKUP(B204,home!$B$2:$E$405,4,FALSE)</f>
        <v>0.72</v>
      </c>
      <c r="K204" s="3">
        <f t="shared" si="280"/>
        <v>0.32628921568627517</v>
      </c>
      <c r="L204" s="3">
        <f t="shared" si="281"/>
        <v>0.4211999999999993</v>
      </c>
      <c r="M204" s="5">
        <f t="shared" si="282"/>
        <v>0.47355405342717571</v>
      </c>
      <c r="N204" s="5">
        <f t="shared" si="283"/>
        <v>0.15451558067780963</v>
      </c>
      <c r="O204" s="5">
        <f t="shared" si="284"/>
        <v>0.19946096730352605</v>
      </c>
      <c r="P204" s="5">
        <f t="shared" si="285"/>
        <v>6.5081962581493305E-2</v>
      </c>
      <c r="Q204" s="5">
        <f t="shared" si="286"/>
        <v>2.5208383815335935E-2</v>
      </c>
      <c r="R204" s="5">
        <f t="shared" si="287"/>
        <v>4.2006479714122517E-2</v>
      </c>
      <c r="S204" s="5">
        <f t="shared" si="288"/>
        <v>2.2361026279918979E-3</v>
      </c>
      <c r="T204" s="5">
        <f t="shared" si="289"/>
        <v>1.0617771263019476E-2</v>
      </c>
      <c r="U204" s="5">
        <f t="shared" si="290"/>
        <v>1.3706261319662466E-2</v>
      </c>
      <c r="V204" s="5">
        <f t="shared" si="291"/>
        <v>3.414603688149392E-5</v>
      </c>
      <c r="W204" s="5">
        <f t="shared" si="292"/>
        <v>2.7417412612748518E-3</v>
      </c>
      <c r="X204" s="5">
        <f t="shared" si="293"/>
        <v>1.1548214192489655E-3</v>
      </c>
      <c r="Y204" s="5">
        <f t="shared" si="294"/>
        <v>2.4320539089383171E-4</v>
      </c>
      <c r="Z204" s="5">
        <f t="shared" si="295"/>
        <v>5.8977097518627918E-3</v>
      </c>
      <c r="AA204" s="5">
        <f t="shared" si="296"/>
        <v>1.9243590892806073E-3</v>
      </c>
      <c r="AB204" s="5">
        <f t="shared" si="297"/>
        <v>3.1394880897006198E-4</v>
      </c>
      <c r="AC204" s="5">
        <f t="shared" si="298"/>
        <v>2.9329955558196726E-7</v>
      </c>
      <c r="AD204" s="5">
        <f t="shared" si="299"/>
        <v>2.2365015143901754E-4</v>
      </c>
      <c r="AE204" s="5">
        <f t="shared" si="300"/>
        <v>9.4201443786114019E-5</v>
      </c>
      <c r="AF204" s="5">
        <f t="shared" si="301"/>
        <v>1.983882406135558E-5</v>
      </c>
      <c r="AG204" s="5">
        <f t="shared" si="302"/>
        <v>2.785370898214319E-6</v>
      </c>
      <c r="AH204" s="5">
        <f t="shared" si="303"/>
        <v>6.2102883687115086E-4</v>
      </c>
      <c r="AI204" s="5">
        <f t="shared" si="304"/>
        <v>2.0263501210124758E-4</v>
      </c>
      <c r="AJ204" s="5">
        <f t="shared" si="305"/>
        <v>3.3058809584547466E-5</v>
      </c>
      <c r="AK204" s="5">
        <f t="shared" si="306"/>
        <v>3.5955776836213033E-6</v>
      </c>
      <c r="AL204" s="5">
        <f t="shared" si="307"/>
        <v>1.6123617199268427E-9</v>
      </c>
      <c r="AM204" s="5">
        <f t="shared" si="308"/>
        <v>1.4594926500230749E-5</v>
      </c>
      <c r="AN204" s="5">
        <f t="shared" si="309"/>
        <v>6.1473830418971803E-6</v>
      </c>
      <c r="AO204" s="5">
        <f t="shared" si="310"/>
        <v>1.294638868623544E-6</v>
      </c>
      <c r="AP204" s="5">
        <f t="shared" si="311"/>
        <v>1.8176729715474528E-7</v>
      </c>
      <c r="AQ204" s="5">
        <f t="shared" si="312"/>
        <v>1.9140096390394645E-8</v>
      </c>
      <c r="AR204" s="5">
        <f t="shared" si="313"/>
        <v>5.2315469218025684E-5</v>
      </c>
      <c r="AS204" s="5">
        <f t="shared" si="314"/>
        <v>1.7069973419409076E-5</v>
      </c>
      <c r="AT204" s="5">
        <f t="shared" si="315"/>
        <v>2.784874119402275E-6</v>
      </c>
      <c r="AU204" s="5">
        <f t="shared" si="316"/>
        <v>3.028914640682582E-7</v>
      </c>
      <c r="AV204" s="5">
        <f t="shared" si="317"/>
        <v>2.470755456222489E-8</v>
      </c>
      <c r="AW204" s="5">
        <f t="shared" si="318"/>
        <v>6.1553260196707672E-12</v>
      </c>
      <c r="AX204" s="5">
        <f t="shared" si="319"/>
        <v>7.9369452012651988E-7</v>
      </c>
      <c r="AY204" s="5">
        <f t="shared" si="320"/>
        <v>3.3430413187728952E-7</v>
      </c>
      <c r="AZ204" s="5">
        <f t="shared" si="321"/>
        <v>7.0404450173357063E-8</v>
      </c>
      <c r="BA204" s="5">
        <f t="shared" si="322"/>
        <v>9.8847848043393164E-9</v>
      </c>
      <c r="BB204" s="5">
        <f t="shared" si="323"/>
        <v>1.0408678398969282E-9</v>
      </c>
      <c r="BC204" s="5">
        <f t="shared" si="324"/>
        <v>8.768270683291711E-11</v>
      </c>
      <c r="BD204" s="5">
        <f t="shared" si="325"/>
        <v>3.6725459391053949E-6</v>
      </c>
      <c r="BE204" s="5">
        <f t="shared" si="326"/>
        <v>1.1983121340425145E-6</v>
      </c>
      <c r="BF204" s="5">
        <f t="shared" si="327"/>
        <v>1.954981631820393E-7</v>
      </c>
      <c r="BG204" s="5">
        <f t="shared" si="328"/>
        <v>2.1262980777591681E-8</v>
      </c>
      <c r="BH204" s="5">
        <f t="shared" si="329"/>
        <v>1.7344703302681835E-9</v>
      </c>
      <c r="BI204" s="5">
        <f t="shared" si="330"/>
        <v>1.1318779273886412E-10</v>
      </c>
      <c r="BJ204" s="8">
        <f t="shared" si="331"/>
        <v>0.19484542689000922</v>
      </c>
      <c r="BK204" s="8">
        <f t="shared" si="332"/>
        <v>0.54090689388959157</v>
      </c>
      <c r="BL204" s="8">
        <f t="shared" si="333"/>
        <v>0.25834992185445299</v>
      </c>
      <c r="BM204" s="8">
        <f t="shared" si="334"/>
        <v>4.0172190568476845E-2</v>
      </c>
      <c r="BN204" s="8">
        <f t="shared" si="335"/>
        <v>0.95982742751946326</v>
      </c>
    </row>
    <row r="205" spans="1:66" x14ac:dyDescent="0.25">
      <c r="A205" t="s">
        <v>37</v>
      </c>
      <c r="B205" t="s">
        <v>227</v>
      </c>
      <c r="C205" t="s">
        <v>39</v>
      </c>
      <c r="D205" s="11">
        <v>44473</v>
      </c>
      <c r="E205">
        <f>VLOOKUP(A205,home!$A$2:$E$405,3,FALSE)</f>
        <v>1.58474576271186</v>
      </c>
      <c r="F205">
        <f>VLOOKUP(B205,home!$B$2:$E$405,3,FALSE)</f>
        <v>0.57999999999999996</v>
      </c>
      <c r="G205">
        <f>VLOOKUP(C205,away!$B$2:$E$405,4,FALSE)</f>
        <v>1.05</v>
      </c>
      <c r="H205">
        <f>VLOOKUP(A205,away!$A$2:$E$405,3,FALSE)</f>
        <v>1.29661016949153</v>
      </c>
      <c r="I205">
        <f>VLOOKUP(C205,away!$B$2:$E$405,3,FALSE)</f>
        <v>0.74</v>
      </c>
      <c r="J205">
        <f>VLOOKUP(B205,home!$B$2:$E$405,4,FALSE)</f>
        <v>0.77</v>
      </c>
      <c r="K205" s="3">
        <f t="shared" si="280"/>
        <v>0.96511016949152262</v>
      </c>
      <c r="L205" s="3">
        <f t="shared" si="281"/>
        <v>0.73880847457627374</v>
      </c>
      <c r="M205" s="5">
        <f t="shared" si="282"/>
        <v>0.18196905313779826</v>
      </c>
      <c r="N205" s="5">
        <f t="shared" si="283"/>
        <v>0.17562018371603233</v>
      </c>
      <c r="O205" s="5">
        <f t="shared" si="284"/>
        <v>0.13444027856882562</v>
      </c>
      <c r="P205" s="5">
        <f t="shared" si="285"/>
        <v>0.12974968003604681</v>
      </c>
      <c r="Q205" s="5">
        <f t="shared" si="286"/>
        <v>8.4746412636156163E-2</v>
      </c>
      <c r="R205" s="5">
        <f t="shared" si="287"/>
        <v>4.9662808565521681E-2</v>
      </c>
      <c r="S205" s="5">
        <f t="shared" si="288"/>
        <v>2.3128904584544977E-2</v>
      </c>
      <c r="T205" s="5">
        <f t="shared" si="289"/>
        <v>6.261136784552998E-2</v>
      </c>
      <c r="U205" s="5">
        <f t="shared" si="290"/>
        <v>4.7930081592095664E-2</v>
      </c>
      <c r="V205" s="5">
        <f t="shared" si="291"/>
        <v>1.8324043552592729E-3</v>
      </c>
      <c r="W205" s="5">
        <f t="shared" si="292"/>
        <v>2.7263208221026399E-2</v>
      </c>
      <c r="X205" s="5">
        <f t="shared" si="293"/>
        <v>2.0142289277831842E-2</v>
      </c>
      <c r="Y205" s="5">
        <f t="shared" si="294"/>
        <v>7.4406470079144875E-3</v>
      </c>
      <c r="Z205" s="5">
        <f t="shared" si="295"/>
        <v>1.2230434613155526E-2</v>
      </c>
      <c r="AA205" s="5">
        <f t="shared" si="296"/>
        <v>1.1803716822457514E-2</v>
      </c>
      <c r="AB205" s="5">
        <f t="shared" si="297"/>
        <v>5.6959435715759543E-3</v>
      </c>
      <c r="AC205" s="5">
        <f t="shared" si="298"/>
        <v>8.166013488688763E-5</v>
      </c>
      <c r="AD205" s="5">
        <f t="shared" si="299"/>
        <v>6.5779998767693647E-3</v>
      </c>
      <c r="AE205" s="5">
        <f t="shared" si="300"/>
        <v>4.8598820547188911E-3</v>
      </c>
      <c r="AF205" s="5">
        <f t="shared" si="301"/>
        <v>1.7952610237337351E-3</v>
      </c>
      <c r="AG205" s="5">
        <f t="shared" si="302"/>
        <v>4.4211801947032024E-4</v>
      </c>
      <c r="AH205" s="5">
        <f t="shared" si="303"/>
        <v>2.2589871849875726E-3</v>
      </c>
      <c r="AI205" s="5">
        <f t="shared" si="304"/>
        <v>2.1801715049825335E-3</v>
      </c>
      <c r="AJ205" s="5">
        <f t="shared" si="305"/>
        <v>1.0520528453471405E-3</v>
      </c>
      <c r="AK205" s="5">
        <f t="shared" si="306"/>
        <v>3.3844896662900588E-4</v>
      </c>
      <c r="AL205" s="5">
        <f t="shared" si="307"/>
        <v>2.3290501743174156E-6</v>
      </c>
      <c r="AM205" s="5">
        <f t="shared" si="308"/>
        <v>1.2696989151968197E-3</v>
      </c>
      <c r="AN205" s="5">
        <f t="shared" si="309"/>
        <v>9.3806431870771187E-4</v>
      </c>
      <c r="AO205" s="5">
        <f t="shared" si="310"/>
        <v>3.4652493417943798E-4</v>
      </c>
      <c r="AP205" s="5">
        <f t="shared" si="311"/>
        <v>8.5338519341251429E-5</v>
      </c>
      <c r="AQ205" s="5">
        <f t="shared" si="312"/>
        <v>1.5762205324276948E-5</v>
      </c>
      <c r="AR205" s="5">
        <f t="shared" si="313"/>
        <v>3.3379177524560404E-4</v>
      </c>
      <c r="AS205" s="5">
        <f t="shared" si="314"/>
        <v>3.2214583678216106E-4</v>
      </c>
      <c r="AT205" s="5">
        <f t="shared" si="315"/>
        <v>1.5545311156890993E-4</v>
      </c>
      <c r="AU205" s="5">
        <f t="shared" si="316"/>
        <v>5.0009792951418423E-5</v>
      </c>
      <c r="AV205" s="5">
        <f t="shared" si="317"/>
        <v>1.2066239937894846E-5</v>
      </c>
      <c r="AW205" s="5">
        <f t="shared" si="318"/>
        <v>4.6130175203891487E-8</v>
      </c>
      <c r="AX205" s="5">
        <f t="shared" si="319"/>
        <v>2.0423322254146741E-4</v>
      </c>
      <c r="AY205" s="5">
        <f t="shared" si="320"/>
        <v>1.5088923560365819E-4</v>
      </c>
      <c r="AZ205" s="5">
        <f t="shared" si="321"/>
        <v>5.5739122993159334E-5</v>
      </c>
      <c r="BA205" s="5">
        <f t="shared" si="322"/>
        <v>1.3726845477598453E-5</v>
      </c>
      <c r="BB205" s="5">
        <f t="shared" si="323"/>
        <v>2.5353774420121833E-6</v>
      </c>
      <c r="BC205" s="5">
        <f t="shared" si="324"/>
        <v>3.7463166808162341E-7</v>
      </c>
      <c r="BD205" s="5">
        <f t="shared" si="325"/>
        <v>4.1101365382551836E-5</v>
      </c>
      <c r="BE205" s="5">
        <f t="shared" si="326"/>
        <v>3.9667345710687594E-5</v>
      </c>
      <c r="BF205" s="5">
        <f t="shared" si="327"/>
        <v>1.9141679371060265E-5</v>
      </c>
      <c r="BG205" s="5">
        <f t="shared" si="328"/>
        <v>6.1579431407187855E-6</v>
      </c>
      <c r="BH205" s="5">
        <f t="shared" si="329"/>
        <v>1.4857733870645665E-6</v>
      </c>
      <c r="BI205" s="5">
        <f t="shared" si="330"/>
        <v>2.8678700108317558E-7</v>
      </c>
      <c r="BJ205" s="8">
        <f t="shared" si="331"/>
        <v>0.39458225700765892</v>
      </c>
      <c r="BK205" s="8">
        <f t="shared" si="332"/>
        <v>0.33691492053431416</v>
      </c>
      <c r="BL205" s="8">
        <f t="shared" si="333"/>
        <v>0.25634379727290185</v>
      </c>
      <c r="BM205" s="8">
        <f t="shared" si="334"/>
        <v>0.24373214966222131</v>
      </c>
      <c r="BN205" s="8">
        <f t="shared" si="335"/>
        <v>0.75618841666038084</v>
      </c>
    </row>
    <row r="206" spans="1:66" x14ac:dyDescent="0.25">
      <c r="A206" t="s">
        <v>37</v>
      </c>
      <c r="B206" t="s">
        <v>226</v>
      </c>
      <c r="C206" t="s">
        <v>38</v>
      </c>
      <c r="D206" s="11">
        <v>44473</v>
      </c>
      <c r="E206">
        <f>VLOOKUP(A206,home!$A$2:$E$405,3,FALSE)</f>
        <v>1.58474576271186</v>
      </c>
      <c r="F206">
        <f>VLOOKUP(B206,home!$B$2:$E$405,3,FALSE)</f>
        <v>1.21</v>
      </c>
      <c r="G206">
        <f>VLOOKUP(C206,away!$B$2:$E$405,4,FALSE)</f>
        <v>0.79</v>
      </c>
      <c r="H206">
        <f>VLOOKUP(A206,away!$A$2:$E$405,3,FALSE)</f>
        <v>1.29661016949153</v>
      </c>
      <c r="I206">
        <f>VLOOKUP(C206,away!$B$2:$E$405,3,FALSE)</f>
        <v>0.42</v>
      </c>
      <c r="J206">
        <f>VLOOKUP(B206,home!$B$2:$E$405,4,FALSE)</f>
        <v>1.03</v>
      </c>
      <c r="K206" s="3">
        <f t="shared" si="280"/>
        <v>1.514858474576267</v>
      </c>
      <c r="L206" s="3">
        <f t="shared" si="281"/>
        <v>0.5609135593220359</v>
      </c>
      <c r="M206" s="5">
        <f t="shared" si="282"/>
        <v>0.12545953108349192</v>
      </c>
      <c r="N206" s="5">
        <f t="shared" si="283"/>
        <v>0.19005343387819232</v>
      </c>
      <c r="O206" s="5">
        <f t="shared" si="284"/>
        <v>7.0371952130915058E-2</v>
      </c>
      <c r="P206" s="5">
        <f t="shared" si="285"/>
        <v>0.10660354805799208</v>
      </c>
      <c r="Q206" s="5">
        <f t="shared" si="286"/>
        <v>0.14395202746634994</v>
      </c>
      <c r="R206" s="5">
        <f t="shared" si="287"/>
        <v>1.9736291073095744E-2</v>
      </c>
      <c r="S206" s="5">
        <f t="shared" si="288"/>
        <v>2.2645382858536664E-2</v>
      </c>
      <c r="T206" s="5">
        <f t="shared" si="289"/>
        <v>8.0744644097773835E-2</v>
      </c>
      <c r="U206" s="5">
        <f t="shared" si="290"/>
        <v>2.9897687788783014E-2</v>
      </c>
      <c r="V206" s="5">
        <f t="shared" si="291"/>
        <v>2.1379874795776003E-3</v>
      </c>
      <c r="W206" s="5">
        <f t="shared" si="292"/>
        <v>7.2688982913278577E-2</v>
      </c>
      <c r="X206" s="5">
        <f t="shared" si="293"/>
        <v>4.0772236129385749E-2</v>
      </c>
      <c r="Y206" s="5">
        <f t="shared" si="294"/>
        <v>1.1434850044426131E-2</v>
      </c>
      <c r="Z206" s="5">
        <f t="shared" si="295"/>
        <v>3.6901177578752857E-3</v>
      </c>
      <c r="AA206" s="5">
        <f t="shared" si="296"/>
        <v>5.5900061577017499E-3</v>
      </c>
      <c r="AB206" s="5">
        <f t="shared" si="297"/>
        <v>4.2340341004640071E-3</v>
      </c>
      <c r="AC206" s="5">
        <f t="shared" si="298"/>
        <v>1.1354112012166486E-4</v>
      </c>
      <c r="AD206" s="5">
        <f t="shared" si="299"/>
        <v>2.7528380443627379E-2</v>
      </c>
      <c r="AE206" s="5">
        <f t="shared" si="300"/>
        <v>1.5441041857006163E-2</v>
      </c>
      <c r="AF206" s="5">
        <f t="shared" si="301"/>
        <v>4.3305448738269314E-3</v>
      </c>
      <c r="AG206" s="5">
        <f t="shared" si="302"/>
        <v>8.0968711299402041E-4</v>
      </c>
      <c r="AH206" s="5">
        <f t="shared" si="303"/>
        <v>5.1745927147181926E-4</v>
      </c>
      <c r="AI206" s="5">
        <f t="shared" si="304"/>
        <v>7.8387756263714661E-4</v>
      </c>
      <c r="AJ206" s="5">
        <f t="shared" si="305"/>
        <v>5.9373178439553519E-4</v>
      </c>
      <c r="AK206" s="5">
        <f t="shared" si="306"/>
        <v>2.9980654173895508E-4</v>
      </c>
      <c r="AL206" s="5">
        <f t="shared" si="307"/>
        <v>3.8590567495085397E-6</v>
      </c>
      <c r="AM206" s="5">
        <f t="shared" si="308"/>
        <v>8.3403200812776999E-3</v>
      </c>
      <c r="AN206" s="5">
        <f t="shared" si="309"/>
        <v>4.6781986226745271E-3</v>
      </c>
      <c r="AO206" s="5">
        <f t="shared" si="310"/>
        <v>1.3120325203299071E-3</v>
      </c>
      <c r="AP206" s="5">
        <f t="shared" si="311"/>
        <v>2.4531227697483654E-4</v>
      </c>
      <c r="AQ206" s="5">
        <f t="shared" si="312"/>
        <v>3.439974560583717E-5</v>
      </c>
      <c r="AR206" s="5">
        <f t="shared" si="313"/>
        <v>5.8049984353089178E-5</v>
      </c>
      <c r="AS206" s="5">
        <f t="shared" si="314"/>
        <v>8.793751074629684E-5</v>
      </c>
      <c r="AT206" s="5">
        <f t="shared" si="315"/>
        <v>6.6606441693584681E-5</v>
      </c>
      <c r="AU206" s="5">
        <f t="shared" si="316"/>
        <v>3.3633110886965579E-5</v>
      </c>
      <c r="AV206" s="5">
        <f t="shared" si="317"/>
        <v>1.2737350763370777E-5</v>
      </c>
      <c r="AW206" s="5">
        <f t="shared" si="318"/>
        <v>9.1084958299992234E-8</v>
      </c>
      <c r="AX206" s="5">
        <f t="shared" si="319"/>
        <v>2.1057340926336904E-3</v>
      </c>
      <c r="AY206" s="5">
        <f t="shared" si="320"/>
        <v>1.1811348048849212E-3</v>
      </c>
      <c r="AZ206" s="5">
        <f t="shared" si="321"/>
        <v>3.3125726372356968E-4</v>
      </c>
      <c r="BA206" s="5">
        <f t="shared" si="322"/>
        <v>6.1935563615488599E-5</v>
      </c>
      <c r="BB206" s="5">
        <f t="shared" si="323"/>
        <v>8.6851243590450232E-6</v>
      </c>
      <c r="BC206" s="5">
        <f t="shared" si="324"/>
        <v>9.7432080347729217E-7</v>
      </c>
      <c r="BD206" s="5">
        <f t="shared" si="325"/>
        <v>5.4268372236799535E-6</v>
      </c>
      <c r="BE206" s="5">
        <f t="shared" si="326"/>
        <v>8.2208903584375182E-6</v>
      </c>
      <c r="BF206" s="5">
        <f t="shared" si="327"/>
        <v>6.2267427140207004E-6</v>
      </c>
      <c r="BG206" s="5">
        <f t="shared" si="328"/>
        <v>3.1442113231134274E-6</v>
      </c>
      <c r="BH206" s="5">
        <f t="shared" si="329"/>
        <v>1.1907587921692581E-6</v>
      </c>
      <c r="BI206" s="5">
        <f t="shared" si="330"/>
        <v>3.6076620949875998E-7</v>
      </c>
      <c r="BJ206" s="8">
        <f t="shared" si="331"/>
        <v>0.6060558132337438</v>
      </c>
      <c r="BK206" s="8">
        <f t="shared" si="332"/>
        <v>0.25814498446135437</v>
      </c>
      <c r="BL206" s="8">
        <f t="shared" si="333"/>
        <v>0.13230838101626724</v>
      </c>
      <c r="BM206" s="8">
        <f t="shared" si="334"/>
        <v>0.34284146905927743</v>
      </c>
      <c r="BN206" s="8">
        <f t="shared" si="335"/>
        <v>0.65617678369003707</v>
      </c>
    </row>
    <row r="207" spans="1:66" x14ac:dyDescent="0.25">
      <c r="A207" t="s">
        <v>37</v>
      </c>
      <c r="B207" t="s">
        <v>228</v>
      </c>
      <c r="C207" t="s">
        <v>231</v>
      </c>
      <c r="D207" s="11">
        <v>44473</v>
      </c>
      <c r="E207">
        <f>VLOOKUP(A207,home!$A$2:$E$405,3,FALSE)</f>
        <v>1.58474576271186</v>
      </c>
      <c r="F207">
        <f>VLOOKUP(B207,home!$B$2:$E$405,3,FALSE)</f>
        <v>0.98</v>
      </c>
      <c r="G207">
        <f>VLOOKUP(C207,away!$B$2:$E$405,4,FALSE)</f>
        <v>0.73</v>
      </c>
      <c r="H207">
        <f>VLOOKUP(A207,away!$A$2:$E$405,3,FALSE)</f>
        <v>1.29661016949153</v>
      </c>
      <c r="I207">
        <f>VLOOKUP(C207,away!$B$2:$E$405,3,FALSE)</f>
        <v>0.97</v>
      </c>
      <c r="J207">
        <f>VLOOKUP(B207,home!$B$2:$E$405,4,FALSE)</f>
        <v>1.47</v>
      </c>
      <c r="K207" s="3">
        <f t="shared" si="280"/>
        <v>1.1337271186440645</v>
      </c>
      <c r="L207" s="3">
        <f t="shared" si="281"/>
        <v>1.8488364406779725</v>
      </c>
      <c r="M207" s="5">
        <f t="shared" si="282"/>
        <v>5.0662790180719709E-2</v>
      </c>
      <c r="N207" s="5">
        <f t="shared" si="283"/>
        <v>5.7437779134056149E-2</v>
      </c>
      <c r="O207" s="5">
        <f t="shared" si="284"/>
        <v>9.3667212672536748E-2</v>
      </c>
      <c r="P207" s="5">
        <f t="shared" si="285"/>
        <v>0.10619305913465589</v>
      </c>
      <c r="Q207" s="5">
        <f t="shared" si="286"/>
        <v>3.2559383919483834E-2</v>
      </c>
      <c r="R207" s="5">
        <f t="shared" si="287"/>
        <v>8.6587678042859773E-2</v>
      </c>
      <c r="S207" s="5">
        <f t="shared" si="288"/>
        <v>5.5647180939651965E-2</v>
      </c>
      <c r="T207" s="5">
        <f t="shared" si="289"/>
        <v>6.0196975476366106E-2</v>
      </c>
      <c r="U207" s="5">
        <f t="shared" si="290"/>
        <v>9.8166798737611333E-2</v>
      </c>
      <c r="V207" s="5">
        <f t="shared" si="291"/>
        <v>1.2960080114730878E-2</v>
      </c>
      <c r="W207" s="5">
        <f t="shared" si="292"/>
        <v>1.2304485505287423E-2</v>
      </c>
      <c r="X207" s="5">
        <f t="shared" si="293"/>
        <v>2.2748981185969304E-2</v>
      </c>
      <c r="Y207" s="5">
        <f t="shared" si="294"/>
        <v>2.1029572702458827E-2</v>
      </c>
      <c r="Z207" s="5">
        <f t="shared" si="295"/>
        <v>5.3362151493110375E-2</v>
      </c>
      <c r="AA207" s="5">
        <f t="shared" si="296"/>
        <v>6.0498118256932083E-2</v>
      </c>
      <c r="AB207" s="5">
        <f t="shared" si="297"/>
        <v>3.4294178647409752E-2</v>
      </c>
      <c r="AC207" s="5">
        <f t="shared" si="298"/>
        <v>1.697832064104872E-3</v>
      </c>
      <c r="AD207" s="5">
        <f t="shared" si="299"/>
        <v>3.4874822245767921E-3</v>
      </c>
      <c r="AE207" s="5">
        <f t="shared" si="300"/>
        <v>6.4477842230142536E-3</v>
      </c>
      <c r="AF207" s="5">
        <f t="shared" si="301"/>
        <v>5.9604492165686307E-3</v>
      </c>
      <c r="AG207" s="5">
        <f t="shared" si="302"/>
        <v>3.6732985714675193E-3</v>
      </c>
      <c r="AH207" s="5">
        <f t="shared" si="303"/>
        <v>2.4664472558360229E-2</v>
      </c>
      <c r="AI207" s="5">
        <f t="shared" si="304"/>
        <v>2.796278140646534E-2</v>
      </c>
      <c r="AJ207" s="5">
        <f t="shared" si="305"/>
        <v>1.585108179661289E-2</v>
      </c>
      <c r="AK207" s="5">
        <f t="shared" si="306"/>
        <v>5.9902670975551008E-3</v>
      </c>
      <c r="AL207" s="5">
        <f t="shared" si="307"/>
        <v>1.4235140239300759E-4</v>
      </c>
      <c r="AM207" s="5">
        <f t="shared" si="308"/>
        <v>7.9077063475836793E-4</v>
      </c>
      <c r="AN207" s="5">
        <f t="shared" si="309"/>
        <v>1.4620055657593217E-3</v>
      </c>
      <c r="AO207" s="5">
        <f t="shared" si="310"/>
        <v>1.3515045832249253E-3</v>
      </c>
      <c r="AP207" s="5">
        <f t="shared" si="311"/>
        <v>8.3290364106984593E-4</v>
      </c>
      <c r="AQ207" s="5">
        <f t="shared" si="312"/>
        <v>3.8497565079582426E-4</v>
      </c>
      <c r="AR207" s="5">
        <f t="shared" si="313"/>
        <v>9.1201151311996517E-3</v>
      </c>
      <c r="AS207" s="5">
        <f t="shared" si="314"/>
        <v>1.0339721849397115E-2</v>
      </c>
      <c r="AT207" s="5">
        <f t="shared" si="315"/>
        <v>5.8612115299490359E-3</v>
      </c>
      <c r="AU207" s="5">
        <f t="shared" si="316"/>
        <v>2.2150048198708284E-3</v>
      </c>
      <c r="AV207" s="5">
        <f t="shared" si="317"/>
        <v>6.2780275805371746E-4</v>
      </c>
      <c r="AW207" s="5">
        <f t="shared" si="318"/>
        <v>8.2883155458423199E-6</v>
      </c>
      <c r="AX207" s="5">
        <f t="shared" si="319"/>
        <v>1.4941968554215695E-4</v>
      </c>
      <c r="AY207" s="5">
        <f t="shared" si="320"/>
        <v>2.7625255958498333E-4</v>
      </c>
      <c r="AZ207" s="5">
        <f t="shared" si="321"/>
        <v>2.553728994956401E-4</v>
      </c>
      <c r="BA207" s="5">
        <f t="shared" si="322"/>
        <v>1.5738090751637763E-4</v>
      </c>
      <c r="BB207" s="5">
        <f t="shared" si="323"/>
        <v>7.274288922081218E-5</v>
      </c>
      <c r="BC207" s="5">
        <f t="shared" si="324"/>
        <v>2.6897940878327692E-5</v>
      </c>
      <c r="BD207" s="5">
        <f t="shared" si="325"/>
        <v>2.8102668662900814E-3</v>
      </c>
      <c r="BE207" s="5">
        <f t="shared" si="326"/>
        <v>3.1860757569399383E-3</v>
      </c>
      <c r="BF207" s="5">
        <f t="shared" si="327"/>
        <v>1.806070243848612E-3</v>
      </c>
      <c r="BG207" s="5">
        <f t="shared" si="328"/>
        <v>6.8253027120908946E-4</v>
      </c>
      <c r="BH207" s="5">
        <f t="shared" si="329"/>
        <v>1.9345076944130826E-4</v>
      </c>
      <c r="BI207" s="5">
        <f t="shared" si="330"/>
        <v>4.3864076687634337E-5</v>
      </c>
      <c r="BJ207" s="8">
        <f t="shared" si="331"/>
        <v>0.23160641911709548</v>
      </c>
      <c r="BK207" s="8">
        <f t="shared" si="332"/>
        <v>0.22757954639584133</v>
      </c>
      <c r="BL207" s="8">
        <f t="shared" si="333"/>
        <v>0.48456870328923035</v>
      </c>
      <c r="BM207" s="8">
        <f t="shared" si="334"/>
        <v>0.56974095296692628</v>
      </c>
      <c r="BN207" s="8">
        <f t="shared" si="335"/>
        <v>0.42710790308431207</v>
      </c>
    </row>
    <row r="208" spans="1:66" x14ac:dyDescent="0.25">
      <c r="A208" t="s">
        <v>37</v>
      </c>
      <c r="B208" t="s">
        <v>230</v>
      </c>
      <c r="C208" t="s">
        <v>229</v>
      </c>
      <c r="D208" s="11">
        <v>44473</v>
      </c>
      <c r="E208">
        <f>VLOOKUP(A208,home!$A$2:$E$405,3,FALSE)</f>
        <v>1.58474576271186</v>
      </c>
      <c r="F208">
        <f>VLOOKUP(B208,home!$B$2:$E$405,3,FALSE)</f>
        <v>1.26</v>
      </c>
      <c r="G208">
        <f>VLOOKUP(C208,away!$B$2:$E$405,4,FALSE)</f>
        <v>1</v>
      </c>
      <c r="H208">
        <f>VLOOKUP(A208,away!$A$2:$E$405,3,FALSE)</f>
        <v>1.29661016949153</v>
      </c>
      <c r="I208">
        <f>VLOOKUP(C208,away!$B$2:$E$405,3,FALSE)</f>
        <v>0.47</v>
      </c>
      <c r="J208">
        <f>VLOOKUP(B208,home!$B$2:$E$405,4,FALSE)</f>
        <v>0.9</v>
      </c>
      <c r="K208" s="3">
        <f t="shared" si="280"/>
        <v>1.9967796610169435</v>
      </c>
      <c r="L208" s="3">
        <f t="shared" si="281"/>
        <v>0.54846610169491716</v>
      </c>
      <c r="M208" s="5">
        <f t="shared" si="282"/>
        <v>7.8453768600322937E-2</v>
      </c>
      <c r="N208" s="5">
        <f t="shared" si="283"/>
        <v>0.15665488947125455</v>
      </c>
      <c r="O208" s="5">
        <f t="shared" si="284"/>
        <v>4.3029232627494217E-2</v>
      </c>
      <c r="P208" s="5">
        <f t="shared" si="285"/>
        <v>8.5919896539747104E-2</v>
      </c>
      <c r="Q208" s="5">
        <f t="shared" si="286"/>
        <v>0.15640264854752925</v>
      </c>
      <c r="R208" s="5">
        <f t="shared" si="287"/>
        <v>1.1800037739062744E-2</v>
      </c>
      <c r="S208" s="5">
        <f t="shared" si="288"/>
        <v>2.3524136421696575E-2</v>
      </c>
      <c r="T208" s="5">
        <f t="shared" si="289"/>
        <v>8.5781550943623552E-2</v>
      </c>
      <c r="U208" s="5">
        <f t="shared" si="290"/>
        <v>2.3562075356592847E-2</v>
      </c>
      <c r="V208" s="5">
        <f t="shared" si="291"/>
        <v>2.8625370408850884E-3</v>
      </c>
      <c r="W208" s="5">
        <f t="shared" si="292"/>
        <v>0.10410054251629587</v>
      </c>
      <c r="X208" s="5">
        <f t="shared" si="293"/>
        <v>5.7095618738238776E-2</v>
      </c>
      <c r="Y208" s="5">
        <f t="shared" si="294"/>
        <v>1.565750571661054E-2</v>
      </c>
      <c r="Z208" s="5">
        <f t="shared" si="295"/>
        <v>2.157306899532216E-3</v>
      </c>
      <c r="AA208" s="5">
        <f t="shared" si="296"/>
        <v>4.3076665395574525E-3</v>
      </c>
      <c r="AB208" s="5">
        <f t="shared" si="297"/>
        <v>4.3007304663157803E-3</v>
      </c>
      <c r="AC208" s="5">
        <f t="shared" si="298"/>
        <v>1.9593456979661604E-4</v>
      </c>
      <c r="AD208" s="5">
        <f t="shared" si="299"/>
        <v>5.1966461499342295E-2</v>
      </c>
      <c r="AE208" s="5">
        <f t="shared" si="300"/>
        <v>2.8501842557423267E-2</v>
      </c>
      <c r="AF208" s="5">
        <f t="shared" si="301"/>
        <v>7.8161472392961132E-3</v>
      </c>
      <c r="AG208" s="5">
        <f t="shared" si="302"/>
        <v>1.4289639355367428E-3</v>
      </c>
      <c r="AH208" s="5">
        <f t="shared" si="303"/>
        <v>2.9580242633649569E-4</v>
      </c>
      <c r="AI208" s="5">
        <f t="shared" si="304"/>
        <v>5.906522685881773E-4</v>
      </c>
      <c r="AJ208" s="5">
        <f t="shared" si="305"/>
        <v>5.8970121832519471E-4</v>
      </c>
      <c r="AK208" s="5">
        <f t="shared" si="306"/>
        <v>3.9250113294288702E-4</v>
      </c>
      <c r="AL208" s="5">
        <f t="shared" si="307"/>
        <v>8.5832348226625887E-6</v>
      </c>
      <c r="AM208" s="5">
        <f t="shared" si="308"/>
        <v>2.0753114675381348E-2</v>
      </c>
      <c r="AN208" s="5">
        <f t="shared" si="309"/>
        <v>1.1382379904033983E-2</v>
      </c>
      <c r="AO208" s="5">
        <f t="shared" si="310"/>
        <v>3.1214247669880415E-3</v>
      </c>
      <c r="AP208" s="5">
        <f t="shared" si="311"/>
        <v>5.7066522456129885E-4</v>
      </c>
      <c r="AQ208" s="5">
        <f t="shared" si="312"/>
        <v>7.8247632771997517E-5</v>
      </c>
      <c r="AR208" s="5">
        <f t="shared" si="313"/>
        <v>3.2447520728935154E-5</v>
      </c>
      <c r="AS208" s="5">
        <f t="shared" si="314"/>
        <v>6.4790549441963398E-5</v>
      </c>
      <c r="AT208" s="5">
        <f t="shared" si="315"/>
        <v>6.4686225675912592E-5</v>
      </c>
      <c r="AU208" s="5">
        <f t="shared" si="316"/>
        <v>4.3054713259204755E-5</v>
      </c>
      <c r="AV208" s="5">
        <f t="shared" si="317"/>
        <v>2.1492693936724144E-5</v>
      </c>
      <c r="AW208" s="5">
        <f t="shared" si="318"/>
        <v>2.6111296042971191E-7</v>
      </c>
      <c r="AX208" s="5">
        <f t="shared" si="319"/>
        <v>6.9065662144256234E-3</v>
      </c>
      <c r="AY208" s="5">
        <f t="shared" si="320"/>
        <v>3.7880174477238431E-3</v>
      </c>
      <c r="AZ208" s="5">
        <f t="shared" si="321"/>
        <v>1.0387995813527129E-3</v>
      </c>
      <c r="BA208" s="5">
        <f t="shared" si="322"/>
        <v>1.8991545227561149E-4</v>
      </c>
      <c r="BB208" s="5">
        <f t="shared" si="323"/>
        <v>2.6040546940307926E-5</v>
      </c>
      <c r="BC208" s="5">
        <f t="shared" si="324"/>
        <v>2.8564714532708398E-6</v>
      </c>
      <c r="BD208" s="5">
        <f t="shared" si="325"/>
        <v>2.9660608673106789E-6</v>
      </c>
      <c r="BE208" s="5">
        <f t="shared" si="326"/>
        <v>5.9225700131842392E-6</v>
      </c>
      <c r="BF208" s="5">
        <f t="shared" si="327"/>
        <v>5.91303367163757E-6</v>
      </c>
      <c r="BG208" s="5">
        <f t="shared" si="328"/>
        <v>3.9356751234780806E-6</v>
      </c>
      <c r="BH208" s="5">
        <f t="shared" si="329"/>
        <v>1.9646690097328446E-6</v>
      </c>
      <c r="BI208" s="5">
        <f t="shared" si="330"/>
        <v>7.8460222385296863E-7</v>
      </c>
      <c r="BJ208" s="8">
        <f t="shared" si="331"/>
        <v>0.71326419908305894</v>
      </c>
      <c r="BK208" s="8">
        <f t="shared" si="332"/>
        <v>0.19475287385499482</v>
      </c>
      <c r="BL208" s="8">
        <f t="shared" si="333"/>
        <v>8.9116358089167722E-2</v>
      </c>
      <c r="BM208" s="8">
        <f t="shared" si="334"/>
        <v>0.46324250806657957</v>
      </c>
      <c r="BN208" s="8">
        <f t="shared" si="335"/>
        <v>0.53226047352541084</v>
      </c>
    </row>
    <row r="209" spans="1:66" x14ac:dyDescent="0.25">
      <c r="A209" t="s">
        <v>337</v>
      </c>
      <c r="B209" t="s">
        <v>368</v>
      </c>
      <c r="C209" t="s">
        <v>373</v>
      </c>
      <c r="D209" s="11">
        <v>44473</v>
      </c>
      <c r="E209">
        <f>VLOOKUP(A209,home!$A$2:$E$405,3,FALSE)</f>
        <v>1.25316455696203</v>
      </c>
      <c r="F209">
        <f>VLOOKUP(B209,home!$B$2:$E$405,3,FALSE)</f>
        <v>1.4</v>
      </c>
      <c r="G209">
        <f>VLOOKUP(C209,away!$B$2:$E$405,4,FALSE)</f>
        <v>0.9</v>
      </c>
      <c r="H209">
        <f>VLOOKUP(A209,away!$A$2:$E$405,3,FALSE)</f>
        <v>1.12658227848101</v>
      </c>
      <c r="I209">
        <f>VLOOKUP(C209,away!$B$2:$E$405,3,FALSE)</f>
        <v>0.4</v>
      </c>
      <c r="J209">
        <f>VLOOKUP(B209,home!$B$2:$E$405,4,FALSE)</f>
        <v>0.67</v>
      </c>
      <c r="K209" s="3">
        <f t="shared" si="280"/>
        <v>1.5789873417721578</v>
      </c>
      <c r="L209" s="3">
        <f t="shared" si="281"/>
        <v>0.30192405063291072</v>
      </c>
      <c r="M209" s="5">
        <f t="shared" si="282"/>
        <v>0.15245109964758655</v>
      </c>
      <c r="N209" s="5">
        <f t="shared" si="283"/>
        <v>0.24071835658278498</v>
      </c>
      <c r="O209" s="5">
        <f t="shared" si="284"/>
        <v>4.6028653529040842E-2</v>
      </c>
      <c r="P209" s="5">
        <f t="shared" si="285"/>
        <v>7.2678661281171827E-2</v>
      </c>
      <c r="Q209" s="5">
        <f t="shared" si="286"/>
        <v>0.1900456189882071</v>
      </c>
      <c r="R209" s="5">
        <f t="shared" si="287"/>
        <v>6.9485787593334151E-3</v>
      </c>
      <c r="S209" s="5">
        <f t="shared" si="288"/>
        <v>8.6621018441878622E-3</v>
      </c>
      <c r="T209" s="5">
        <f t="shared" si="289"/>
        <v>5.7379343089958304E-2</v>
      </c>
      <c r="U209" s="5">
        <f t="shared" si="290"/>
        <v>1.0971717904294345E-2</v>
      </c>
      <c r="V209" s="5">
        <f t="shared" si="291"/>
        <v>4.5883562909464979E-4</v>
      </c>
      <c r="W209" s="5">
        <f t="shared" si="292"/>
        <v>0.10002654224721115</v>
      </c>
      <c r="X209" s="5">
        <f t="shared" si="293"/>
        <v>3.0200418806081965E-2</v>
      </c>
      <c r="Y209" s="5">
        <f t="shared" si="294"/>
        <v>4.5591163883712997E-3</v>
      </c>
      <c r="Z209" s="5">
        <f t="shared" si="295"/>
        <v>6.9931434838658329E-4</v>
      </c>
      <c r="AA209" s="5">
        <f t="shared" si="296"/>
        <v>1.1042085040220597E-3</v>
      </c>
      <c r="AB209" s="5">
        <f t="shared" si="297"/>
        <v>8.7176562526400186E-4</v>
      </c>
      <c r="AC209" s="5">
        <f t="shared" si="298"/>
        <v>1.3671416337677834E-5</v>
      </c>
      <c r="AD209" s="5">
        <f t="shared" si="299"/>
        <v>3.9485161012396103E-2</v>
      </c>
      <c r="AE209" s="5">
        <f t="shared" si="300"/>
        <v>1.1921519752755315E-2</v>
      </c>
      <c r="AF209" s="5">
        <f t="shared" si="301"/>
        <v>1.7996967667260704E-3</v>
      </c>
      <c r="AG209" s="5">
        <f t="shared" si="302"/>
        <v>1.8112391257362923E-4</v>
      </c>
      <c r="AH209" s="5">
        <f t="shared" si="303"/>
        <v>5.2784955182647944E-5</v>
      </c>
      <c r="AI209" s="5">
        <f t="shared" si="304"/>
        <v>8.3346776069411749E-5</v>
      </c>
      <c r="AJ209" s="5">
        <f t="shared" si="305"/>
        <v>6.5801752195559897E-5</v>
      </c>
      <c r="AK209" s="5">
        <f t="shared" si="306"/>
        <v>3.4633377927739124E-5</v>
      </c>
      <c r="AL209" s="5">
        <f t="shared" si="307"/>
        <v>2.6070529882352238E-7</v>
      </c>
      <c r="AM209" s="5">
        <f t="shared" si="308"/>
        <v>1.2469313885281783E-2</v>
      </c>
      <c r="AN209" s="5">
        <f t="shared" si="309"/>
        <v>3.7647857568574739E-3</v>
      </c>
      <c r="AO209" s="5">
        <f t="shared" si="310"/>
        <v>5.6833968273774856E-4</v>
      </c>
      <c r="AP209" s="5">
        <f t="shared" si="311"/>
        <v>5.7198473049201465E-5</v>
      </c>
      <c r="AQ209" s="5">
        <f t="shared" si="312"/>
        <v>4.3173986682580708E-6</v>
      </c>
      <c r="AR209" s="5">
        <f t="shared" si="313"/>
        <v>3.1874094962443465E-6</v>
      </c>
      <c r="AS209" s="5">
        <f t="shared" si="314"/>
        <v>5.0328792476141916E-6</v>
      </c>
      <c r="AT209" s="5">
        <f t="shared" si="315"/>
        <v>3.9734263123252967E-6</v>
      </c>
      <c r="AU209" s="5">
        <f t="shared" si="316"/>
        <v>2.0913299502086892E-6</v>
      </c>
      <c r="AV209" s="5">
        <f t="shared" si="317"/>
        <v>8.2554587971212957E-7</v>
      </c>
      <c r="AW209" s="5">
        <f t="shared" si="318"/>
        <v>3.4524207272586872E-9</v>
      </c>
      <c r="AX209" s="5">
        <f t="shared" si="319"/>
        <v>3.2814814642406244E-3</v>
      </c>
      <c r="AY209" s="5">
        <f t="shared" si="320"/>
        <v>9.9075817576034443E-4</v>
      </c>
      <c r="AZ209" s="5">
        <f t="shared" si="321"/>
        <v>1.4956686081161823E-4</v>
      </c>
      <c r="BA209" s="5">
        <f t="shared" si="322"/>
        <v>1.5052610818897511E-5</v>
      </c>
      <c r="BB209" s="5">
        <f t="shared" si="323"/>
        <v>1.136186307760578E-6</v>
      </c>
      <c r="BC209" s="5">
        <f t="shared" si="324"/>
        <v>6.8608394462544974E-8</v>
      </c>
      <c r="BD209" s="5">
        <f t="shared" si="325"/>
        <v>1.6039259768864961E-7</v>
      </c>
      <c r="BE209" s="5">
        <f t="shared" si="326"/>
        <v>2.5325788146433194E-7</v>
      </c>
      <c r="BF209" s="5">
        <f t="shared" si="327"/>
        <v>1.9994549451810692E-7</v>
      </c>
      <c r="BG209" s="5">
        <f t="shared" si="328"/>
        <v>1.0523713496282174E-7</v>
      </c>
      <c r="BH209" s="5">
        <f t="shared" si="329"/>
        <v>4.1542025997665939E-8</v>
      </c>
      <c r="BI209" s="5">
        <f t="shared" si="330"/>
        <v>1.3118866640376871E-8</v>
      </c>
      <c r="BJ209" s="8">
        <f t="shared" si="331"/>
        <v>0.69761891664999409</v>
      </c>
      <c r="BK209" s="8">
        <f t="shared" si="332"/>
        <v>0.23525538869943771</v>
      </c>
      <c r="BL209" s="8">
        <f t="shared" si="333"/>
        <v>6.6177375268217375E-2</v>
      </c>
      <c r="BM209" s="8">
        <f t="shared" si="334"/>
        <v>0.28988927145457144</v>
      </c>
      <c r="BN209" s="8">
        <f t="shared" si="335"/>
        <v>0.70887096878812461</v>
      </c>
    </row>
    <row r="210" spans="1:66" x14ac:dyDescent="0.25">
      <c r="A210" t="s">
        <v>337</v>
      </c>
      <c r="B210" t="s">
        <v>382</v>
      </c>
      <c r="C210" t="s">
        <v>367</v>
      </c>
      <c r="D210" s="11">
        <v>44473</v>
      </c>
      <c r="E210">
        <f>VLOOKUP(A210,home!$A$2:$E$405,3,FALSE)</f>
        <v>1.25316455696203</v>
      </c>
      <c r="F210">
        <f>VLOOKUP(B210,home!$B$2:$E$405,3,FALSE)</f>
        <v>0.98</v>
      </c>
      <c r="G210">
        <f>VLOOKUP(C210,away!$B$2:$E$405,4,FALSE)</f>
        <v>1.48</v>
      </c>
      <c r="H210">
        <f>VLOOKUP(A210,away!$A$2:$E$405,3,FALSE)</f>
        <v>1.12658227848101</v>
      </c>
      <c r="I210">
        <f>VLOOKUP(C210,away!$B$2:$E$405,3,FALSE)</f>
        <v>0.91</v>
      </c>
      <c r="J210">
        <f>VLOOKUP(B210,home!$B$2:$E$405,4,FALSE)</f>
        <v>0.49</v>
      </c>
      <c r="K210" s="3">
        <f t="shared" si="280"/>
        <v>1.8175898734177283</v>
      </c>
      <c r="L210" s="3">
        <f t="shared" si="281"/>
        <v>0.50234303797468238</v>
      </c>
      <c r="M210" s="5">
        <f t="shared" si="282"/>
        <v>9.8280178863546355E-2</v>
      </c>
      <c r="N210" s="5">
        <f t="shared" si="283"/>
        <v>0.17863305786006492</v>
      </c>
      <c r="O210" s="5">
        <f t="shared" si="284"/>
        <v>4.9370363623009041E-2</v>
      </c>
      <c r="P210" s="5">
        <f t="shared" si="285"/>
        <v>8.9735072968132226E-2</v>
      </c>
      <c r="Q210" s="5">
        <f t="shared" si="286"/>
        <v>0.1623408185120486</v>
      </c>
      <c r="R210" s="5">
        <f t="shared" si="287"/>
        <v>1.2400429224148553E-2</v>
      </c>
      <c r="S210" s="5">
        <f t="shared" si="288"/>
        <v>2.0483233276813787E-2</v>
      </c>
      <c r="T210" s="5">
        <f t="shared" si="289"/>
        <v>8.1550779958639047E-2</v>
      </c>
      <c r="U210" s="5">
        <f t="shared" si="290"/>
        <v>2.2538894583845667E-2</v>
      </c>
      <c r="V210" s="5">
        <f t="shared" si="291"/>
        <v>2.0780322520239196E-3</v>
      </c>
      <c r="W210" s="5">
        <f t="shared" si="292"/>
        <v>9.835634258994827E-2</v>
      </c>
      <c r="X210" s="5">
        <f t="shared" si="293"/>
        <v>4.9408623940713249E-2</v>
      </c>
      <c r="Y210" s="5">
        <f t="shared" si="294"/>
        <v>1.2410039126263256E-2</v>
      </c>
      <c r="Z210" s="5">
        <f t="shared" si="295"/>
        <v>2.0764230962162732E-3</v>
      </c>
      <c r="AA210" s="5">
        <f t="shared" si="296"/>
        <v>3.7740855926133837E-3</v>
      </c>
      <c r="AB210" s="5">
        <f t="shared" si="297"/>
        <v>3.4298698772729165E-3</v>
      </c>
      <c r="AC210" s="5">
        <f t="shared" si="298"/>
        <v>1.185846792314549E-4</v>
      </c>
      <c r="AD210" s="5">
        <f t="shared" si="299"/>
        <v>4.4692873069473699E-2</v>
      </c>
      <c r="AE210" s="5">
        <f t="shared" si="300"/>
        <v>2.2451153633536284E-2</v>
      </c>
      <c r="AF210" s="5">
        <f t="shared" si="301"/>
        <v>5.6390903611534728E-3</v>
      </c>
      <c r="AG210" s="5">
        <f t="shared" si="302"/>
        <v>9.4425259447852839E-4</v>
      </c>
      <c r="AH210" s="5">
        <f t="shared" si="303"/>
        <v>2.6076917156851964E-4</v>
      </c>
      <c r="AI210" s="5">
        <f t="shared" si="304"/>
        <v>4.7397140554247152E-4</v>
      </c>
      <c r="AJ210" s="5">
        <f t="shared" si="305"/>
        <v>4.3074281350178185E-4</v>
      </c>
      <c r="AK210" s="5">
        <f t="shared" si="306"/>
        <v>2.6097125862276657E-4</v>
      </c>
      <c r="AL210" s="5">
        <f t="shared" si="307"/>
        <v>4.3309668202828828E-6</v>
      </c>
      <c r="AM210" s="5">
        <f t="shared" si="308"/>
        <v>1.6246662701003854E-2</v>
      </c>
      <c r="AN210" s="5">
        <f t="shared" si="309"/>
        <v>8.1613978981722353E-3</v>
      </c>
      <c r="AO210" s="5">
        <f t="shared" si="310"/>
        <v>2.0499107071440138E-3</v>
      </c>
      <c r="AP210" s="5">
        <f t="shared" si="311"/>
        <v>3.4325279073451785E-4</v>
      </c>
      <c r="AQ210" s="5">
        <f t="shared" si="312"/>
        <v>4.310766242271639E-5</v>
      </c>
      <c r="AR210" s="5">
        <f t="shared" si="313"/>
        <v>2.6199115571174271E-5</v>
      </c>
      <c r="AS210" s="5">
        <f t="shared" si="314"/>
        <v>4.7619247154667079E-5</v>
      </c>
      <c r="AT210" s="5">
        <f t="shared" si="315"/>
        <v>4.3276130704049435E-5</v>
      </c>
      <c r="AU210" s="5">
        <f t="shared" si="316"/>
        <v>2.6219418976127424E-5</v>
      </c>
      <c r="AV210" s="5">
        <f t="shared" si="317"/>
        <v>1.1914037604476458E-5</v>
      </c>
      <c r="AW210" s="5">
        <f t="shared" si="318"/>
        <v>1.0984458133839679E-7</v>
      </c>
      <c r="AX210" s="5">
        <f t="shared" si="319"/>
        <v>4.9216282670296856E-3</v>
      </c>
      <c r="AY210" s="5">
        <f t="shared" si="320"/>
        <v>2.4723456954417636E-3</v>
      </c>
      <c r="AZ210" s="5">
        <f t="shared" si="321"/>
        <v>6.2098282378592214E-4</v>
      </c>
      <c r="BA210" s="5">
        <f t="shared" si="322"/>
        <v>1.0398213274357235E-4</v>
      </c>
      <c r="BB210" s="5">
        <f t="shared" si="323"/>
        <v>1.3058675114373205E-5</v>
      </c>
      <c r="BC210" s="5">
        <f t="shared" si="324"/>
        <v>1.3119869057757239E-6</v>
      </c>
      <c r="BD210" s="5">
        <f t="shared" si="325"/>
        <v>2.1934905513789155E-6</v>
      </c>
      <c r="BE210" s="5">
        <f t="shared" si="326"/>
        <v>3.9868662136237864E-6</v>
      </c>
      <c r="BF210" s="5">
        <f t="shared" si="327"/>
        <v>3.6232438282769387E-6</v>
      </c>
      <c r="BG210" s="5">
        <f t="shared" si="328"/>
        <v>2.1951904303998152E-6</v>
      </c>
      <c r="BH210" s="5">
        <f t="shared" si="329"/>
        <v>9.9748897412955221E-7</v>
      </c>
      <c r="BI210" s="5">
        <f t="shared" si="330"/>
        <v>3.6260517164474236E-7</v>
      </c>
      <c r="BJ210" s="8">
        <f t="shared" si="331"/>
        <v>0.69140467298681785</v>
      </c>
      <c r="BK210" s="8">
        <f t="shared" si="332"/>
        <v>0.21317177870200979</v>
      </c>
      <c r="BL210" s="8">
        <f t="shared" si="333"/>
        <v>9.3108684385305035E-2</v>
      </c>
      <c r="BM210" s="8">
        <f t="shared" si="334"/>
        <v>0.40652940226853862</v>
      </c>
      <c r="BN210" s="8">
        <f t="shared" si="335"/>
        <v>0.59075992105094965</v>
      </c>
    </row>
    <row r="211" spans="1:66" x14ac:dyDescent="0.25">
      <c r="A211" t="s">
        <v>337</v>
      </c>
      <c r="B211" t="s">
        <v>383</v>
      </c>
      <c r="C211" t="s">
        <v>374</v>
      </c>
      <c r="D211" s="11">
        <v>44473</v>
      </c>
      <c r="E211">
        <f>VLOOKUP(A211,home!$A$2:$E$405,3,FALSE)</f>
        <v>1.25316455696203</v>
      </c>
      <c r="F211">
        <f>VLOOKUP(B211,home!$B$2:$E$405,3,FALSE)</f>
        <v>0.5</v>
      </c>
      <c r="G211">
        <f>VLOOKUP(C211,away!$B$2:$E$405,4,FALSE)</f>
        <v>1.6</v>
      </c>
      <c r="H211">
        <f>VLOOKUP(A211,away!$A$2:$E$405,3,FALSE)</f>
        <v>1.12658227848101</v>
      </c>
      <c r="I211">
        <f>VLOOKUP(C211,away!$B$2:$E$405,3,FALSE)</f>
        <v>0.8</v>
      </c>
      <c r="J211">
        <f>VLOOKUP(B211,home!$B$2:$E$405,4,FALSE)</f>
        <v>1.55</v>
      </c>
      <c r="K211" s="3">
        <f t="shared" si="280"/>
        <v>1.002531645569624</v>
      </c>
      <c r="L211" s="3">
        <f t="shared" si="281"/>
        <v>1.3969620253164525</v>
      </c>
      <c r="M211" s="5">
        <f t="shared" si="282"/>
        <v>9.076389806092465E-2</v>
      </c>
      <c r="N211" s="5">
        <f t="shared" si="283"/>
        <v>9.0993680081332379E-2</v>
      </c>
      <c r="O211" s="5">
        <f t="shared" si="284"/>
        <v>0.12679371886080534</v>
      </c>
      <c r="P211" s="5">
        <f t="shared" si="285"/>
        <v>0.12711471561741544</v>
      </c>
      <c r="Q211" s="5">
        <f t="shared" si="286"/>
        <v>4.5612021914187041E-2</v>
      </c>
      <c r="R211" s="5">
        <f t="shared" si="287"/>
        <v>8.8563005148597759E-2</v>
      </c>
      <c r="S211" s="5">
        <f t="shared" si="288"/>
        <v>4.450599652421923E-2</v>
      </c>
      <c r="T211" s="5">
        <f t="shared" si="289"/>
        <v>6.3718262512021145E-2</v>
      </c>
      <c r="U211" s="5">
        <f t="shared" si="290"/>
        <v>8.8787215288214788E-2</v>
      </c>
      <c r="V211" s="5">
        <f t="shared" si="291"/>
        <v>6.9256208351919594E-3</v>
      </c>
      <c r="W211" s="5">
        <f t="shared" si="292"/>
        <v>1.5242498462462563E-2</v>
      </c>
      <c r="X211" s="5">
        <f t="shared" si="293"/>
        <v>2.1293191523004618E-2</v>
      </c>
      <c r="Y211" s="5">
        <f t="shared" si="294"/>
        <v>1.4872889977713825E-2</v>
      </c>
      <c r="Z211" s="5">
        <f t="shared" si="295"/>
        <v>4.123971834683219E-2</v>
      </c>
      <c r="AA211" s="5">
        <f t="shared" si="296"/>
        <v>4.1344122697077483E-2</v>
      </c>
      <c r="AB211" s="5">
        <f t="shared" si="297"/>
        <v>2.0724395681066765E-2</v>
      </c>
      <c r="AC211" s="5">
        <f t="shared" si="298"/>
        <v>6.0620765920370735E-4</v>
      </c>
      <c r="AD211" s="5">
        <f t="shared" si="299"/>
        <v>3.8202717665412637E-3</v>
      </c>
      <c r="AE211" s="5">
        <f t="shared" si="300"/>
        <v>5.3367745842467463E-3</v>
      </c>
      <c r="AF211" s="5">
        <f t="shared" si="301"/>
        <v>3.7276357159333516E-3</v>
      </c>
      <c r="AG211" s="5">
        <f t="shared" si="302"/>
        <v>1.7357885131240669E-3</v>
      </c>
      <c r="AH211" s="5">
        <f t="shared" si="303"/>
        <v>1.4402580116317685E-2</v>
      </c>
      <c r="AI211" s="5">
        <f t="shared" si="304"/>
        <v>1.4439042344460314E-2</v>
      </c>
      <c r="AJ211" s="5">
        <f t="shared" si="305"/>
        <v>7.2377984410206403E-3</v>
      </c>
      <c r="AK211" s="5">
        <f t="shared" si="306"/>
        <v>2.4187073271258945E-3</v>
      </c>
      <c r="AL211" s="5">
        <f t="shared" si="307"/>
        <v>3.3959720043338706E-5</v>
      </c>
      <c r="AM211" s="5">
        <f t="shared" si="308"/>
        <v>7.6598866812675769E-4</v>
      </c>
      <c r="AN211" s="5">
        <f t="shared" si="309"/>
        <v>1.0700570811958076E-3</v>
      </c>
      <c r="AO211" s="5">
        <f t="shared" si="310"/>
        <v>7.4741455367575353E-4</v>
      </c>
      <c r="AP211" s="5">
        <f t="shared" si="311"/>
        <v>3.4803658288462444E-4</v>
      </c>
      <c r="AQ211" s="5">
        <f t="shared" si="312"/>
        <v>1.2154847242768054E-4</v>
      </c>
      <c r="AR211" s="5">
        <f t="shared" si="313"/>
        <v>4.0239714978147229E-3</v>
      </c>
      <c r="AS211" s="5">
        <f t="shared" si="314"/>
        <v>4.0341587674294589E-3</v>
      </c>
      <c r="AT211" s="5">
        <f t="shared" si="315"/>
        <v>2.0221859138000908E-3</v>
      </c>
      <c r="AU211" s="5">
        <f t="shared" si="316"/>
        <v>6.7576845726990639E-4</v>
      </c>
      <c r="AV211" s="5">
        <f t="shared" si="317"/>
        <v>1.6936981587271132E-4</v>
      </c>
      <c r="AW211" s="5">
        <f t="shared" si="318"/>
        <v>1.3211261574687229E-6</v>
      </c>
      <c r="AX211" s="5">
        <f t="shared" si="319"/>
        <v>1.2798797999080043E-4</v>
      </c>
      <c r="AY211" s="5">
        <f t="shared" si="320"/>
        <v>1.787943477441102E-4</v>
      </c>
      <c r="AZ211" s="5">
        <f t="shared" si="321"/>
        <v>1.2488445706987315E-4</v>
      </c>
      <c r="BA211" s="5">
        <f t="shared" si="322"/>
        <v>5.8152948026291864E-5</v>
      </c>
      <c r="BB211" s="5">
        <f t="shared" si="323"/>
        <v>2.0309365013232762E-5</v>
      </c>
      <c r="BC211" s="5">
        <f t="shared" si="324"/>
        <v>5.6742823363553467E-6</v>
      </c>
      <c r="BD211" s="5">
        <f t="shared" si="325"/>
        <v>9.3688922890048894E-4</v>
      </c>
      <c r="BE211" s="5">
        <f t="shared" si="326"/>
        <v>9.3926110036606327E-4</v>
      </c>
      <c r="BF211" s="5">
        <f t="shared" si="327"/>
        <v>4.7081948828476265E-4</v>
      </c>
      <c r="BG211" s="5">
        <f t="shared" si="328"/>
        <v>1.5733714545212383E-4</v>
      </c>
      <c r="BH211" s="5">
        <f t="shared" si="329"/>
        <v>3.9433866834836238E-5</v>
      </c>
      <c r="BI211" s="5">
        <f t="shared" si="330"/>
        <v>7.9067398818203601E-6</v>
      </c>
      <c r="BJ211" s="8">
        <f t="shared" si="331"/>
        <v>0.2699218637890583</v>
      </c>
      <c r="BK211" s="8">
        <f t="shared" si="332"/>
        <v>0.2701291927647424</v>
      </c>
      <c r="BL211" s="8">
        <f t="shared" si="333"/>
        <v>0.41818768792659372</v>
      </c>
      <c r="BM211" s="8">
        <f t="shared" si="334"/>
        <v>0.42945994992237746</v>
      </c>
      <c r="BN211" s="8">
        <f t="shared" si="335"/>
        <v>0.56984103968326261</v>
      </c>
    </row>
    <row r="212" spans="1:66" x14ac:dyDescent="0.25">
      <c r="A212" t="s">
        <v>337</v>
      </c>
      <c r="B212" t="s">
        <v>403</v>
      </c>
      <c r="C212" t="s">
        <v>338</v>
      </c>
      <c r="D212" s="11">
        <v>44473</v>
      </c>
      <c r="E212">
        <f>VLOOKUP(A212,home!$A$2:$E$405,3,FALSE)</f>
        <v>1.25316455696203</v>
      </c>
      <c r="F212">
        <f>VLOOKUP(B212,home!$B$2:$E$405,3,FALSE)</f>
        <v>1.5</v>
      </c>
      <c r="G212">
        <f>VLOOKUP(C212,away!$B$2:$E$405,4,FALSE)</f>
        <v>1.06</v>
      </c>
      <c r="H212">
        <f>VLOOKUP(A212,away!$A$2:$E$405,3,FALSE)</f>
        <v>1.12658227848101</v>
      </c>
      <c r="I212">
        <f>VLOOKUP(C212,away!$B$2:$E$405,3,FALSE)</f>
        <v>1.06</v>
      </c>
      <c r="J212">
        <f>VLOOKUP(B212,home!$B$2:$E$405,4,FALSE)</f>
        <v>1.1100000000000001</v>
      </c>
      <c r="K212" s="3">
        <f t="shared" si="280"/>
        <v>1.9925316455696276</v>
      </c>
      <c r="L212" s="3">
        <f t="shared" si="281"/>
        <v>1.3255367088607566</v>
      </c>
      <c r="M212" s="5">
        <f t="shared" si="282"/>
        <v>3.6222733702492536E-2</v>
      </c>
      <c r="N212" s="5">
        <f t="shared" si="283"/>
        <v>7.2174943191257862E-2</v>
      </c>
      <c r="O212" s="5">
        <f t="shared" si="284"/>
        <v>4.8014563217941564E-2</v>
      </c>
      <c r="P212" s="5">
        <f t="shared" si="285"/>
        <v>9.5670536659952024E-2</v>
      </c>
      <c r="Q212" s="5">
        <f t="shared" si="286"/>
        <v>7.1905429162885726E-2</v>
      </c>
      <c r="R212" s="5">
        <f t="shared" si="287"/>
        <v>3.1822533052648504E-2</v>
      </c>
      <c r="S212" s="5">
        <f t="shared" si="288"/>
        <v>6.3170629665738109E-2</v>
      </c>
      <c r="T212" s="5">
        <f t="shared" si="289"/>
        <v>9.5313285921791821E-2</v>
      </c>
      <c r="U212" s="5">
        <f t="shared" si="290"/>
        <v>6.3407404149587593E-2</v>
      </c>
      <c r="V212" s="5">
        <f t="shared" si="291"/>
        <v>1.8538290501655574E-2</v>
      </c>
      <c r="W212" s="5">
        <f t="shared" si="292"/>
        <v>4.775794769843833E-2</v>
      </c>
      <c r="X212" s="5">
        <f t="shared" si="293"/>
        <v>6.3304912814132086E-2</v>
      </c>
      <c r="Y212" s="5">
        <f t="shared" si="294"/>
        <v>4.1956492893180895E-2</v>
      </c>
      <c r="Z212" s="5">
        <f t="shared" si="295"/>
        <v>1.4060645243406779E-2</v>
      </c>
      <c r="AA212" s="5">
        <f t="shared" si="296"/>
        <v>2.801628060461607E-2</v>
      </c>
      <c r="AB212" s="5">
        <f t="shared" si="297"/>
        <v>2.7911662847928054E-2</v>
      </c>
      <c r="AC212" s="5">
        <f t="shared" si="298"/>
        <v>3.0601779941884948E-3</v>
      </c>
      <c r="AD212" s="5">
        <f t="shared" si="299"/>
        <v>2.3789805529149388E-2</v>
      </c>
      <c r="AE212" s="5">
        <f t="shared" si="300"/>
        <v>3.1534260525546115E-2</v>
      </c>
      <c r="AF212" s="5">
        <f t="shared" si="301"/>
        <v>2.0899909956695037E-2</v>
      </c>
      <c r="AG212" s="5">
        <f t="shared" si="302"/>
        <v>9.2345326198278958E-3</v>
      </c>
      <c r="AH212" s="5">
        <f t="shared" si="303"/>
        <v>4.6594753551010221E-3</v>
      </c>
      <c r="AI212" s="5">
        <f t="shared" si="304"/>
        <v>9.2841520967905638E-3</v>
      </c>
      <c r="AJ212" s="5">
        <f t="shared" si="305"/>
        <v>9.2494834275684071E-3</v>
      </c>
      <c r="AK212" s="5">
        <f t="shared" si="306"/>
        <v>6.143296144867293E-3</v>
      </c>
      <c r="AL212" s="5">
        <f t="shared" si="307"/>
        <v>3.2329848253153027E-4</v>
      </c>
      <c r="AM212" s="5">
        <f t="shared" si="308"/>
        <v>9.4803880717554915E-3</v>
      </c>
      <c r="AN212" s="5">
        <f t="shared" si="309"/>
        <v>1.2566602403357548E-2</v>
      </c>
      <c r="AO212" s="5">
        <f t="shared" si="310"/>
        <v>8.3287463956541203E-3</v>
      </c>
      <c r="AP212" s="5">
        <f t="shared" si="311"/>
        <v>3.6800196954104164E-3</v>
      </c>
      <c r="AQ212" s="5">
        <f t="shared" si="312"/>
        <v>1.2195002988992726E-3</v>
      </c>
      <c r="AR212" s="5">
        <f t="shared" si="313"/>
        <v>1.2352611254436831E-3</v>
      </c>
      <c r="AS212" s="5">
        <f t="shared" si="314"/>
        <v>2.4612968829884922E-3</v>
      </c>
      <c r="AT212" s="5">
        <f t="shared" si="315"/>
        <v>2.4521059642482286E-3</v>
      </c>
      <c r="AU212" s="5">
        <f t="shared" si="316"/>
        <v>1.6286329106848735E-3</v>
      </c>
      <c r="AV212" s="5">
        <f t="shared" si="317"/>
        <v>8.1127565338894611E-4</v>
      </c>
      <c r="AW212" s="5">
        <f t="shared" si="318"/>
        <v>2.371909706942717E-5</v>
      </c>
      <c r="AX212" s="5">
        <f t="shared" si="319"/>
        <v>3.1483288742089402E-3</v>
      </c>
      <c r="AY212" s="5">
        <f t="shared" si="320"/>
        <v>4.1732254943302096E-3</v>
      </c>
      <c r="AZ212" s="5">
        <f t="shared" si="321"/>
        <v>2.7658817935441353E-3</v>
      </c>
      <c r="BA212" s="5">
        <f t="shared" si="322"/>
        <v>1.222092616570793E-3</v>
      </c>
      <c r="BB212" s="5">
        <f t="shared" si="323"/>
        <v>4.049821562230702E-4</v>
      </c>
      <c r="BC212" s="5">
        <f t="shared" si="324"/>
        <v>1.0736374290145228E-4</v>
      </c>
      <c r="BD212" s="5">
        <f t="shared" si="325"/>
        <v>2.7289732780070815E-4</v>
      </c>
      <c r="BE212" s="5">
        <f t="shared" si="326"/>
        <v>5.4375656163429913E-4</v>
      </c>
      <c r="BF212" s="5">
        <f t="shared" si="327"/>
        <v>5.4172607827123636E-4</v>
      </c>
      <c r="BG212" s="5">
        <f t="shared" si="328"/>
        <v>3.5980211806192248E-4</v>
      </c>
      <c r="BH212" s="5">
        <f t="shared" si="329"/>
        <v>1.7922927659534002E-4</v>
      </c>
      <c r="BI212" s="5">
        <f t="shared" si="330"/>
        <v>7.1424001085753353E-5</v>
      </c>
      <c r="BJ212" s="8">
        <f t="shared" si="331"/>
        <v>0.52496865185576047</v>
      </c>
      <c r="BK212" s="8">
        <f t="shared" si="332"/>
        <v>0.22115889250088849</v>
      </c>
      <c r="BL212" s="8">
        <f t="shared" si="333"/>
        <v>0.23906625879725257</v>
      </c>
      <c r="BM212" s="8">
        <f t="shared" si="334"/>
        <v>0.6392942030128691</v>
      </c>
      <c r="BN212" s="8">
        <f t="shared" si="335"/>
        <v>0.35581073898717819</v>
      </c>
    </row>
    <row r="213" spans="1:66" x14ac:dyDescent="0.25">
      <c r="A213" t="s">
        <v>337</v>
      </c>
      <c r="B213" t="s">
        <v>408</v>
      </c>
      <c r="C213" t="s">
        <v>407</v>
      </c>
      <c r="D213" s="11">
        <v>44473</v>
      </c>
      <c r="E213">
        <f>VLOOKUP(A213,home!$A$2:$E$405,3,FALSE)</f>
        <v>1.25316455696203</v>
      </c>
      <c r="F213">
        <f>VLOOKUP(B213,home!$B$2:$E$405,3,FALSE)</f>
        <v>0.5</v>
      </c>
      <c r="G213">
        <f>VLOOKUP(C213,away!$B$2:$E$405,4,FALSE)</f>
        <v>0.6</v>
      </c>
      <c r="H213">
        <f>VLOOKUP(A213,away!$A$2:$E$405,3,FALSE)</f>
        <v>1.12658227848101</v>
      </c>
      <c r="I213">
        <f>VLOOKUP(C213,away!$B$2:$E$405,3,FALSE)</f>
        <v>1.2</v>
      </c>
      <c r="J213">
        <f>VLOOKUP(B213,home!$B$2:$E$405,4,FALSE)</f>
        <v>1.1100000000000001</v>
      </c>
      <c r="K213" s="3">
        <f t="shared" si="280"/>
        <v>0.37594936708860899</v>
      </c>
      <c r="L213" s="3">
        <f t="shared" si="281"/>
        <v>1.5006075949367055</v>
      </c>
      <c r="M213" s="5">
        <f t="shared" si="282"/>
        <v>0.15311638476497294</v>
      </c>
      <c r="N213" s="5">
        <f t="shared" si="283"/>
        <v>5.7564007943287511E-2</v>
      </c>
      <c r="O213" s="5">
        <f t="shared" si="284"/>
        <v>0.22976760988756922</v>
      </c>
      <c r="P213" s="5">
        <f t="shared" si="285"/>
        <v>8.6380987514694071E-2</v>
      </c>
      <c r="Q213" s="5">
        <f t="shared" si="286"/>
        <v>1.08205761766813E-2</v>
      </c>
      <c r="R213" s="5">
        <f t="shared" si="287"/>
        <v>0.17239551023387029</v>
      </c>
      <c r="S213" s="5">
        <f t="shared" si="288"/>
        <v>1.2183011987036996E-2</v>
      </c>
      <c r="T213" s="5">
        <f t="shared" si="289"/>
        <v>1.6237438792319137E-2</v>
      </c>
      <c r="U213" s="5">
        <f t="shared" si="290"/>
        <v>6.4811982961341358E-2</v>
      </c>
      <c r="V213" s="5">
        <f t="shared" si="291"/>
        <v>7.6367515248030324E-4</v>
      </c>
      <c r="W213" s="5">
        <f t="shared" si="292"/>
        <v>1.3559962550524724E-3</v>
      </c>
      <c r="X213" s="5">
        <f t="shared" si="293"/>
        <v>2.0348182790374696E-3</v>
      </c>
      <c r="Y213" s="5">
        <f t="shared" si="294"/>
        <v>1.5267318819198324E-3</v>
      </c>
      <c r="Z213" s="5">
        <f t="shared" si="295"/>
        <v>8.6232670663311431E-2</v>
      </c>
      <c r="AA213" s="5">
        <f t="shared" si="296"/>
        <v>3.2419117958232394E-2</v>
      </c>
      <c r="AB213" s="5">
        <f t="shared" si="297"/>
        <v>6.0939734389842126E-3</v>
      </c>
      <c r="AC213" s="5">
        <f t="shared" si="298"/>
        <v>2.6926826737443725E-5</v>
      </c>
      <c r="AD213" s="5">
        <f t="shared" si="299"/>
        <v>1.2744648346537518E-4</v>
      </c>
      <c r="AE213" s="5">
        <f t="shared" si="300"/>
        <v>1.9124716103611721E-4</v>
      </c>
      <c r="AF213" s="5">
        <f t="shared" si="301"/>
        <v>1.4349347118044038E-4</v>
      </c>
      <c r="AG213" s="5">
        <f t="shared" si="302"/>
        <v>7.1775797559066692E-5</v>
      </c>
      <c r="AH213" s="5">
        <f t="shared" si="303"/>
        <v>3.2350350132260182E-2</v>
      </c>
      <c r="AI213" s="5">
        <f t="shared" si="304"/>
        <v>1.2162093657318114E-2</v>
      </c>
      <c r="AJ213" s="5">
        <f t="shared" si="305"/>
        <v>2.2861657064705649E-3</v>
      </c>
      <c r="AK213" s="5">
        <f t="shared" si="306"/>
        <v>2.8649418346909732E-4</v>
      </c>
      <c r="AL213" s="5">
        <f t="shared" si="307"/>
        <v>6.0763343852134801E-7</v>
      </c>
      <c r="AM213" s="5">
        <f t="shared" si="308"/>
        <v>9.5826849592953366E-6</v>
      </c>
      <c r="AN213" s="5">
        <f t="shared" si="309"/>
        <v>1.4379849829804314E-5</v>
      </c>
      <c r="AO213" s="5">
        <f t="shared" si="310"/>
        <v>1.0789255934326827E-5</v>
      </c>
      <c r="AP213" s="5">
        <f t="shared" si="311"/>
        <v>5.3968131329222515E-6</v>
      </c>
      <c r="AQ213" s="5">
        <f t="shared" si="312"/>
        <v>2.0246246939293211E-6</v>
      </c>
      <c r="AR213" s="5">
        <f t="shared" si="313"/>
        <v>9.7090362214662506E-3</v>
      </c>
      <c r="AS213" s="5">
        <f t="shared" si="314"/>
        <v>3.650106022500617E-3</v>
      </c>
      <c r="AT213" s="5">
        <f t="shared" si="315"/>
        <v>6.8612752448271336E-4</v>
      </c>
      <c r="AU213" s="5">
        <f t="shared" si="316"/>
        <v>8.5983069523783425E-5</v>
      </c>
      <c r="AV213" s="5">
        <f t="shared" si="317"/>
        <v>8.0813201419505566E-6</v>
      </c>
      <c r="AW213" s="5">
        <f t="shared" si="318"/>
        <v>9.522164127160517E-9</v>
      </c>
      <c r="AX213" s="5">
        <f t="shared" si="319"/>
        <v>6.0043405757610256E-7</v>
      </c>
      <c r="AY213" s="5">
        <f t="shared" si="320"/>
        <v>9.0101590705736248E-7</v>
      </c>
      <c r="AZ213" s="5">
        <f t="shared" si="321"/>
        <v>6.7603565664453164E-7</v>
      </c>
      <c r="BA213" s="5">
        <f t="shared" si="322"/>
        <v>3.3815474693626898E-7</v>
      </c>
      <c r="BB213" s="5">
        <f t="shared" si="323"/>
        <v>1.2685939537911619E-7</v>
      </c>
      <c r="BC213" s="5">
        <f t="shared" si="324"/>
        <v>3.8073234438996009E-8</v>
      </c>
      <c r="BD213" s="5">
        <f t="shared" si="325"/>
        <v>2.4282422489079695E-3</v>
      </c>
      <c r="BE213" s="5">
        <f t="shared" si="326"/>
        <v>9.1289613661477175E-4</v>
      </c>
      <c r="BF213" s="5">
        <f t="shared" si="327"/>
        <v>1.7160136238897989E-4</v>
      </c>
      <c r="BG213" s="5">
        <f t="shared" si="328"/>
        <v>2.1504474527226682E-5</v>
      </c>
      <c r="BH213" s="5">
        <f t="shared" si="329"/>
        <v>2.0211483970209951E-6</v>
      </c>
      <c r="BI213" s="5">
        <f t="shared" si="330"/>
        <v>1.5196989213043999E-7</v>
      </c>
      <c r="BJ213" s="8">
        <f t="shared" si="331"/>
        <v>9.0118386043087015E-2</v>
      </c>
      <c r="BK213" s="8">
        <f t="shared" si="332"/>
        <v>0.2524724948952673</v>
      </c>
      <c r="BL213" s="8">
        <f t="shared" si="333"/>
        <v>0.57024904965835876</v>
      </c>
      <c r="BM213" s="8">
        <f t="shared" si="334"/>
        <v>0.28902663324520644</v>
      </c>
      <c r="BN213" s="8">
        <f t="shared" si="335"/>
        <v>0.71004507652107529</v>
      </c>
    </row>
    <row r="214" spans="1:66" x14ac:dyDescent="0.25">
      <c r="A214" t="s">
        <v>344</v>
      </c>
      <c r="B214" t="s">
        <v>350</v>
      </c>
      <c r="C214" t="s">
        <v>422</v>
      </c>
      <c r="D214" s="11">
        <v>44473</v>
      </c>
      <c r="E214">
        <f>VLOOKUP(A214,home!$A$2:$E$405,3,FALSE)</f>
        <v>1.3333333333333299</v>
      </c>
      <c r="F214">
        <f>VLOOKUP(B214,home!$B$2:$E$405,3,FALSE)</f>
        <v>0.54</v>
      </c>
      <c r="G214">
        <f>VLOOKUP(C214,away!$B$2:$E$405,4,FALSE)</f>
        <v>0.84</v>
      </c>
      <c r="H214">
        <f>VLOOKUP(A214,away!$A$2:$E$405,3,FALSE)</f>
        <v>1.38666666666667</v>
      </c>
      <c r="I214">
        <f>VLOOKUP(C214,away!$B$2:$E$405,3,FALSE)</f>
        <v>1.5</v>
      </c>
      <c r="J214">
        <f>VLOOKUP(B214,home!$B$2:$E$405,4,FALSE)</f>
        <v>1.55</v>
      </c>
      <c r="K214" s="3">
        <f t="shared" si="280"/>
        <v>0.60479999999999845</v>
      </c>
      <c r="L214" s="3">
        <f t="shared" si="281"/>
        <v>3.2240000000000077</v>
      </c>
      <c r="M214" s="5">
        <f t="shared" si="282"/>
        <v>2.1735682805781757E-2</v>
      </c>
      <c r="N214" s="5">
        <f t="shared" si="283"/>
        <v>1.3145740960936771E-2</v>
      </c>
      <c r="O214" s="5">
        <f t="shared" si="284"/>
        <v>7.0075841365840538E-2</v>
      </c>
      <c r="P214" s="5">
        <f t="shared" si="285"/>
        <v>4.2381868858060244E-2</v>
      </c>
      <c r="Q214" s="5">
        <f t="shared" si="286"/>
        <v>3.9752720665872689E-3</v>
      </c>
      <c r="R214" s="5">
        <f t="shared" si="287"/>
        <v>0.11296225628173524</v>
      </c>
      <c r="S214" s="5">
        <f t="shared" si="288"/>
        <v>2.0659838753995997E-2</v>
      </c>
      <c r="T214" s="5">
        <f t="shared" si="289"/>
        <v>1.2816277142677385E-2</v>
      </c>
      <c r="U214" s="5">
        <f t="shared" si="290"/>
        <v>6.8319572599193287E-2</v>
      </c>
      <c r="V214" s="5">
        <f t="shared" si="291"/>
        <v>4.476011913601744E-3</v>
      </c>
      <c r="W214" s="5">
        <f t="shared" si="292"/>
        <v>8.0141484862399147E-4</v>
      </c>
      <c r="X214" s="5">
        <f t="shared" si="293"/>
        <v>2.5837614719637541E-3</v>
      </c>
      <c r="Y214" s="5">
        <f t="shared" si="294"/>
        <v>4.1650234928055823E-3</v>
      </c>
      <c r="Z214" s="5">
        <f t="shared" si="295"/>
        <v>0.12139677141743843</v>
      </c>
      <c r="AA214" s="5">
        <f t="shared" si="296"/>
        <v>7.3420767353266567E-2</v>
      </c>
      <c r="AB214" s="5">
        <f t="shared" si="297"/>
        <v>2.2202440047627753E-2</v>
      </c>
      <c r="AC214" s="5">
        <f t="shared" si="298"/>
        <v>5.4547903907728641E-4</v>
      </c>
      <c r="AD214" s="5">
        <f t="shared" si="299"/>
        <v>1.211739251119472E-4</v>
      </c>
      <c r="AE214" s="5">
        <f t="shared" si="300"/>
        <v>3.9066473456091864E-4</v>
      </c>
      <c r="AF214" s="5">
        <f t="shared" si="301"/>
        <v>6.2975155211220254E-4</v>
      </c>
      <c r="AG214" s="5">
        <f t="shared" si="302"/>
        <v>6.7677300133658197E-4</v>
      </c>
      <c r="AH214" s="5">
        <f t="shared" si="303"/>
        <v>9.7845797762455611E-2</v>
      </c>
      <c r="AI214" s="5">
        <f t="shared" si="304"/>
        <v>5.9177138486732998E-2</v>
      </c>
      <c r="AJ214" s="5">
        <f t="shared" si="305"/>
        <v>1.7895166678388013E-2</v>
      </c>
      <c r="AK214" s="5">
        <f t="shared" si="306"/>
        <v>3.607665602363014E-3</v>
      </c>
      <c r="AL214" s="5">
        <f t="shared" si="307"/>
        <v>4.2544642016665272E-5</v>
      </c>
      <c r="AM214" s="5">
        <f t="shared" si="308"/>
        <v>1.4657197981541101E-5</v>
      </c>
      <c r="AN214" s="5">
        <f t="shared" si="309"/>
        <v>4.7254806292488612E-5</v>
      </c>
      <c r="AO214" s="5">
        <f t="shared" si="310"/>
        <v>7.6174747743491846E-5</v>
      </c>
      <c r="AP214" s="5">
        <f t="shared" si="311"/>
        <v>8.1862462241672764E-5</v>
      </c>
      <c r="AQ214" s="5">
        <f t="shared" si="312"/>
        <v>6.5981144566788408E-5</v>
      </c>
      <c r="AR214" s="5">
        <f t="shared" si="313"/>
        <v>6.3090970397231536E-2</v>
      </c>
      <c r="AS214" s="5">
        <f t="shared" si="314"/>
        <v>3.8157418896245535E-2</v>
      </c>
      <c r="AT214" s="5">
        <f t="shared" si="315"/>
        <v>1.153880347422462E-2</v>
      </c>
      <c r="AU214" s="5">
        <f t="shared" si="316"/>
        <v>2.3262227804036776E-3</v>
      </c>
      <c r="AV214" s="5">
        <f t="shared" si="317"/>
        <v>3.5172488439703513E-4</v>
      </c>
      <c r="AW214" s="5">
        <f t="shared" si="318"/>
        <v>2.3043539544770413E-6</v>
      </c>
      <c r="AX214" s="5">
        <f t="shared" si="319"/>
        <v>1.4774455565393382E-6</v>
      </c>
      <c r="AY214" s="5">
        <f t="shared" si="320"/>
        <v>4.763284474282837E-6</v>
      </c>
      <c r="AZ214" s="5">
        <f t="shared" si="321"/>
        <v>7.6784145725439527E-6</v>
      </c>
      <c r="BA214" s="5">
        <f t="shared" si="322"/>
        <v>8.2517361939605883E-6</v>
      </c>
      <c r="BB214" s="5">
        <f t="shared" si="323"/>
        <v>6.6508993723322503E-6</v>
      </c>
      <c r="BC214" s="5">
        <f t="shared" si="324"/>
        <v>4.2884999152798465E-6</v>
      </c>
      <c r="BD214" s="5">
        <f t="shared" si="325"/>
        <v>3.3900881426779141E-2</v>
      </c>
      <c r="BE214" s="5">
        <f t="shared" si="326"/>
        <v>2.050325308691597E-2</v>
      </c>
      <c r="BF214" s="5">
        <f t="shared" si="327"/>
        <v>6.2001837334833736E-3</v>
      </c>
      <c r="BG214" s="5">
        <f t="shared" si="328"/>
        <v>1.2499570406702448E-3</v>
      </c>
      <c r="BH214" s="5">
        <f t="shared" si="329"/>
        <v>1.8899350454934055E-4</v>
      </c>
      <c r="BI214" s="5">
        <f t="shared" si="330"/>
        <v>2.2860654310288183E-5</v>
      </c>
      <c r="BJ214" s="8">
        <f t="shared" si="331"/>
        <v>3.9624893835627326E-2</v>
      </c>
      <c r="BK214" s="8">
        <f t="shared" si="332"/>
        <v>8.9846189297007967E-2</v>
      </c>
      <c r="BL214" s="8">
        <f t="shared" si="333"/>
        <v>0.70303791605681398</v>
      </c>
      <c r="BM214" s="8">
        <f t="shared" si="334"/>
        <v>0.68962664933742612</v>
      </c>
      <c r="BN214" s="8">
        <f t="shared" si="335"/>
        <v>0.26427666233894181</v>
      </c>
    </row>
    <row r="215" spans="1:66" x14ac:dyDescent="0.25">
      <c r="A215" t="s">
        <v>344</v>
      </c>
      <c r="B215" t="s">
        <v>358</v>
      </c>
      <c r="C215" t="s">
        <v>345</v>
      </c>
      <c r="D215" s="11">
        <v>44473</v>
      </c>
      <c r="E215">
        <f>VLOOKUP(A215,home!$A$2:$E$405,3,FALSE)</f>
        <v>1.3333333333333299</v>
      </c>
      <c r="F215">
        <f>VLOOKUP(B215,home!$B$2:$E$405,3,FALSE)</f>
        <v>0.56000000000000005</v>
      </c>
      <c r="G215">
        <f>VLOOKUP(C215,away!$B$2:$E$405,4,FALSE)</f>
        <v>1.69</v>
      </c>
      <c r="H215">
        <f>VLOOKUP(A215,away!$A$2:$E$405,3,FALSE)</f>
        <v>1.38666666666667</v>
      </c>
      <c r="I215">
        <f>VLOOKUP(C215,away!$B$2:$E$405,3,FALSE)</f>
        <v>1.03</v>
      </c>
      <c r="J215">
        <f>VLOOKUP(B215,home!$B$2:$E$405,4,FALSE)</f>
        <v>2.0699999999999998</v>
      </c>
      <c r="K215" s="3">
        <f t="shared" si="280"/>
        <v>1.2618666666666636</v>
      </c>
      <c r="L215" s="3">
        <f t="shared" si="281"/>
        <v>2.9565120000000071</v>
      </c>
      <c r="M215" s="5">
        <f t="shared" si="282"/>
        <v>1.4722495236961045E-2</v>
      </c>
      <c r="N215" s="5">
        <f t="shared" si="283"/>
        <v>1.8577825989679865E-2</v>
      </c>
      <c r="O215" s="5">
        <f t="shared" si="284"/>
        <v>4.3527233838018278E-2</v>
      </c>
      <c r="P215" s="5">
        <f t="shared" si="285"/>
        <v>5.4925565472400524E-2</v>
      </c>
      <c r="Q215" s="5">
        <f t="shared" si="286"/>
        <v>1.1721369677755325E-2</v>
      </c>
      <c r="R215" s="5">
        <f t="shared" si="287"/>
        <v>6.4344394584453707E-2</v>
      </c>
      <c r="S215" s="5">
        <f t="shared" si="288"/>
        <v>5.1228030539435879E-2</v>
      </c>
      <c r="T215" s="5">
        <f t="shared" si="289"/>
        <v>3.4654370108719836E-2</v>
      </c>
      <c r="U215" s="5">
        <f t="shared" si="290"/>
        <v>8.119404671296912E-2</v>
      </c>
      <c r="V215" s="5">
        <f t="shared" si="291"/>
        <v>2.123529333949686E-2</v>
      </c>
      <c r="W215" s="5">
        <f t="shared" si="292"/>
        <v>4.9302685613456035E-3</v>
      </c>
      <c r="X215" s="5">
        <f t="shared" si="293"/>
        <v>1.4576398164841048E-2</v>
      </c>
      <c r="Y215" s="5">
        <f t="shared" si="294"/>
        <v>2.1547648045565325E-2</v>
      </c>
      <c r="Z215" s="5">
        <f t="shared" si="295"/>
        <v>6.3411658240557625E-2</v>
      </c>
      <c r="AA215" s="5">
        <f t="shared" si="296"/>
        <v>8.0017057811818115E-2</v>
      </c>
      <c r="AB215" s="5">
        <f t="shared" si="297"/>
        <v>5.0485429008736336E-2</v>
      </c>
      <c r="AC215" s="5">
        <f t="shared" si="298"/>
        <v>4.9514385803467653E-3</v>
      </c>
      <c r="AD215" s="5">
        <f t="shared" si="299"/>
        <v>1.5553353888191571E-3</v>
      </c>
      <c r="AE215" s="5">
        <f t="shared" si="300"/>
        <v>4.5983677410685146E-3</v>
      </c>
      <c r="AF215" s="5">
        <f t="shared" si="301"/>
        <v>6.7975647034409963E-3</v>
      </c>
      <c r="AG215" s="5">
        <f t="shared" si="302"/>
        <v>6.6990272054999319E-3</v>
      </c>
      <c r="AH215" s="5">
        <f t="shared" si="303"/>
        <v>4.6869332132026986E-2</v>
      </c>
      <c r="AI215" s="5">
        <f t="shared" si="304"/>
        <v>5.9142847906333638E-2</v>
      </c>
      <c r="AJ215" s="5">
        <f t="shared" si="305"/>
        <v>3.7315194172369358E-2</v>
      </c>
      <c r="AK215" s="5">
        <f t="shared" si="306"/>
        <v>1.5695599895435671E-2</v>
      </c>
      <c r="AL215" s="5">
        <f t="shared" si="307"/>
        <v>7.3889801844090883E-4</v>
      </c>
      <c r="AM215" s="5">
        <f t="shared" si="308"/>
        <v>3.9252517652758537E-4</v>
      </c>
      <c r="AN215" s="5">
        <f t="shared" si="309"/>
        <v>1.1605053947059273E-3</v>
      </c>
      <c r="AO215" s="5">
        <f t="shared" si="310"/>
        <v>1.7155240627564096E-3</v>
      </c>
      <c r="AP215" s="5">
        <f t="shared" si="311"/>
        <v>1.6906558259426969E-3</v>
      </c>
      <c r="AQ215" s="5">
        <f t="shared" si="312"/>
        <v>1.2496110593173766E-3</v>
      </c>
      <c r="AR215" s="5">
        <f t="shared" si="313"/>
        <v>2.7713948576064736E-2</v>
      </c>
      <c r="AS215" s="5">
        <f t="shared" si="314"/>
        <v>3.497130790985014E-2</v>
      </c>
      <c r="AT215" s="5">
        <f t="shared" si="315"/>
        <v>2.2064563870588066E-2</v>
      </c>
      <c r="AU215" s="5">
        <f t="shared" si="316"/>
        <v>9.2808458876108835E-3</v>
      </c>
      <c r="AV215" s="5">
        <f t="shared" si="317"/>
        <v>2.927797516011642E-3</v>
      </c>
      <c r="AW215" s="5">
        <f t="shared" si="318"/>
        <v>7.6572903566372695E-5</v>
      </c>
      <c r="AX215" s="5">
        <f t="shared" si="319"/>
        <v>8.2552406014601299E-5</v>
      </c>
      <c r="AY215" s="5">
        <f t="shared" si="320"/>
        <v>2.440671790110415E-4</v>
      </c>
      <c r="AZ215" s="5">
        <f t="shared" si="321"/>
        <v>3.607937717761471E-4</v>
      </c>
      <c r="BA215" s="5">
        <f t="shared" si="322"/>
        <v>3.5556370526048091E-4</v>
      </c>
      <c r="BB215" s="5">
        <f t="shared" si="323"/>
        <v>2.6280709034176938E-4</v>
      </c>
      <c r="BC215" s="5">
        <f t="shared" si="324"/>
        <v>1.5539846325610541E-4</v>
      </c>
      <c r="BD215" s="5">
        <f t="shared" si="325"/>
        <v>1.3656103588753096E-2</v>
      </c>
      <c r="BE215" s="5">
        <f t="shared" si="326"/>
        <v>1.723218191519453E-2</v>
      </c>
      <c r="BF215" s="5">
        <f t="shared" si="327"/>
        <v>1.0872357976360046E-2</v>
      </c>
      <c r="BG215" s="5">
        <f t="shared" si="328"/>
        <v>4.5731553728120527E-3</v>
      </c>
      <c r="BH215" s="5">
        <f t="shared" si="329"/>
        <v>1.4426780816097732E-3</v>
      </c>
      <c r="BI215" s="5">
        <f t="shared" si="330"/>
        <v>3.6409347638279591E-4</v>
      </c>
      <c r="BJ215" s="8">
        <f t="shared" si="331"/>
        <v>0.13332817972164571</v>
      </c>
      <c r="BK215" s="8">
        <f t="shared" si="332"/>
        <v>0.14804578836609303</v>
      </c>
      <c r="BL215" s="8">
        <f t="shared" si="333"/>
        <v>0.6236901702333989</v>
      </c>
      <c r="BM215" s="8">
        <f t="shared" si="334"/>
        <v>0.76048941748698196</v>
      </c>
      <c r="BN215" s="8">
        <f t="shared" si="335"/>
        <v>0.20781888479926874</v>
      </c>
    </row>
    <row r="216" spans="1:66" x14ac:dyDescent="0.25">
      <c r="A216" t="s">
        <v>344</v>
      </c>
      <c r="B216" t="s">
        <v>370</v>
      </c>
      <c r="C216" t="s">
        <v>379</v>
      </c>
      <c r="D216" s="11">
        <v>44473</v>
      </c>
      <c r="E216">
        <f>VLOOKUP(A216,home!$A$2:$E$405,3,FALSE)</f>
        <v>1.3333333333333299</v>
      </c>
      <c r="F216">
        <f>VLOOKUP(B216,home!$B$2:$E$405,3,FALSE)</f>
        <v>0.56000000000000005</v>
      </c>
      <c r="G216">
        <f>VLOOKUP(C216,away!$B$2:$E$405,4,FALSE)</f>
        <v>0.86</v>
      </c>
      <c r="H216">
        <f>VLOOKUP(A216,away!$A$2:$E$405,3,FALSE)</f>
        <v>1.38666666666667</v>
      </c>
      <c r="I216">
        <f>VLOOKUP(C216,away!$B$2:$E$405,3,FALSE)</f>
        <v>1.29</v>
      </c>
      <c r="J216">
        <f>VLOOKUP(B216,home!$B$2:$E$405,4,FALSE)</f>
        <v>1.08</v>
      </c>
      <c r="K216" s="3">
        <f t="shared" si="280"/>
        <v>0.64213333333333178</v>
      </c>
      <c r="L216" s="3">
        <f t="shared" si="281"/>
        <v>1.931904000000005</v>
      </c>
      <c r="M216" s="5">
        <f t="shared" si="282"/>
        <v>7.6227168843589557E-2</v>
      </c>
      <c r="N216" s="5">
        <f t="shared" si="283"/>
        <v>4.8948006020096843E-2</v>
      </c>
      <c r="O216" s="5">
        <f t="shared" si="284"/>
        <v>0.1472635723976064</v>
      </c>
      <c r="P216" s="5">
        <f t="shared" si="285"/>
        <v>9.456284862224941E-2</v>
      </c>
      <c r="Q216" s="5">
        <f t="shared" si="286"/>
        <v>1.5715573132852389E-2</v>
      </c>
      <c r="R216" s="5">
        <f t="shared" si="287"/>
        <v>0.14224954228461309</v>
      </c>
      <c r="S216" s="5">
        <f t="shared" si="288"/>
        <v>2.9327247998357422E-2</v>
      </c>
      <c r="T216" s="5">
        <f t="shared" si="289"/>
        <v>3.0360978597650135E-2</v>
      </c>
      <c r="U216" s="5">
        <f t="shared" si="290"/>
        <v>9.1343172752359314E-2</v>
      </c>
      <c r="V216" s="5">
        <f t="shared" si="291"/>
        <v>4.0424025464468466E-3</v>
      </c>
      <c r="W216" s="5">
        <f t="shared" si="292"/>
        <v>3.3638311203474181E-3</v>
      </c>
      <c r="X216" s="5">
        <f t="shared" si="293"/>
        <v>6.4985987967236744E-3</v>
      </c>
      <c r="Y216" s="5">
        <f t="shared" si="294"/>
        <v>6.2773345048928435E-3</v>
      </c>
      <c r="Z216" s="5">
        <f t="shared" si="295"/>
        <v>9.1604153245937986E-2</v>
      </c>
      <c r="AA216" s="5">
        <f t="shared" si="296"/>
        <v>5.8822080270991492E-2</v>
      </c>
      <c r="AB216" s="5">
        <f t="shared" si="297"/>
        <v>1.8885809239006287E-2</v>
      </c>
      <c r="AC216" s="5">
        <f t="shared" si="298"/>
        <v>3.1342261711684601E-4</v>
      </c>
      <c r="AD216" s="5">
        <f t="shared" si="299"/>
        <v>5.4000702251977089E-4</v>
      </c>
      <c r="AE216" s="5">
        <f t="shared" si="300"/>
        <v>1.0432417268340381E-3</v>
      </c>
      <c r="AF216" s="5">
        <f t="shared" si="301"/>
        <v>1.0077214325187954E-3</v>
      </c>
      <c r="AG216" s="5">
        <f t="shared" si="302"/>
        <v>6.4894035545626553E-4</v>
      </c>
      <c r="AH216" s="5">
        <f t="shared" si="303"/>
        <v>4.4242607518110245E-2</v>
      </c>
      <c r="AI216" s="5">
        <f t="shared" si="304"/>
        <v>2.8409653040962452E-2</v>
      </c>
      <c r="AJ216" s="5">
        <f t="shared" si="305"/>
        <v>9.1213926030183218E-3</v>
      </c>
      <c r="AK216" s="5">
        <f t="shared" si="306"/>
        <v>1.9523834122727166E-3</v>
      </c>
      <c r="AL216" s="5">
        <f t="shared" si="307"/>
        <v>1.555253117587197E-5</v>
      </c>
      <c r="AM216" s="5">
        <f t="shared" si="308"/>
        <v>6.9351301878805625E-5</v>
      </c>
      <c r="AN216" s="5">
        <f t="shared" si="309"/>
        <v>1.3398005750487246E-4</v>
      </c>
      <c r="AO216" s="5">
        <f t="shared" si="310"/>
        <v>1.2941830450694691E-4</v>
      </c>
      <c r="AP216" s="5">
        <f t="shared" si="311"/>
        <v>8.3341246716729824E-5</v>
      </c>
      <c r="AQ216" s="5">
        <f t="shared" si="312"/>
        <v>4.0251821974259394E-5</v>
      </c>
      <c r="AR216" s="5">
        <f t="shared" si="313"/>
        <v>1.70944940869335E-2</v>
      </c>
      <c r="AS216" s="5">
        <f t="shared" si="314"/>
        <v>1.0976944469689536E-2</v>
      </c>
      <c r="AT216" s="5">
        <f t="shared" si="315"/>
        <v>3.5243309710683113E-3</v>
      </c>
      <c r="AU216" s="5">
        <f t="shared" si="316"/>
        <v>7.5436346474066422E-4</v>
      </c>
      <c r="AV216" s="5">
        <f t="shared" si="317"/>
        <v>1.2110048153970101E-4</v>
      </c>
      <c r="AW216" s="5">
        <f t="shared" si="318"/>
        <v>5.3593156467118961E-7</v>
      </c>
      <c r="AX216" s="5">
        <f t="shared" si="319"/>
        <v>7.4221304410739301E-6</v>
      </c>
      <c r="AY216" s="5">
        <f t="shared" si="320"/>
        <v>1.4338843487632526E-5</v>
      </c>
      <c r="AZ216" s="5">
        <f t="shared" si="321"/>
        <v>1.3850634544565651E-5</v>
      </c>
      <c r="BA216" s="5">
        <f t="shared" si="322"/>
        <v>8.9193654263948802E-6</v>
      </c>
      <c r="BB216" s="5">
        <f t="shared" si="323"/>
        <v>4.3078394361785029E-6</v>
      </c>
      <c r="BC216" s="5">
        <f t="shared" si="324"/>
        <v>1.6644664476222036E-6</v>
      </c>
      <c r="BD216" s="5">
        <f t="shared" si="325"/>
        <v>5.5041535840872156E-3</v>
      </c>
      <c r="BE216" s="5">
        <f t="shared" si="326"/>
        <v>3.5344004881285285E-3</v>
      </c>
      <c r="BF216" s="5">
        <f t="shared" si="327"/>
        <v>1.1347781833884634E-3</v>
      </c>
      <c r="BG216" s="5">
        <f t="shared" si="328"/>
        <v>2.4289296583105893E-4</v>
      </c>
      <c r="BH216" s="5">
        <f t="shared" si="329"/>
        <v>3.8992417448079232E-5</v>
      </c>
      <c r="BI216" s="5">
        <f t="shared" si="330"/>
        <v>5.0076661981319787E-6</v>
      </c>
      <c r="BJ216" s="8">
        <f t="shared" si="331"/>
        <v>0.11491107872225727</v>
      </c>
      <c r="BK216" s="8">
        <f t="shared" si="332"/>
        <v>0.20450298200242359</v>
      </c>
      <c r="BL216" s="8">
        <f t="shared" si="333"/>
        <v>0.58522167229799349</v>
      </c>
      <c r="BM216" s="8">
        <f t="shared" si="334"/>
        <v>0.4712593720556818</v>
      </c>
      <c r="BN216" s="8">
        <f t="shared" si="335"/>
        <v>0.52496671130100769</v>
      </c>
    </row>
    <row r="217" spans="1:66" x14ac:dyDescent="0.25">
      <c r="A217" t="s">
        <v>344</v>
      </c>
      <c r="B217" t="s">
        <v>421</v>
      </c>
      <c r="C217" t="s">
        <v>411</v>
      </c>
      <c r="D217" s="11">
        <v>44473</v>
      </c>
      <c r="E217">
        <f>VLOOKUP(A217,home!$A$2:$E$405,3,FALSE)</f>
        <v>1.3333333333333299</v>
      </c>
      <c r="F217">
        <f>VLOOKUP(B217,home!$B$2:$E$405,3,FALSE)</f>
        <v>1.22</v>
      </c>
      <c r="G217">
        <f>VLOOKUP(C217,away!$B$2:$E$405,4,FALSE)</f>
        <v>0.19</v>
      </c>
      <c r="H217">
        <f>VLOOKUP(A217,away!$A$2:$E$405,3,FALSE)</f>
        <v>1.38666666666667</v>
      </c>
      <c r="I217">
        <f>VLOOKUP(C217,away!$B$2:$E$405,3,FALSE)</f>
        <v>1.41</v>
      </c>
      <c r="J217">
        <f>VLOOKUP(B217,home!$B$2:$E$405,4,FALSE)</f>
        <v>0.9</v>
      </c>
      <c r="K217" s="3">
        <f t="shared" si="280"/>
        <v>0.30906666666666588</v>
      </c>
      <c r="L217" s="3">
        <f t="shared" si="281"/>
        <v>1.7596800000000044</v>
      </c>
      <c r="M217" s="5">
        <f t="shared" si="282"/>
        <v>0.12634403370197761</v>
      </c>
      <c r="N217" s="5">
        <f t="shared" si="283"/>
        <v>3.9048729349491107E-2</v>
      </c>
      <c r="O217" s="5">
        <f t="shared" si="284"/>
        <v>0.2223250692246965</v>
      </c>
      <c r="P217" s="5">
        <f t="shared" si="285"/>
        <v>6.8713268061712671E-2</v>
      </c>
      <c r="Q217" s="5">
        <f t="shared" si="286"/>
        <v>6.0343303088080096E-3</v>
      </c>
      <c r="R217" s="5">
        <f t="shared" si="287"/>
        <v>0.19561048890665747</v>
      </c>
      <c r="S217" s="5">
        <f t="shared" si="288"/>
        <v>9.3425725564096843E-3</v>
      </c>
      <c r="T217" s="5">
        <f t="shared" si="289"/>
        <v>1.0618490357803304E-2</v>
      </c>
      <c r="U217" s="5">
        <f t="shared" si="290"/>
        <v>6.0456681771417442E-2</v>
      </c>
      <c r="V217" s="5">
        <f t="shared" si="291"/>
        <v>5.6455965126391147E-4</v>
      </c>
      <c r="W217" s="5">
        <f t="shared" si="292"/>
        <v>6.2167011803630821E-4</v>
      </c>
      <c r="X217" s="5">
        <f t="shared" si="293"/>
        <v>1.0939404733061335E-3</v>
      </c>
      <c r="Y217" s="5">
        <f t="shared" si="294"/>
        <v>9.6249258603367104E-4</v>
      </c>
      <c r="Z217" s="5">
        <f t="shared" si="295"/>
        <v>0.11473728837308927</v>
      </c>
      <c r="AA217" s="5">
        <f t="shared" si="296"/>
        <v>3.5461471259842697E-2</v>
      </c>
      <c r="AB217" s="5">
        <f t="shared" si="297"/>
        <v>5.4799793586876771E-3</v>
      </c>
      <c r="AC217" s="5">
        <f t="shared" si="298"/>
        <v>1.9190032919178601E-5</v>
      </c>
      <c r="AD217" s="5">
        <f t="shared" si="299"/>
        <v>4.8034377786938615E-5</v>
      </c>
      <c r="AE217" s="5">
        <f t="shared" si="300"/>
        <v>8.4525133904120344E-5</v>
      </c>
      <c r="AF217" s="5">
        <f t="shared" si="301"/>
        <v>7.4368593814201441E-5</v>
      </c>
      <c r="AG217" s="5">
        <f t="shared" si="302"/>
        <v>4.3621642387658104E-5</v>
      </c>
      <c r="AH217" s="5">
        <f t="shared" si="303"/>
        <v>5.0475227901089569E-2</v>
      </c>
      <c r="AI217" s="5">
        <f t="shared" si="304"/>
        <v>1.5600210436630039E-2</v>
      </c>
      <c r="AJ217" s="5">
        <f t="shared" si="305"/>
        <v>2.4107525194738892E-3</v>
      </c>
      <c r="AK217" s="5">
        <f t="shared" si="306"/>
        <v>2.4836108178402059E-4</v>
      </c>
      <c r="AL217" s="5">
        <f t="shared" si="307"/>
        <v>4.1746644853811455E-7</v>
      </c>
      <c r="AM217" s="5">
        <f t="shared" si="308"/>
        <v>2.9691650056032915E-6</v>
      </c>
      <c r="AN217" s="5">
        <f t="shared" si="309"/>
        <v>5.2247802770600121E-6</v>
      </c>
      <c r="AO217" s="5">
        <f t="shared" si="310"/>
        <v>4.5969706789684932E-6</v>
      </c>
      <c r="AP217" s="5">
        <f t="shared" si="311"/>
        <v>2.6963991214557658E-6</v>
      </c>
      <c r="AQ217" s="5">
        <f t="shared" si="312"/>
        <v>1.1861999015108235E-6</v>
      </c>
      <c r="AR217" s="5">
        <f t="shared" si="313"/>
        <v>1.7764049806597914E-2</v>
      </c>
      <c r="AS217" s="5">
        <f t="shared" si="314"/>
        <v>5.4902756602258473E-3</v>
      </c>
      <c r="AT217" s="5">
        <f t="shared" si="315"/>
        <v>8.4843059869356538E-4</v>
      </c>
      <c r="AU217" s="5">
        <f t="shared" si="316"/>
        <v>8.7407205678741344E-5</v>
      </c>
      <c r="AV217" s="5">
        <f t="shared" si="317"/>
        <v>6.7536634254440621E-6</v>
      </c>
      <c r="AW217" s="5">
        <f t="shared" si="318"/>
        <v>6.3067402254040961E-9</v>
      </c>
      <c r="AX217" s="5">
        <f t="shared" si="319"/>
        <v>1.5294498851085362E-7</v>
      </c>
      <c r="AY217" s="5">
        <f t="shared" si="320"/>
        <v>2.6913423738277953E-7</v>
      </c>
      <c r="AZ217" s="5">
        <f t="shared" si="321"/>
        <v>2.3679506741886539E-7</v>
      </c>
      <c r="BA217" s="5">
        <f t="shared" si="322"/>
        <v>1.3889451474521002E-7</v>
      </c>
      <c r="BB217" s="5">
        <f t="shared" si="323"/>
        <v>6.1102474926712939E-8</v>
      </c>
      <c r="BC217" s="5">
        <f t="shared" si="324"/>
        <v>2.1504160615807716E-8</v>
      </c>
      <c r="BD217" s="5">
        <f t="shared" si="325"/>
        <v>5.2098405272790445E-3</v>
      </c>
      <c r="BE217" s="5">
        <f t="shared" si="326"/>
        <v>1.6101880456310389E-3</v>
      </c>
      <c r="BF217" s="5">
        <f t="shared" si="327"/>
        <v>2.4882772598484924E-4</v>
      </c>
      <c r="BG217" s="5">
        <f t="shared" si="328"/>
        <v>2.5634785281461299E-5</v>
      </c>
      <c r="BH217" s="5">
        <f t="shared" si="329"/>
        <v>1.9807144094142377E-6</v>
      </c>
      <c r="BI217" s="5">
        <f t="shared" si="330"/>
        <v>1.2243456002725841E-7</v>
      </c>
      <c r="BJ217" s="8">
        <f t="shared" si="331"/>
        <v>5.8647756831799659E-2</v>
      </c>
      <c r="BK217" s="8">
        <f t="shared" si="332"/>
        <v>0.20498431060496902</v>
      </c>
      <c r="BL217" s="8">
        <f t="shared" si="333"/>
        <v>0.61936175362804691</v>
      </c>
      <c r="BM217" s="8">
        <f t="shared" si="334"/>
        <v>0.3396549270570639</v>
      </c>
      <c r="BN217" s="8">
        <f t="shared" si="335"/>
        <v>0.65807591955334332</v>
      </c>
    </row>
    <row r="218" spans="1:66" x14ac:dyDescent="0.25">
      <c r="A218" t="s">
        <v>344</v>
      </c>
      <c r="B218" t="s">
        <v>424</v>
      </c>
      <c r="C218" t="s">
        <v>376</v>
      </c>
      <c r="D218" s="11">
        <v>44473</v>
      </c>
      <c r="E218">
        <f>VLOOKUP(A218,home!$A$2:$E$405,3,FALSE)</f>
        <v>1.3333333333333299</v>
      </c>
      <c r="F218">
        <f>VLOOKUP(B218,home!$B$2:$E$405,3,FALSE)</f>
        <v>1.22</v>
      </c>
      <c r="G218">
        <f>VLOOKUP(C218,away!$B$2:$E$405,4,FALSE)</f>
        <v>0.84</v>
      </c>
      <c r="H218">
        <f>VLOOKUP(A218,away!$A$2:$E$405,3,FALSE)</f>
        <v>1.38666666666667</v>
      </c>
      <c r="I218">
        <f>VLOOKUP(C218,away!$B$2:$E$405,3,FALSE)</f>
        <v>1.87</v>
      </c>
      <c r="J218">
        <f>VLOOKUP(B218,home!$B$2:$E$405,4,FALSE)</f>
        <v>0.72</v>
      </c>
      <c r="K218" s="3">
        <f t="shared" si="280"/>
        <v>1.3663999999999965</v>
      </c>
      <c r="L218" s="3">
        <f t="shared" si="281"/>
        <v>1.8670080000000047</v>
      </c>
      <c r="M218" s="5">
        <f t="shared" si="282"/>
        <v>3.9422916291361375E-2</v>
      </c>
      <c r="N218" s="5">
        <f t="shared" si="283"/>
        <v>5.3867472820516037E-2</v>
      </c>
      <c r="O218" s="5">
        <f t="shared" si="284"/>
        <v>7.3602900099302204E-2</v>
      </c>
      <c r="P218" s="5">
        <f t="shared" si="285"/>
        <v>0.10057100269568625</v>
      </c>
      <c r="Q218" s="5">
        <f t="shared" si="286"/>
        <v>3.6802257430976475E-2</v>
      </c>
      <c r="R218" s="5">
        <f t="shared" si="287"/>
        <v>6.8708601654299178E-2</v>
      </c>
      <c r="S218" s="5">
        <f t="shared" si="288"/>
        <v>6.4141161630856466E-2</v>
      </c>
      <c r="T218" s="5">
        <f t="shared" si="289"/>
        <v>6.8710109041692682E-2</v>
      </c>
      <c r="U218" s="5">
        <f t="shared" si="290"/>
        <v>9.3883433300434152E-2</v>
      </c>
      <c r="V218" s="5">
        <f t="shared" si="291"/>
        <v>1.8181024152455674E-2</v>
      </c>
      <c r="W218" s="5">
        <f t="shared" si="292"/>
        <v>1.6762201517895373E-2</v>
      </c>
      <c r="X218" s="5">
        <f t="shared" si="293"/>
        <v>3.1295164331522886E-2</v>
      </c>
      <c r="Y218" s="5">
        <f t="shared" si="294"/>
        <v>2.9214161084134015E-2</v>
      </c>
      <c r="Z218" s="5">
        <f t="shared" si="295"/>
        <v>4.2759836319130051E-2</v>
      </c>
      <c r="AA218" s="5">
        <f t="shared" si="296"/>
        <v>5.8427040346459139E-2</v>
      </c>
      <c r="AB218" s="5">
        <f t="shared" si="297"/>
        <v>3.9917353964700794E-2</v>
      </c>
      <c r="AC218" s="5">
        <f t="shared" si="298"/>
        <v>2.8988276379867087E-3</v>
      </c>
      <c r="AD218" s="5">
        <f t="shared" si="299"/>
        <v>5.7259680385130449E-3</v>
      </c>
      <c r="AE218" s="5">
        <f t="shared" si="300"/>
        <v>1.0690428135648189E-2</v>
      </c>
      <c r="AF218" s="5">
        <f t="shared" si="301"/>
        <v>9.9795574263401542E-3</v>
      </c>
      <c r="AG218" s="5">
        <f t="shared" si="302"/>
        <v>6.2106378504788425E-3</v>
      </c>
      <c r="AH218" s="5">
        <f t="shared" si="303"/>
        <v>1.9958239121626642E-2</v>
      </c>
      <c r="AI218" s="5">
        <f t="shared" si="304"/>
        <v>2.7270937935790572E-2</v>
      </c>
      <c r="AJ218" s="5">
        <f t="shared" si="305"/>
        <v>1.8631504797732075E-2</v>
      </c>
      <c r="AK218" s="5">
        <f t="shared" si="306"/>
        <v>8.4860293852070147E-3</v>
      </c>
      <c r="AL218" s="5">
        <f t="shared" si="307"/>
        <v>2.9580561726041032E-4</v>
      </c>
      <c r="AM218" s="5">
        <f t="shared" si="308"/>
        <v>1.5647925455648415E-3</v>
      </c>
      <c r="AN218" s="5">
        <f t="shared" si="309"/>
        <v>2.9214802009099308E-3</v>
      </c>
      <c r="AO218" s="5">
        <f t="shared" si="310"/>
        <v>2.727213453470231E-3</v>
      </c>
      <c r="AP218" s="5">
        <f t="shared" si="311"/>
        <v>1.6972431117788544E-3</v>
      </c>
      <c r="AQ218" s="5">
        <f t="shared" si="312"/>
        <v>7.9219161690900601E-4</v>
      </c>
      <c r="AR218" s="5">
        <f t="shared" si="313"/>
        <v>7.4524384211979945E-3</v>
      </c>
      <c r="AS218" s="5">
        <f t="shared" si="314"/>
        <v>1.0183011858724911E-2</v>
      </c>
      <c r="AT218" s="5">
        <f t="shared" si="315"/>
        <v>6.9570337018808439E-3</v>
      </c>
      <c r="AU218" s="5">
        <f t="shared" si="316"/>
        <v>3.1686969500833205E-3</v>
      </c>
      <c r="AV218" s="5">
        <f t="shared" si="317"/>
        <v>1.0824268781484594E-3</v>
      </c>
      <c r="AW218" s="5">
        <f t="shared" si="318"/>
        <v>2.0961769849114925E-5</v>
      </c>
      <c r="AX218" s="5">
        <f t="shared" si="319"/>
        <v>3.563554223766317E-4</v>
      </c>
      <c r="AY218" s="5">
        <f t="shared" si="320"/>
        <v>6.6531842442055201E-4</v>
      </c>
      <c r="AZ218" s="5">
        <f t="shared" si="321"/>
        <v>6.2107741047028465E-4</v>
      </c>
      <c r="BA218" s="5">
        <f t="shared" si="322"/>
        <v>3.865188313224361E-4</v>
      </c>
      <c r="BB218" s="5">
        <f t="shared" si="323"/>
        <v>1.8040843755741018E-4</v>
      </c>
      <c r="BC218" s="5">
        <f t="shared" si="324"/>
        <v>6.7364799237437152E-5</v>
      </c>
      <c r="BD218" s="5">
        <f t="shared" si="325"/>
        <v>2.3189603586473467E-3</v>
      </c>
      <c r="BE218" s="5">
        <f t="shared" si="326"/>
        <v>3.1686274340557256E-3</v>
      </c>
      <c r="BF218" s="5">
        <f t="shared" si="327"/>
        <v>2.164806262946867E-3</v>
      </c>
      <c r="BG218" s="5">
        <f t="shared" si="328"/>
        <v>9.8599709256353037E-4</v>
      </c>
      <c r="BH218" s="5">
        <f t="shared" si="329"/>
        <v>3.3681660681970113E-4</v>
      </c>
      <c r="BI218" s="5">
        <f t="shared" si="330"/>
        <v>9.2045242311687714E-5</v>
      </c>
      <c r="BJ218" s="8">
        <f t="shared" si="331"/>
        <v>0.28123792193173525</v>
      </c>
      <c r="BK218" s="8">
        <f t="shared" si="332"/>
        <v>0.22617605645002745</v>
      </c>
      <c r="BL218" s="8">
        <f t="shared" si="333"/>
        <v>0.44679690141293216</v>
      </c>
      <c r="BM218" s="8">
        <f t="shared" si="334"/>
        <v>0.62335120846711212</v>
      </c>
      <c r="BN218" s="8">
        <f t="shared" si="335"/>
        <v>0.37297515099214151</v>
      </c>
    </row>
    <row r="219" spans="1:66" x14ac:dyDescent="0.25">
      <c r="A219" t="s">
        <v>340</v>
      </c>
      <c r="B219" t="s">
        <v>385</v>
      </c>
      <c r="C219" t="s">
        <v>361</v>
      </c>
      <c r="D219" s="11">
        <v>44473</v>
      </c>
      <c r="E219">
        <f>VLOOKUP(A219,home!$A$2:$E$405,3,FALSE)</f>
        <v>1.33666666666667</v>
      </c>
      <c r="F219">
        <f>VLOOKUP(B219,home!$B$2:$E$405,3,FALSE)</f>
        <v>0.61</v>
      </c>
      <c r="G219">
        <f>VLOOKUP(C219,away!$B$2:$E$405,4,FALSE)</f>
        <v>1.1000000000000001</v>
      </c>
      <c r="H219">
        <f>VLOOKUP(A219,away!$A$2:$E$405,3,FALSE)</f>
        <v>1.1399999999999999</v>
      </c>
      <c r="I219">
        <f>VLOOKUP(C219,away!$B$2:$E$405,3,FALSE)</f>
        <v>0.65</v>
      </c>
      <c r="J219">
        <f>VLOOKUP(B219,home!$B$2:$E$405,4,FALSE)</f>
        <v>0.6</v>
      </c>
      <c r="K219" s="3">
        <f t="shared" si="280"/>
        <v>0.89690333333333561</v>
      </c>
      <c r="L219" s="3">
        <f t="shared" si="281"/>
        <v>0.4446</v>
      </c>
      <c r="M219" s="5">
        <f t="shared" si="282"/>
        <v>0.26145232299740329</v>
      </c>
      <c r="N219" s="5">
        <f t="shared" si="283"/>
        <v>0.23449746000411492</v>
      </c>
      <c r="O219" s="5">
        <f t="shared" si="284"/>
        <v>0.11624170280464549</v>
      </c>
      <c r="P219" s="5">
        <f t="shared" si="285"/>
        <v>0.10425757071782948</v>
      </c>
      <c r="Q219" s="5">
        <f t="shared" si="286"/>
        <v>0.10516077676794559</v>
      </c>
      <c r="R219" s="5">
        <f t="shared" si="287"/>
        <v>2.5840530533472687E-2</v>
      </c>
      <c r="S219" s="5">
        <f t="shared" si="288"/>
        <v>1.0393521204333657E-2</v>
      </c>
      <c r="T219" s="5">
        <f t="shared" si="289"/>
        <v>4.6754481351028603E-2</v>
      </c>
      <c r="U219" s="5">
        <f t="shared" si="290"/>
        <v>2.3176457970573491E-2</v>
      </c>
      <c r="V219" s="5">
        <f t="shared" si="291"/>
        <v>4.605060003739357E-4</v>
      </c>
      <c r="W219" s="5">
        <f t="shared" si="292"/>
        <v>3.1439683739697744E-2</v>
      </c>
      <c r="X219" s="5">
        <f t="shared" si="293"/>
        <v>1.3978083390669614E-2</v>
      </c>
      <c r="Y219" s="5">
        <f t="shared" si="294"/>
        <v>3.1073279377458545E-3</v>
      </c>
      <c r="Z219" s="5">
        <f t="shared" si="295"/>
        <v>3.8295666250606529E-3</v>
      </c>
      <c r="AA219" s="5">
        <f t="shared" si="296"/>
        <v>3.4347510712389915E-3</v>
      </c>
      <c r="AB219" s="5">
        <f t="shared" si="297"/>
        <v>1.5403198424822481E-3</v>
      </c>
      <c r="AC219" s="5">
        <f t="shared" si="298"/>
        <v>1.1477053528715262E-5</v>
      </c>
      <c r="AD219" s="5">
        <f t="shared" si="299"/>
        <v>7.0495892862701918E-3</v>
      </c>
      <c r="AE219" s="5">
        <f t="shared" si="300"/>
        <v>3.1342473966757271E-3</v>
      </c>
      <c r="AF219" s="5">
        <f t="shared" si="301"/>
        <v>6.96743196281014E-4</v>
      </c>
      <c r="AG219" s="5">
        <f t="shared" si="302"/>
        <v>1.0325734168884629E-4</v>
      </c>
      <c r="AH219" s="5">
        <f t="shared" si="303"/>
        <v>4.2565633037549146E-4</v>
      </c>
      <c r="AI219" s="5">
        <f t="shared" si="304"/>
        <v>3.8177258156821378E-4</v>
      </c>
      <c r="AJ219" s="5">
        <f t="shared" si="305"/>
        <v>1.7120655049190185E-4</v>
      </c>
      <c r="AK219" s="5">
        <f t="shared" si="306"/>
        <v>5.118524194156294E-5</v>
      </c>
      <c r="AL219" s="5">
        <f t="shared" si="307"/>
        <v>1.8306507376707924E-7</v>
      </c>
      <c r="AM219" s="5">
        <f t="shared" si="308"/>
        <v>1.2645600258973414E-3</v>
      </c>
      <c r="AN219" s="5">
        <f t="shared" si="309"/>
        <v>5.6222338751395792E-4</v>
      </c>
      <c r="AO219" s="5">
        <f t="shared" si="310"/>
        <v>1.2498225904435283E-4</v>
      </c>
      <c r="AP219" s="5">
        <f t="shared" si="311"/>
        <v>1.8522370790373093E-5</v>
      </c>
      <c r="AQ219" s="5">
        <f t="shared" si="312"/>
        <v>2.0587615133499687E-6</v>
      </c>
      <c r="AR219" s="5">
        <f t="shared" si="313"/>
        <v>3.7849360896988702E-5</v>
      </c>
      <c r="AS219" s="5">
        <f t="shared" si="314"/>
        <v>3.3947217953045577E-5</v>
      </c>
      <c r="AT219" s="5">
        <f t="shared" si="315"/>
        <v>1.5223686469739913E-5</v>
      </c>
      <c r="AU219" s="5">
        <f t="shared" si="316"/>
        <v>4.5513917134437776E-6</v>
      </c>
      <c r="AV219" s="5">
        <f t="shared" si="317"/>
        <v>1.0205395997733612E-6</v>
      </c>
      <c r="AW219" s="5">
        <f t="shared" si="318"/>
        <v>2.0277671847507871E-9</v>
      </c>
      <c r="AX219" s="5">
        <f t="shared" si="319"/>
        <v>1.8903135040456906E-4</v>
      </c>
      <c r="AY219" s="5">
        <f t="shared" si="320"/>
        <v>8.4043338389871389E-5</v>
      </c>
      <c r="AZ219" s="5">
        <f t="shared" si="321"/>
        <v>1.8682834124068409E-5</v>
      </c>
      <c r="BA219" s="5">
        <f t="shared" si="322"/>
        <v>2.7687960171869384E-6</v>
      </c>
      <c r="BB219" s="5">
        <f t="shared" si="323"/>
        <v>3.0775167731032813E-7</v>
      </c>
      <c r="BC219" s="5">
        <f t="shared" si="324"/>
        <v>2.7365279146434381E-8</v>
      </c>
      <c r="BD219" s="5">
        <f t="shared" si="325"/>
        <v>2.8046376424668627E-6</v>
      </c>
      <c r="BE219" s="5">
        <f t="shared" si="326"/>
        <v>2.5154888503206768E-6</v>
      </c>
      <c r="BF219" s="5">
        <f t="shared" si="327"/>
        <v>1.1280751674077274E-6</v>
      </c>
      <c r="BG219" s="5">
        <f t="shared" si="328"/>
        <v>3.3725812596618387E-7</v>
      </c>
      <c r="BH219" s="5">
        <f t="shared" si="329"/>
        <v>7.5621984343206059E-8</v>
      </c>
      <c r="BI219" s="5">
        <f t="shared" si="330"/>
        <v>1.356512196614057E-8</v>
      </c>
      <c r="BJ219" s="8">
        <f t="shared" si="331"/>
        <v>0.44818885865276964</v>
      </c>
      <c r="BK219" s="8">
        <f t="shared" si="332"/>
        <v>0.37665962437693273</v>
      </c>
      <c r="BL219" s="8">
        <f t="shared" si="333"/>
        <v>0.17136304977031555</v>
      </c>
      <c r="BM219" s="8">
        <f t="shared" si="334"/>
        <v>0.15250669428904443</v>
      </c>
      <c r="BN219" s="8">
        <f t="shared" si="335"/>
        <v>0.84745036382541139</v>
      </c>
    </row>
    <row r="220" spans="1:66" x14ac:dyDescent="0.25">
      <c r="A220" t="s">
        <v>340</v>
      </c>
      <c r="B220" t="s">
        <v>352</v>
      </c>
      <c r="C220" t="s">
        <v>341</v>
      </c>
      <c r="D220" s="11">
        <v>44473</v>
      </c>
      <c r="E220">
        <f>VLOOKUP(A220,home!$A$2:$E$405,3,FALSE)</f>
        <v>1.33666666666667</v>
      </c>
      <c r="F220">
        <f>VLOOKUP(B220,home!$B$2:$E$405,3,FALSE)</f>
        <v>1.1499999999999999</v>
      </c>
      <c r="G220">
        <f>VLOOKUP(C220,away!$B$2:$E$405,4,FALSE)</f>
        <v>1.35</v>
      </c>
      <c r="H220">
        <f>VLOOKUP(A220,away!$A$2:$E$405,3,FALSE)</f>
        <v>1.1399999999999999</v>
      </c>
      <c r="I220">
        <f>VLOOKUP(C220,away!$B$2:$E$405,3,FALSE)</f>
        <v>0.6</v>
      </c>
      <c r="J220">
        <f>VLOOKUP(B220,home!$B$2:$E$405,4,FALSE)</f>
        <v>0.76</v>
      </c>
      <c r="K220" s="3">
        <f t="shared" si="280"/>
        <v>2.0751750000000051</v>
      </c>
      <c r="L220" s="3">
        <f t="shared" si="281"/>
        <v>0.51983999999999997</v>
      </c>
      <c r="M220" s="5">
        <f t="shared" si="282"/>
        <v>7.4644756394691703E-2</v>
      </c>
      <c r="N220" s="5">
        <f t="shared" si="283"/>
        <v>0.15490093235135474</v>
      </c>
      <c r="O220" s="5">
        <f t="shared" si="284"/>
        <v>3.8803330164216533E-2</v>
      </c>
      <c r="P220" s="5">
        <f t="shared" si="285"/>
        <v>8.0523700673528237E-2</v>
      </c>
      <c r="Q220" s="5">
        <f t="shared" si="286"/>
        <v>0.16072327114611173</v>
      </c>
      <c r="R220" s="5">
        <f t="shared" si="287"/>
        <v>1.008576157628316E-2</v>
      </c>
      <c r="S220" s="5">
        <f t="shared" si="288"/>
        <v>2.1716416140052815E-2</v>
      </c>
      <c r="T220" s="5">
        <f t="shared" si="289"/>
        <v>8.3550385272594715E-2</v>
      </c>
      <c r="U220" s="5">
        <f t="shared" si="290"/>
        <v>2.0929720279063455E-2</v>
      </c>
      <c r="V220" s="5">
        <f t="shared" si="291"/>
        <v>2.6029754167519598E-3</v>
      </c>
      <c r="W220" s="5">
        <f t="shared" si="292"/>
        <v>0.1111763047335444</v>
      </c>
      <c r="X220" s="5">
        <f t="shared" si="293"/>
        <v>5.7793890252685713E-2</v>
      </c>
      <c r="Y220" s="5">
        <f t="shared" si="294"/>
        <v>1.5021787954478068E-2</v>
      </c>
      <c r="Z220" s="5">
        <f t="shared" si="295"/>
        <v>1.7476607659383462E-3</v>
      </c>
      <c r="AA220" s="5">
        <f t="shared" si="296"/>
        <v>3.626701929956116E-3</v>
      </c>
      <c r="AB220" s="5">
        <f t="shared" si="297"/>
        <v>3.7630205887483519E-3</v>
      </c>
      <c r="AC220" s="5">
        <f t="shared" si="298"/>
        <v>1.7549894279478889E-4</v>
      </c>
      <c r="AD220" s="5">
        <f t="shared" si="299"/>
        <v>5.7677572043858386E-2</v>
      </c>
      <c r="AE220" s="5">
        <f t="shared" si="300"/>
        <v>2.9983109051279339E-2</v>
      </c>
      <c r="AF220" s="5">
        <f t="shared" si="301"/>
        <v>7.7932097046085249E-3</v>
      </c>
      <c r="AG220" s="5">
        <f t="shared" si="302"/>
        <v>1.3504073776145654E-3</v>
      </c>
      <c r="AH220" s="5">
        <f t="shared" si="303"/>
        <v>2.2712599314134743E-4</v>
      </c>
      <c r="AI220" s="5">
        <f t="shared" si="304"/>
        <v>4.7132618281709674E-4</v>
      </c>
      <c r="AJ220" s="5">
        <f t="shared" si="305"/>
        <v>4.8904215571373571E-4</v>
      </c>
      <c r="AK220" s="5">
        <f t="shared" si="306"/>
        <v>3.3828268516108463E-4</v>
      </c>
      <c r="AL220" s="5">
        <f t="shared" si="307"/>
        <v>7.5728423646557497E-6</v>
      </c>
      <c r="AM220" s="5">
        <f t="shared" si="308"/>
        <v>2.3938211113222821E-2</v>
      </c>
      <c r="AN220" s="5">
        <f t="shared" si="309"/>
        <v>1.244403966509775E-2</v>
      </c>
      <c r="AO220" s="5">
        <f t="shared" si="310"/>
        <v>3.2344547897522067E-3</v>
      </c>
      <c r="AP220" s="5">
        <f t="shared" si="311"/>
        <v>5.6046632596826239E-4</v>
      </c>
      <c r="AQ220" s="5">
        <f t="shared" si="312"/>
        <v>7.2838203722835378E-5</v>
      </c>
      <c r="AR220" s="5">
        <f t="shared" si="313"/>
        <v>2.3613835254919614E-5</v>
      </c>
      <c r="AS220" s="5">
        <f t="shared" si="314"/>
        <v>4.9002840575127931E-5</v>
      </c>
      <c r="AT220" s="5">
        <f t="shared" si="315"/>
        <v>5.0844734845245692E-5</v>
      </c>
      <c r="AU220" s="5">
        <f t="shared" si="316"/>
        <v>3.5170574210827653E-5</v>
      </c>
      <c r="AV220" s="5">
        <f t="shared" si="317"/>
        <v>1.8246274084488613E-5</v>
      </c>
      <c r="AW220" s="5">
        <f t="shared" si="318"/>
        <v>2.2692421234483611E-7</v>
      </c>
      <c r="AX220" s="5">
        <f t="shared" si="319"/>
        <v>8.2793295411470475E-3</v>
      </c>
      <c r="AY220" s="5">
        <f t="shared" si="320"/>
        <v>4.3039266686698803E-3</v>
      </c>
      <c r="AZ220" s="5">
        <f t="shared" si="321"/>
        <v>1.1186766197206753E-3</v>
      </c>
      <c r="BA220" s="5">
        <f t="shared" si="322"/>
        <v>1.9384428466519862E-4</v>
      </c>
      <c r="BB220" s="5">
        <f t="shared" si="323"/>
        <v>2.5192003235089207E-5</v>
      </c>
      <c r="BC220" s="5">
        <f t="shared" si="324"/>
        <v>2.6191621923457554E-6</v>
      </c>
      <c r="BD220" s="5">
        <f t="shared" si="325"/>
        <v>2.0459026864862342E-6</v>
      </c>
      <c r="BE220" s="5">
        <f t="shared" si="326"/>
        <v>4.2456061074290814E-6</v>
      </c>
      <c r="BF220" s="5">
        <f t="shared" si="327"/>
        <v>4.4051878269920842E-6</v>
      </c>
      <c r="BG220" s="5">
        <f t="shared" si="328"/>
        <v>3.0471785496261062E-6</v>
      </c>
      <c r="BH220" s="5">
        <f t="shared" si="329"/>
        <v>1.5808571866800928E-6</v>
      </c>
      <c r="BI220" s="5">
        <f t="shared" si="330"/>
        <v>6.5611106247377385E-7</v>
      </c>
      <c r="BJ220" s="8">
        <f t="shared" si="331"/>
        <v>0.73414446826552437</v>
      </c>
      <c r="BK220" s="8">
        <f t="shared" si="332"/>
        <v>0.18397484707885403</v>
      </c>
      <c r="BL220" s="8">
        <f t="shared" si="333"/>
        <v>7.8927170657491219E-2</v>
      </c>
      <c r="BM220" s="8">
        <f t="shared" si="334"/>
        <v>0.47480869471716408</v>
      </c>
      <c r="BN220" s="8">
        <f t="shared" si="335"/>
        <v>0.51968175230618607</v>
      </c>
    </row>
    <row r="221" spans="1:66" x14ac:dyDescent="0.25">
      <c r="A221" t="s">
        <v>340</v>
      </c>
      <c r="B221" t="s">
        <v>377</v>
      </c>
      <c r="C221" t="s">
        <v>394</v>
      </c>
      <c r="D221" s="11">
        <v>44473</v>
      </c>
      <c r="E221">
        <f>VLOOKUP(A221,home!$A$2:$E$405,3,FALSE)</f>
        <v>1.33666666666667</v>
      </c>
      <c r="F221">
        <f>VLOOKUP(B221,home!$B$2:$E$405,3,FALSE)</f>
        <v>0.4</v>
      </c>
      <c r="G221">
        <f>VLOOKUP(C221,away!$B$2:$E$405,4,FALSE)</f>
        <v>1</v>
      </c>
      <c r="H221">
        <f>VLOOKUP(A221,away!$A$2:$E$405,3,FALSE)</f>
        <v>1.1399999999999999</v>
      </c>
      <c r="I221">
        <f>VLOOKUP(C221,away!$B$2:$E$405,3,FALSE)</f>
        <v>0.8</v>
      </c>
      <c r="J221">
        <f>VLOOKUP(B221,home!$B$2:$E$405,4,FALSE)</f>
        <v>1.05</v>
      </c>
      <c r="K221" s="3">
        <f t="shared" si="280"/>
        <v>0.53466666666666807</v>
      </c>
      <c r="L221" s="3">
        <f t="shared" si="281"/>
        <v>0.95760000000000001</v>
      </c>
      <c r="M221" s="5">
        <f t="shared" si="282"/>
        <v>0.22486238937367306</v>
      </c>
      <c r="N221" s="5">
        <f t="shared" si="283"/>
        <v>0.12022642418512415</v>
      </c>
      <c r="O221" s="5">
        <f t="shared" si="284"/>
        <v>0.2153282240642293</v>
      </c>
      <c r="P221" s="5">
        <f t="shared" si="285"/>
        <v>0.11512882379967489</v>
      </c>
      <c r="Q221" s="5">
        <f t="shared" si="286"/>
        <v>3.2140530732156607E-2</v>
      </c>
      <c r="R221" s="5">
        <f t="shared" si="287"/>
        <v>0.10309915368195299</v>
      </c>
      <c r="S221" s="5">
        <f t="shared" si="288"/>
        <v>1.4736397343299382E-2</v>
      </c>
      <c r="T221" s="5">
        <f t="shared" si="289"/>
        <v>3.0777772229113164E-2</v>
      </c>
      <c r="U221" s="5">
        <f t="shared" si="290"/>
        <v>5.5123680835284336E-2</v>
      </c>
      <c r="V221" s="5">
        <f t="shared" si="291"/>
        <v>8.3833203147753413E-4</v>
      </c>
      <c r="W221" s="5">
        <f t="shared" si="292"/>
        <v>5.7281568104865926E-3</v>
      </c>
      <c r="X221" s="5">
        <f t="shared" si="293"/>
        <v>5.4852829617219609E-3</v>
      </c>
      <c r="Y221" s="5">
        <f t="shared" si="294"/>
        <v>2.6263534820724749E-3</v>
      </c>
      <c r="Z221" s="5">
        <f t="shared" si="295"/>
        <v>3.2909249855279397E-2</v>
      </c>
      <c r="AA221" s="5">
        <f t="shared" si="296"/>
        <v>1.7595478922622761E-2</v>
      </c>
      <c r="AB221" s="5">
        <f t="shared" si="297"/>
        <v>4.7038580319811634E-3</v>
      </c>
      <c r="AC221" s="5">
        <f t="shared" si="298"/>
        <v>2.6826457340874851E-5</v>
      </c>
      <c r="AD221" s="5">
        <f t="shared" si="299"/>
        <v>7.6566362700170964E-4</v>
      </c>
      <c r="AE221" s="5">
        <f t="shared" si="300"/>
        <v>7.331994892168371E-4</v>
      </c>
      <c r="AF221" s="5">
        <f t="shared" si="301"/>
        <v>3.5105591543702162E-4</v>
      </c>
      <c r="AG221" s="5">
        <f t="shared" si="302"/>
        <v>1.1205704820749731E-4</v>
      </c>
      <c r="AH221" s="5">
        <f t="shared" si="303"/>
        <v>7.8784744153538866E-3</v>
      </c>
      <c r="AI221" s="5">
        <f t="shared" si="304"/>
        <v>4.2123576540758888E-3</v>
      </c>
      <c r="AJ221" s="5">
        <f t="shared" si="305"/>
        <v>1.1261036128562903E-3</v>
      </c>
      <c r="AK221" s="5">
        <f t="shared" si="306"/>
        <v>2.0069668833572164E-4</v>
      </c>
      <c r="AL221" s="5">
        <f t="shared" si="307"/>
        <v>5.494024125545791E-7</v>
      </c>
      <c r="AM221" s="5">
        <f t="shared" si="308"/>
        <v>8.1874963847383046E-5</v>
      </c>
      <c r="AN221" s="5">
        <f t="shared" si="309"/>
        <v>7.8403465380254002E-5</v>
      </c>
      <c r="AO221" s="5">
        <f t="shared" si="310"/>
        <v>3.7539579224065617E-5</v>
      </c>
      <c r="AP221" s="5">
        <f t="shared" si="311"/>
        <v>1.1982633688321746E-5</v>
      </c>
      <c r="AQ221" s="5">
        <f t="shared" si="312"/>
        <v>2.8686425049842256E-6</v>
      </c>
      <c r="AR221" s="5">
        <f t="shared" si="313"/>
        <v>1.508885420028577E-3</v>
      </c>
      <c r="AS221" s="5">
        <f t="shared" si="314"/>
        <v>8.0675073790861449E-4</v>
      </c>
      <c r="AT221" s="5">
        <f t="shared" si="315"/>
        <v>2.1567136393423682E-4</v>
      </c>
      <c r="AU221" s="5">
        <f t="shared" si="316"/>
        <v>3.8437429750057424E-5</v>
      </c>
      <c r="AV221" s="5">
        <f t="shared" si="317"/>
        <v>5.1378031099243538E-6</v>
      </c>
      <c r="AW221" s="5">
        <f t="shared" si="318"/>
        <v>7.8136743650062484E-9</v>
      </c>
      <c r="AX221" s="5">
        <f t="shared" si="319"/>
        <v>7.2959690006223747E-6</v>
      </c>
      <c r="AY221" s="5">
        <f t="shared" si="320"/>
        <v>6.9866199149959856E-6</v>
      </c>
      <c r="AZ221" s="5">
        <f t="shared" si="321"/>
        <v>3.3451936153000779E-6</v>
      </c>
      <c r="BA221" s="5">
        <f t="shared" si="322"/>
        <v>1.0677858020037849E-6</v>
      </c>
      <c r="BB221" s="5">
        <f t="shared" si="323"/>
        <v>2.5562792099970608E-7</v>
      </c>
      <c r="BC221" s="5">
        <f t="shared" si="324"/>
        <v>4.8957859429863727E-8</v>
      </c>
      <c r="BD221" s="5">
        <f t="shared" si="325"/>
        <v>2.4081811303656081E-4</v>
      </c>
      <c r="BE221" s="5">
        <f t="shared" si="326"/>
        <v>1.2875741777021484E-4</v>
      </c>
      <c r="BF221" s="5">
        <f t="shared" si="327"/>
        <v>3.4421149683904182E-5</v>
      </c>
      <c r="BG221" s="5">
        <f t="shared" si="328"/>
        <v>6.1346137881091624E-6</v>
      </c>
      <c r="BH221" s="5">
        <f t="shared" si="329"/>
        <v>8.199933763439266E-7</v>
      </c>
      <c r="BI221" s="5">
        <f t="shared" si="330"/>
        <v>8.7684625043710801E-8</v>
      </c>
      <c r="BJ221" s="8">
        <f t="shared" si="331"/>
        <v>0.19917816591929632</v>
      </c>
      <c r="BK221" s="8">
        <f t="shared" si="332"/>
        <v>0.35560030502779333</v>
      </c>
      <c r="BL221" s="8">
        <f t="shared" si="333"/>
        <v>0.41225394963370399</v>
      </c>
      <c r="BM221" s="8">
        <f t="shared" si="334"/>
        <v>0.18914914579302136</v>
      </c>
      <c r="BN221" s="8">
        <f t="shared" si="335"/>
        <v>0.81078554583681106</v>
      </c>
    </row>
    <row r="222" spans="1:66" x14ac:dyDescent="0.25">
      <c r="A222" t="s">
        <v>340</v>
      </c>
      <c r="B222" t="s">
        <v>413</v>
      </c>
      <c r="C222" t="s">
        <v>354</v>
      </c>
      <c r="D222" s="11">
        <v>44473</v>
      </c>
      <c r="E222">
        <f>VLOOKUP(A222,home!$A$2:$E$405,3,FALSE)</f>
        <v>1.33666666666667</v>
      </c>
      <c r="F222">
        <f>VLOOKUP(B222,home!$B$2:$E$405,3,FALSE)</f>
        <v>1.35</v>
      </c>
      <c r="G222">
        <f>VLOOKUP(C222,away!$B$2:$E$405,4,FALSE)</f>
        <v>0.6</v>
      </c>
      <c r="H222">
        <f>VLOOKUP(A222,away!$A$2:$E$405,3,FALSE)</f>
        <v>1.1399999999999999</v>
      </c>
      <c r="I222">
        <f>VLOOKUP(C222,away!$B$2:$E$405,3,FALSE)</f>
        <v>1.6</v>
      </c>
      <c r="J222">
        <f>VLOOKUP(B222,home!$B$2:$E$405,4,FALSE)</f>
        <v>0.57999999999999996</v>
      </c>
      <c r="K222" s="3">
        <f t="shared" si="280"/>
        <v>1.0827000000000027</v>
      </c>
      <c r="L222" s="3">
        <f t="shared" si="281"/>
        <v>1.0579199999999997</v>
      </c>
      <c r="M222" s="5">
        <f t="shared" si="282"/>
        <v>0.11758191962769354</v>
      </c>
      <c r="N222" s="5">
        <f t="shared" si="283"/>
        <v>0.12730594438090412</v>
      </c>
      <c r="O222" s="5">
        <f t="shared" si="284"/>
        <v>0.12439226441252953</v>
      </c>
      <c r="P222" s="5">
        <f t="shared" si="285"/>
        <v>0.13467950467944606</v>
      </c>
      <c r="Q222" s="5">
        <f t="shared" si="286"/>
        <v>6.891707299060261E-2</v>
      </c>
      <c r="R222" s="5">
        <f t="shared" si="287"/>
        <v>6.5798532183651601E-2</v>
      </c>
      <c r="S222" s="5">
        <f t="shared" si="288"/>
        <v>3.856581232500314E-2</v>
      </c>
      <c r="T222" s="5">
        <f t="shared" si="289"/>
        <v>7.2908749858218297E-2</v>
      </c>
      <c r="U222" s="5">
        <f t="shared" si="290"/>
        <v>7.1240070795239765E-2</v>
      </c>
      <c r="V222" s="5">
        <f t="shared" si="291"/>
        <v>4.9081851642365504E-3</v>
      </c>
      <c r="W222" s="5">
        <f t="shared" si="292"/>
        <v>2.4872171642308545E-2</v>
      </c>
      <c r="X222" s="5">
        <f t="shared" si="293"/>
        <v>2.6312767823831053E-2</v>
      </c>
      <c r="Y222" s="5">
        <f t="shared" si="294"/>
        <v>1.3918401668093669E-2</v>
      </c>
      <c r="Z222" s="5">
        <f t="shared" si="295"/>
        <v>2.3203194389242898E-2</v>
      </c>
      <c r="AA222" s="5">
        <f t="shared" si="296"/>
        <v>2.5122098565233345E-2</v>
      </c>
      <c r="AB222" s="5">
        <f t="shared" si="297"/>
        <v>1.3599848058289104E-2</v>
      </c>
      <c r="AC222" s="5">
        <f t="shared" si="298"/>
        <v>3.5136776815232717E-4</v>
      </c>
      <c r="AD222" s="5">
        <f t="shared" si="299"/>
        <v>6.73227505928188E-3</v>
      </c>
      <c r="AE222" s="5">
        <f t="shared" si="300"/>
        <v>7.1222084307154855E-3</v>
      </c>
      <c r="AF222" s="5">
        <f t="shared" si="301"/>
        <v>3.767363371511262E-3</v>
      </c>
      <c r="AG222" s="5">
        <f t="shared" si="302"/>
        <v>1.3285230193297312E-3</v>
      </c>
      <c r="AH222" s="5">
        <f t="shared" si="303"/>
        <v>6.1367808520669592E-3</v>
      </c>
      <c r="AI222" s="5">
        <f t="shared" si="304"/>
        <v>6.6442926285329128E-3</v>
      </c>
      <c r="AJ222" s="5">
        <f t="shared" si="305"/>
        <v>3.5968878144563006E-3</v>
      </c>
      <c r="AK222" s="5">
        <f t="shared" si="306"/>
        <v>1.2981168122372824E-3</v>
      </c>
      <c r="AL222" s="5">
        <f t="shared" si="307"/>
        <v>1.6098405987898957E-5</v>
      </c>
      <c r="AM222" s="5">
        <f t="shared" si="308"/>
        <v>1.4578068413369023E-3</v>
      </c>
      <c r="AN222" s="5">
        <f t="shared" si="309"/>
        <v>1.5422430135871355E-3</v>
      </c>
      <c r="AO222" s="5">
        <f t="shared" si="310"/>
        <v>8.1578486446705096E-4</v>
      </c>
      <c r="AP222" s="5">
        <f t="shared" si="311"/>
        <v>2.8767837460566081E-4</v>
      </c>
      <c r="AQ222" s="5">
        <f t="shared" si="312"/>
        <v>7.6085176515705143E-5</v>
      </c>
      <c r="AR222" s="5">
        <f t="shared" si="313"/>
        <v>1.2984446398037355E-3</v>
      </c>
      <c r="AS222" s="5">
        <f t="shared" si="314"/>
        <v>1.4058260115155079E-3</v>
      </c>
      <c r="AT222" s="5">
        <f t="shared" si="315"/>
        <v>7.6104391133392194E-4</v>
      </c>
      <c r="AU222" s="5">
        <f t="shared" si="316"/>
        <v>2.7466074760041319E-4</v>
      </c>
      <c r="AV222" s="5">
        <f t="shared" si="317"/>
        <v>7.4343797856741994E-5</v>
      </c>
      <c r="AW222" s="5">
        <f t="shared" si="318"/>
        <v>5.1220208180624648E-7</v>
      </c>
      <c r="AX222" s="5">
        <f t="shared" si="319"/>
        <v>2.6306124451924457E-4</v>
      </c>
      <c r="AY222" s="5">
        <f t="shared" si="320"/>
        <v>2.7829775180179914E-4</v>
      </c>
      <c r="AZ222" s="5">
        <f t="shared" si="321"/>
        <v>1.4720837879307966E-4</v>
      </c>
      <c r="BA222" s="5">
        <f t="shared" si="322"/>
        <v>5.1911562697591597E-5</v>
      </c>
      <c r="BB222" s="5">
        <f t="shared" si="323"/>
        <v>1.3729570102259019E-5</v>
      </c>
      <c r="BC222" s="5">
        <f t="shared" si="324"/>
        <v>2.9049573605163725E-6</v>
      </c>
      <c r="BD222" s="5">
        <f t="shared" si="325"/>
        <v>2.289417588901945E-4</v>
      </c>
      <c r="BE222" s="5">
        <f t="shared" si="326"/>
        <v>2.478752423504142E-4</v>
      </c>
      <c r="BF222" s="5">
        <f t="shared" si="327"/>
        <v>1.3418726244639705E-4</v>
      </c>
      <c r="BG222" s="5">
        <f t="shared" si="328"/>
        <v>4.8428183016904818E-5</v>
      </c>
      <c r="BH222" s="5">
        <f t="shared" si="329"/>
        <v>1.310829843810074E-5</v>
      </c>
      <c r="BI222" s="5">
        <f t="shared" si="330"/>
        <v>2.8384709437863424E-6</v>
      </c>
      <c r="BJ222" s="8">
        <f t="shared" si="331"/>
        <v>0.35812218998058348</v>
      </c>
      <c r="BK222" s="8">
        <f t="shared" si="332"/>
        <v>0.29638118572232125</v>
      </c>
      <c r="BL222" s="8">
        <f t="shared" si="333"/>
        <v>0.32231859044643296</v>
      </c>
      <c r="BM222" s="8">
        <f t="shared" si="334"/>
        <v>0.36107213671403315</v>
      </c>
      <c r="BN222" s="8">
        <f t="shared" si="335"/>
        <v>0.63867523827482742</v>
      </c>
    </row>
    <row r="223" spans="1:66" x14ac:dyDescent="0.25">
      <c r="A223" t="s">
        <v>342</v>
      </c>
      <c r="B223" t="s">
        <v>409</v>
      </c>
      <c r="C223" t="s">
        <v>384</v>
      </c>
      <c r="D223" s="11">
        <v>44473</v>
      </c>
      <c r="E223">
        <f>VLOOKUP(A223,home!$A$2:$E$405,3,FALSE)</f>
        <v>1.18548387096774</v>
      </c>
      <c r="F223">
        <f>VLOOKUP(B223,home!$B$2:$E$405,3,FALSE)</f>
        <v>1.0900000000000001</v>
      </c>
      <c r="G223">
        <f>VLOOKUP(C223,away!$B$2:$E$405,4,FALSE)</f>
        <v>1.0900000000000001</v>
      </c>
      <c r="H223">
        <f>VLOOKUP(A223,away!$A$2:$E$405,3,FALSE)</f>
        <v>0.86021505376344098</v>
      </c>
      <c r="I223">
        <f>VLOOKUP(C223,away!$B$2:$E$405,3,FALSE)</f>
        <v>0.99</v>
      </c>
      <c r="J223">
        <f>VLOOKUP(B223,home!$B$2:$E$405,4,FALSE)</f>
        <v>1.1599999999999999</v>
      </c>
      <c r="K223" s="3">
        <f t="shared" si="280"/>
        <v>1.4084733870967723</v>
      </c>
      <c r="L223" s="3">
        <f t="shared" si="281"/>
        <v>0.9878709677419355</v>
      </c>
      <c r="M223" s="5">
        <f t="shared" si="282"/>
        <v>9.1050192841355626E-2</v>
      </c>
      <c r="N223" s="5">
        <f t="shared" si="283"/>
        <v>0.12824177350707844</v>
      </c>
      <c r="O223" s="5">
        <f t="shared" si="284"/>
        <v>8.9945842115279825E-2</v>
      </c>
      <c r="P223" s="5">
        <f t="shared" si="285"/>
        <v>0.12668632489937967</v>
      </c>
      <c r="Q223" s="5">
        <f t="shared" si="286"/>
        <v>9.031256254940595E-2</v>
      </c>
      <c r="R223" s="5">
        <f t="shared" si="287"/>
        <v>4.4427443047392406E-2</v>
      </c>
      <c r="S223" s="5">
        <f t="shared" si="288"/>
        <v>4.4067520385364385E-2</v>
      </c>
      <c r="T223" s="5">
        <f t="shared" si="289"/>
        <v>8.9217158564935742E-2</v>
      </c>
      <c r="U223" s="5">
        <f t="shared" si="290"/>
        <v>6.2574871189009729E-2</v>
      </c>
      <c r="V223" s="5">
        <f t="shared" si="291"/>
        <v>6.8127895307367077E-3</v>
      </c>
      <c r="W223" s="5">
        <f t="shared" si="292"/>
        <v>4.2400946957116992E-2</v>
      </c>
      <c r="X223" s="5">
        <f t="shared" si="293"/>
        <v>4.1886664503701633E-2</v>
      </c>
      <c r="Y223" s="5">
        <f t="shared" si="294"/>
        <v>2.0689309899376753E-2</v>
      </c>
      <c r="Z223" s="5">
        <f t="shared" si="295"/>
        <v>1.4629527052509089E-2</v>
      </c>
      <c r="AA223" s="5">
        <f t="shared" si="296"/>
        <v>2.0605299519271335E-2</v>
      </c>
      <c r="AB223" s="5">
        <f t="shared" si="297"/>
        <v>1.4511008003025797E-2</v>
      </c>
      <c r="AC223" s="5">
        <f t="shared" si="298"/>
        <v>5.9245293792638634E-4</v>
      </c>
      <c r="AD223" s="5">
        <f t="shared" si="299"/>
        <v>1.4930151344200284E-2</v>
      </c>
      <c r="AE223" s="5">
        <f t="shared" si="300"/>
        <v>1.4749063056928692E-2</v>
      </c>
      <c r="AF223" s="5">
        <f t="shared" si="301"/>
        <v>7.2850855976674877E-3</v>
      </c>
      <c r="AG223" s="5">
        <f t="shared" si="302"/>
        <v>2.3989081864835395E-3</v>
      </c>
      <c r="AH223" s="5">
        <f t="shared" si="303"/>
        <v>3.6130212617422439E-3</v>
      </c>
      <c r="AI223" s="5">
        <f t="shared" si="304"/>
        <v>5.088844294178752E-3</v>
      </c>
      <c r="AJ223" s="5">
        <f t="shared" si="305"/>
        <v>3.5837508797150154E-3</v>
      </c>
      <c r="AK223" s="5">
        <f t="shared" si="306"/>
        <v>1.6825392466877493E-3</v>
      </c>
      <c r="AL223" s="5">
        <f t="shared" si="307"/>
        <v>3.2973322972532315E-5</v>
      </c>
      <c r="AM223" s="5">
        <f t="shared" si="308"/>
        <v>4.2057441667266394E-3</v>
      </c>
      <c r="AN223" s="5">
        <f t="shared" si="309"/>
        <v>4.1547325600592459E-3</v>
      </c>
      <c r="AO223" s="5">
        <f t="shared" si="310"/>
        <v>2.0521698374073279E-3</v>
      </c>
      <c r="AP223" s="5">
        <f t="shared" si="311"/>
        <v>6.7575966775012923E-4</v>
      </c>
      <c r="AQ223" s="5">
        <f t="shared" si="312"/>
        <v>1.6689083923532221E-4</v>
      </c>
      <c r="AR223" s="5">
        <f t="shared" si="313"/>
        <v>7.138397620619001E-4</v>
      </c>
      <c r="AS223" s="5">
        <f t="shared" si="314"/>
        <v>1.0054243075156785E-3</v>
      </c>
      <c r="AT223" s="5">
        <f t="shared" si="315"/>
        <v>7.0805668993801729E-4</v>
      </c>
      <c r="AU223" s="5">
        <f t="shared" si="316"/>
        <v>3.324263347778429E-4</v>
      </c>
      <c r="AV223" s="5">
        <f t="shared" si="317"/>
        <v>1.1705341142617846E-4</v>
      </c>
      <c r="AW223" s="5">
        <f t="shared" si="318"/>
        <v>1.2744097442766209E-6</v>
      </c>
      <c r="AX223" s="5">
        <f t="shared" si="319"/>
        <v>9.8727978862865997E-4</v>
      </c>
      <c r="AY223" s="5">
        <f t="shared" si="320"/>
        <v>9.7530504022464771E-4</v>
      </c>
      <c r="AZ223" s="5">
        <f t="shared" si="321"/>
        <v>4.81737766965155E-4</v>
      </c>
      <c r="BA223" s="5">
        <f t="shared" si="322"/>
        <v>1.5863158468323559E-4</v>
      </c>
      <c r="BB223" s="5">
        <f t="shared" si="323"/>
        <v>3.9176884268866171E-5</v>
      </c>
      <c r="BC223" s="5">
        <f t="shared" si="324"/>
        <v>7.7403413151597295E-6</v>
      </c>
      <c r="BD223" s="5">
        <f t="shared" si="325"/>
        <v>1.1753026276012699E-4</v>
      </c>
      <c r="BE223" s="5">
        <f t="shared" si="326"/>
        <v>1.6553824727612971E-4</v>
      </c>
      <c r="BF223" s="5">
        <f t="shared" si="327"/>
        <v>1.1657810791753673E-4</v>
      </c>
      <c r="BG223" s="5">
        <f t="shared" si="328"/>
        <v>5.4732387506648694E-5</v>
      </c>
      <c r="BH223" s="5">
        <f t="shared" si="329"/>
        <v>1.9272277803845633E-5</v>
      </c>
      <c r="BI223" s="5">
        <f t="shared" si="330"/>
        <v>5.4288980790904802E-6</v>
      </c>
      <c r="BJ223" s="8">
        <f t="shared" si="331"/>
        <v>0.46601679264415985</v>
      </c>
      <c r="BK223" s="8">
        <f t="shared" si="332"/>
        <v>0.27021755895795996</v>
      </c>
      <c r="BL223" s="8">
        <f t="shared" si="333"/>
        <v>0.24938850024336581</v>
      </c>
      <c r="BM223" s="8">
        <f t="shared" si="334"/>
        <v>0.42861420930762245</v>
      </c>
      <c r="BN223" s="8">
        <f t="shared" si="335"/>
        <v>0.57066413895989199</v>
      </c>
    </row>
    <row r="224" spans="1:66" x14ac:dyDescent="0.25">
      <c r="A224" t="s">
        <v>342</v>
      </c>
      <c r="B224" t="s">
        <v>406</v>
      </c>
      <c r="C224" t="s">
        <v>392</v>
      </c>
      <c r="D224" s="11">
        <v>44473</v>
      </c>
      <c r="E224">
        <f>VLOOKUP(A224,home!$A$2:$E$405,3,FALSE)</f>
        <v>1.18548387096774</v>
      </c>
      <c r="F224">
        <f>VLOOKUP(B224,home!$B$2:$E$405,3,FALSE)</f>
        <v>1.0900000000000001</v>
      </c>
      <c r="G224">
        <f>VLOOKUP(C224,away!$B$2:$E$405,4,FALSE)</f>
        <v>1.24</v>
      </c>
      <c r="H224">
        <f>VLOOKUP(A224,away!$A$2:$E$405,3,FALSE)</f>
        <v>0.86021505376344098</v>
      </c>
      <c r="I224">
        <f>VLOOKUP(C224,away!$B$2:$E$405,3,FALSE)</f>
        <v>0.55000000000000004</v>
      </c>
      <c r="J224">
        <f>VLOOKUP(B224,home!$B$2:$E$405,4,FALSE)</f>
        <v>1.3</v>
      </c>
      <c r="K224" s="3">
        <f t="shared" si="280"/>
        <v>1.6022999999999976</v>
      </c>
      <c r="L224" s="3">
        <f t="shared" si="281"/>
        <v>0.61505376344086038</v>
      </c>
      <c r="M224" s="5">
        <f t="shared" si="282"/>
        <v>0.10889689482636876</v>
      </c>
      <c r="N224" s="5">
        <f t="shared" si="283"/>
        <v>0.17448549458029036</v>
      </c>
      <c r="O224" s="5">
        <f t="shared" si="284"/>
        <v>6.6977444989981663E-2</v>
      </c>
      <c r="P224" s="5">
        <f t="shared" si="285"/>
        <v>0.10731796010744743</v>
      </c>
      <c r="Q224" s="5">
        <f t="shared" si="286"/>
        <v>0.13978905398299948</v>
      </c>
      <c r="R224" s="5">
        <f t="shared" si="287"/>
        <v>2.0597364803370707E-2</v>
      </c>
      <c r="S224" s="5">
        <f t="shared" si="288"/>
        <v>2.644047973082074E-2</v>
      </c>
      <c r="T224" s="5">
        <f t="shared" si="289"/>
        <v>8.5977783740081429E-2</v>
      </c>
      <c r="U224" s="5">
        <f t="shared" si="290"/>
        <v>3.3003157624440824E-2</v>
      </c>
      <c r="V224" s="5">
        <f t="shared" si="291"/>
        <v>2.895234425899759E-3</v>
      </c>
      <c r="W224" s="5">
        <f t="shared" si="292"/>
        <v>7.4661333732319909E-2</v>
      </c>
      <c r="X224" s="5">
        <f t="shared" si="293"/>
        <v>4.5920734295577421E-2</v>
      </c>
      <c r="Y224" s="5">
        <f t="shared" si="294"/>
        <v>1.4121860224231335E-2</v>
      </c>
      <c r="Z224" s="5">
        <f t="shared" si="295"/>
        <v>4.222828913092491E-3</v>
      </c>
      <c r="AA224" s="5">
        <f t="shared" si="296"/>
        <v>6.7662387674480859E-3</v>
      </c>
      <c r="AB224" s="5">
        <f t="shared" si="297"/>
        <v>5.4207721885410291E-3</v>
      </c>
      <c r="AC224" s="5">
        <f t="shared" si="298"/>
        <v>1.7832846216358667E-4</v>
      </c>
      <c r="AD224" s="5">
        <f t="shared" si="299"/>
        <v>2.9907463759823998E-2</v>
      </c>
      <c r="AE224" s="5">
        <f t="shared" si="300"/>
        <v>1.8394698140450895E-2</v>
      </c>
      <c r="AF224" s="5">
        <f t="shared" si="301"/>
        <v>5.6568641593214581E-3</v>
      </c>
      <c r="AG224" s="5">
        <f t="shared" si="302"/>
        <v>1.1597585301547943E-3</v>
      </c>
      <c r="AH224" s="5">
        <f t="shared" si="303"/>
        <v>6.4931670384110361E-4</v>
      </c>
      <c r="AI224" s="5">
        <f t="shared" si="304"/>
        <v>1.0404001545645985E-3</v>
      </c>
      <c r="AJ224" s="5">
        <f t="shared" si="305"/>
        <v>8.3351658382942726E-4</v>
      </c>
      <c r="AK224" s="5">
        <f t="shared" si="306"/>
        <v>4.4518120742329637E-4</v>
      </c>
      <c r="AL224" s="5">
        <f t="shared" si="307"/>
        <v>7.0297125805134054E-6</v>
      </c>
      <c r="AM224" s="5">
        <f t="shared" si="308"/>
        <v>9.5841458364731777E-3</v>
      </c>
      <c r="AN224" s="5">
        <f t="shared" si="309"/>
        <v>5.894764966088881E-3</v>
      </c>
      <c r="AO224" s="5">
        <f t="shared" si="310"/>
        <v>1.8127986884961505E-3</v>
      </c>
      <c r="AP224" s="5">
        <f t="shared" si="311"/>
        <v>3.7165621857340454E-4</v>
      </c>
      <c r="AQ224" s="5">
        <f t="shared" si="312"/>
        <v>5.7147138984942865E-5</v>
      </c>
      <c r="AR224" s="5">
        <f t="shared" si="313"/>
        <v>7.9872936472497093E-5</v>
      </c>
      <c r="AS224" s="5">
        <f t="shared" si="314"/>
        <v>1.2798040610988187E-4</v>
      </c>
      <c r="AT224" s="5">
        <f t="shared" si="315"/>
        <v>1.0253150235493175E-4</v>
      </c>
      <c r="AU224" s="5">
        <f t="shared" si="316"/>
        <v>5.4762075407768966E-5</v>
      </c>
      <c r="AV224" s="5">
        <f t="shared" si="317"/>
        <v>2.1936318356467021E-5</v>
      </c>
      <c r="AW224" s="5">
        <f t="shared" si="318"/>
        <v>1.9243850787206646E-7</v>
      </c>
      <c r="AX224" s="5">
        <f t="shared" si="319"/>
        <v>2.5594461456301594E-3</v>
      </c>
      <c r="AY224" s="5">
        <f t="shared" si="320"/>
        <v>1.5741969841940341E-3</v>
      </c>
      <c r="AZ224" s="5">
        <f t="shared" si="321"/>
        <v>4.841078897628965E-4</v>
      </c>
      <c r="BA224" s="5">
        <f t="shared" si="322"/>
        <v>9.9250793170027583E-5</v>
      </c>
      <c r="BB224" s="5">
        <f t="shared" si="323"/>
        <v>1.5261143465928975E-5</v>
      </c>
      <c r="BC224" s="5">
        <f t="shared" si="324"/>
        <v>1.877284744626103E-6</v>
      </c>
      <c r="BD224" s="5">
        <f t="shared" si="325"/>
        <v>8.1876916957470132E-6</v>
      </c>
      <c r="BE224" s="5">
        <f t="shared" si="326"/>
        <v>1.3119138404095416E-5</v>
      </c>
      <c r="BF224" s="5">
        <f t="shared" si="327"/>
        <v>1.0510397732441031E-5</v>
      </c>
      <c r="BG224" s="5">
        <f t="shared" si="328"/>
        <v>5.6136034288967462E-6</v>
      </c>
      <c r="BH224" s="5">
        <f t="shared" si="329"/>
        <v>2.2486691935303109E-6</v>
      </c>
      <c r="BI224" s="5">
        <f t="shared" si="330"/>
        <v>7.2060852975872188E-7</v>
      </c>
      <c r="BJ224" s="8">
        <f t="shared" si="331"/>
        <v>0.6125296982348355</v>
      </c>
      <c r="BK224" s="8">
        <f t="shared" si="332"/>
        <v>0.24731012424947485</v>
      </c>
      <c r="BL224" s="8">
        <f t="shared" si="333"/>
        <v>0.13616087637112684</v>
      </c>
      <c r="BM224" s="8">
        <f t="shared" si="334"/>
        <v>0.38058530993238471</v>
      </c>
      <c r="BN224" s="8">
        <f t="shared" si="335"/>
        <v>0.61806421329045835</v>
      </c>
    </row>
    <row r="225" spans="1:66" x14ac:dyDescent="0.25">
      <c r="A225" t="s">
        <v>342</v>
      </c>
      <c r="B225" t="s">
        <v>430</v>
      </c>
      <c r="C225" t="s">
        <v>386</v>
      </c>
      <c r="D225" s="11">
        <v>44473</v>
      </c>
      <c r="E225">
        <f>VLOOKUP(A225,home!$A$2:$E$405,3,FALSE)</f>
        <v>1.18548387096774</v>
      </c>
      <c r="F225">
        <f>VLOOKUP(B225,home!$B$2:$E$405,3,FALSE)</f>
        <v>1.27</v>
      </c>
      <c r="G225">
        <f>VLOOKUP(C225,away!$B$2:$E$405,4,FALSE)</f>
        <v>1.0900000000000001</v>
      </c>
      <c r="H225">
        <f>VLOOKUP(A225,away!$A$2:$E$405,3,FALSE)</f>
        <v>0.86021505376344098</v>
      </c>
      <c r="I225">
        <f>VLOOKUP(C225,away!$B$2:$E$405,3,FALSE)</f>
        <v>0.89</v>
      </c>
      <c r="J225">
        <f>VLOOKUP(B225,home!$B$2:$E$405,4,FALSE)</f>
        <v>1.02</v>
      </c>
      <c r="K225" s="3">
        <f t="shared" si="280"/>
        <v>1.6410653225806426</v>
      </c>
      <c r="L225" s="3">
        <f t="shared" si="281"/>
        <v>0.78090322580645177</v>
      </c>
      <c r="M225" s="5">
        <f t="shared" si="282"/>
        <v>8.8746743133517381E-2</v>
      </c>
      <c r="N225" s="5">
        <f t="shared" si="283"/>
        <v>0.14563920264838712</v>
      </c>
      <c r="O225" s="5">
        <f t="shared" si="284"/>
        <v>6.9302617992780299E-2</v>
      </c>
      <c r="P225" s="5">
        <f t="shared" si="285"/>
        <v>0.11373012315200505</v>
      </c>
      <c r="Q225" s="5">
        <f t="shared" si="286"/>
        <v>0.11950172253728154</v>
      </c>
      <c r="R225" s="5">
        <f t="shared" si="287"/>
        <v>2.7059318973697184E-2</v>
      </c>
      <c r="S225" s="5">
        <f t="shared" si="288"/>
        <v>3.6436663632575576E-2</v>
      </c>
      <c r="T225" s="5">
        <f t="shared" si="289"/>
        <v>9.3319280618790718E-2</v>
      </c>
      <c r="U225" s="5">
        <f t="shared" si="290"/>
        <v>4.4406110020382875E-2</v>
      </c>
      <c r="V225" s="5">
        <f t="shared" si="291"/>
        <v>5.1882295067518826E-3</v>
      </c>
      <c r="W225" s="5">
        <f t="shared" si="292"/>
        <v>6.5370044281528789E-2</v>
      </c>
      <c r="X225" s="5">
        <f t="shared" si="293"/>
        <v>5.1047678450556425E-2</v>
      </c>
      <c r="Y225" s="5">
        <f t="shared" si="294"/>
        <v>1.9931648385984997E-2</v>
      </c>
      <c r="Z225" s="5">
        <f t="shared" si="295"/>
        <v>7.0435698248952879E-3</v>
      </c>
      <c r="AA225" s="5">
        <f t="shared" si="296"/>
        <v>1.1558958186811064E-2</v>
      </c>
      <c r="AB225" s="5">
        <f t="shared" si="297"/>
        <v>9.4845027227676328E-3</v>
      </c>
      <c r="AC225" s="5">
        <f t="shared" si="298"/>
        <v>4.1554903869544662E-4</v>
      </c>
      <c r="AD225" s="5">
        <f t="shared" si="299"/>
        <v>2.6819128201494485E-2</v>
      </c>
      <c r="AE225" s="5">
        <f t="shared" si="300"/>
        <v>2.0943143725863828E-2</v>
      </c>
      <c r="AF225" s="5">
        <f t="shared" si="301"/>
        <v>8.1772842470276049E-3</v>
      </c>
      <c r="AG225" s="5">
        <f t="shared" si="302"/>
        <v>2.1285558822800471E-3</v>
      </c>
      <c r="AH225" s="5">
        <f t="shared" si="303"/>
        <v>1.3750865993634287E-3</v>
      </c>
      <c r="AI225" s="5">
        <f t="shared" si="304"/>
        <v>2.2566069337606634E-3</v>
      </c>
      <c r="AJ225" s="5">
        <f t="shared" si="305"/>
        <v>1.8516196928448298E-3</v>
      </c>
      <c r="AK225" s="5">
        <f t="shared" si="306"/>
        <v>1.0128762895116902E-3</v>
      </c>
      <c r="AL225" s="5">
        <f t="shared" si="307"/>
        <v>2.1301263202607087E-5</v>
      </c>
      <c r="AM225" s="5">
        <f t="shared" si="308"/>
        <v>8.802388254663427E-3</v>
      </c>
      <c r="AN225" s="5">
        <f t="shared" si="309"/>
        <v>6.8738133828674932E-3</v>
      </c>
      <c r="AO225" s="5">
        <f t="shared" si="310"/>
        <v>2.6838915221363913E-3</v>
      </c>
      <c r="AP225" s="5">
        <f t="shared" si="311"/>
        <v>6.9861984911696547E-4</v>
      </c>
      <c r="AQ225" s="5">
        <f t="shared" si="312"/>
        <v>1.3638862344696371E-4</v>
      </c>
      <c r="AR225" s="5">
        <f t="shared" si="313"/>
        <v>2.1476191224122508E-4</v>
      </c>
      <c r="AS225" s="5">
        <f t="shared" si="314"/>
        <v>3.5243832679018167E-4</v>
      </c>
      <c r="AT225" s="5">
        <f t="shared" si="315"/>
        <v>2.891871582218558E-4</v>
      </c>
      <c r="AU225" s="5">
        <f t="shared" si="316"/>
        <v>1.5819167236450968E-4</v>
      </c>
      <c r="AV225" s="5">
        <f t="shared" si="317"/>
        <v>6.4900716959608861E-5</v>
      </c>
      <c r="AW225" s="5">
        <f t="shared" si="318"/>
        <v>7.5827361276328119E-7</v>
      </c>
      <c r="AX225" s="5">
        <f t="shared" si="319"/>
        <v>2.4075490201032161E-3</v>
      </c>
      <c r="AY225" s="5">
        <f t="shared" si="320"/>
        <v>1.8800627960857636E-3</v>
      </c>
      <c r="AZ225" s="5">
        <f t="shared" si="321"/>
        <v>7.3407355109103491E-4</v>
      </c>
      <c r="BA225" s="5">
        <f t="shared" si="322"/>
        <v>1.910801346753955E-4</v>
      </c>
      <c r="BB225" s="5">
        <f t="shared" si="323"/>
        <v>3.7303773388886893E-5</v>
      </c>
      <c r="BC225" s="5">
        <f t="shared" si="324"/>
        <v>5.8261273948269295E-6</v>
      </c>
      <c r="BD225" s="5">
        <f t="shared" si="325"/>
        <v>2.7951378341589121E-5</v>
      </c>
      <c r="BE225" s="5">
        <f t="shared" si="326"/>
        <v>4.5870037714713534E-5</v>
      </c>
      <c r="BF225" s="5">
        <f t="shared" si="327"/>
        <v>3.7637864119541315E-5</v>
      </c>
      <c r="BG225" s="5">
        <f t="shared" si="328"/>
        <v>2.0588731207527151E-5</v>
      </c>
      <c r="BH225" s="5">
        <f t="shared" si="329"/>
        <v>8.4468632051516737E-6</v>
      </c>
      <c r="BI225" s="5">
        <f t="shared" si="330"/>
        <v>2.7723708581113568E-6</v>
      </c>
      <c r="BJ225" s="8">
        <f t="shared" si="331"/>
        <v>0.57732868601416587</v>
      </c>
      <c r="BK225" s="8">
        <f t="shared" si="332"/>
        <v>0.2464186725228337</v>
      </c>
      <c r="BL225" s="8">
        <f t="shared" si="333"/>
        <v>0.16953044444394366</v>
      </c>
      <c r="BM225" s="8">
        <f t="shared" si="334"/>
        <v>0.43446233984569699</v>
      </c>
      <c r="BN225" s="8">
        <f t="shared" si="335"/>
        <v>0.56397972843766853</v>
      </c>
    </row>
    <row r="226" spans="1:66" x14ac:dyDescent="0.25">
      <c r="A226" t="s">
        <v>40</v>
      </c>
      <c r="B226" t="s">
        <v>317</v>
      </c>
      <c r="C226" t="s">
        <v>233</v>
      </c>
      <c r="D226" s="11">
        <v>44473</v>
      </c>
      <c r="E226">
        <f>VLOOKUP(A226,home!$A$2:$E$405,3,FALSE)</f>
        <v>1.47352941176471</v>
      </c>
      <c r="F226">
        <f>VLOOKUP(B226,home!$B$2:$E$405,3,FALSE)</f>
        <v>1.19</v>
      </c>
      <c r="G226">
        <f>VLOOKUP(C226,away!$B$2:$E$405,4,FALSE)</f>
        <v>0.96</v>
      </c>
      <c r="H226">
        <f>VLOOKUP(A226,away!$A$2:$E$405,3,FALSE)</f>
        <v>1.1558823529411799</v>
      </c>
      <c r="I226">
        <f>VLOOKUP(C226,away!$B$2:$E$405,3,FALSE)</f>
        <v>0.68</v>
      </c>
      <c r="J226">
        <f>VLOOKUP(B226,home!$B$2:$E$405,4,FALSE)</f>
        <v>1.03</v>
      </c>
      <c r="K226" s="3">
        <f t="shared" si="280"/>
        <v>1.6833600000000044</v>
      </c>
      <c r="L226" s="3">
        <f t="shared" si="281"/>
        <v>0.80958000000000241</v>
      </c>
      <c r="M226" s="5">
        <f t="shared" si="282"/>
        <v>8.2666569242838717E-2</v>
      </c>
      <c r="N226" s="5">
        <f t="shared" si="283"/>
        <v>0.13915759600062533</v>
      </c>
      <c r="O226" s="5">
        <f t="shared" si="284"/>
        <v>6.6925201127617573E-2</v>
      </c>
      <c r="P226" s="5">
        <f t="shared" si="285"/>
        <v>0.11265920657018659</v>
      </c>
      <c r="Q226" s="5">
        <f t="shared" si="286"/>
        <v>0.11712616540180665</v>
      </c>
      <c r="R226" s="5">
        <f t="shared" si="287"/>
        <v>2.7090652164448389E-2</v>
      </c>
      <c r="S226" s="5">
        <f t="shared" si="288"/>
        <v>3.838340256912099E-2</v>
      </c>
      <c r="T226" s="5">
        <f t="shared" si="289"/>
        <v>9.4823000985994915E-2</v>
      </c>
      <c r="U226" s="5">
        <f t="shared" si="290"/>
        <v>4.5603320227545957E-2</v>
      </c>
      <c r="V226" s="5">
        <f t="shared" si="291"/>
        <v>5.8121623321090868E-3</v>
      </c>
      <c r="W226" s="5">
        <f t="shared" si="292"/>
        <v>6.5721833930261916E-2</v>
      </c>
      <c r="X226" s="5">
        <f t="shared" si="293"/>
        <v>5.32070823132616E-2</v>
      </c>
      <c r="Y226" s="5">
        <f t="shared" si="294"/>
        <v>2.1537694849585221E-2</v>
      </c>
      <c r="Z226" s="5">
        <f t="shared" si="295"/>
        <v>7.3106833930980655E-3</v>
      </c>
      <c r="AA226" s="5">
        <f t="shared" si="296"/>
        <v>1.2306511996605591E-2</v>
      </c>
      <c r="AB226" s="5">
        <f t="shared" si="297"/>
        <v>1.0358145017303023E-2</v>
      </c>
      <c r="AC226" s="5">
        <f t="shared" si="298"/>
        <v>4.9505622616700864E-4</v>
      </c>
      <c r="AD226" s="5">
        <f t="shared" si="299"/>
        <v>2.7658376591211502E-2</v>
      </c>
      <c r="AE226" s="5">
        <f t="shared" si="300"/>
        <v>2.2391668520713077E-2</v>
      </c>
      <c r="AF226" s="5">
        <f t="shared" si="301"/>
        <v>9.0639235004994715E-3</v>
      </c>
      <c r="AG226" s="5">
        <f t="shared" si="302"/>
        <v>2.4459903958447948E-3</v>
      </c>
      <c r="AH226" s="5">
        <f t="shared" si="303"/>
        <v>1.4796457653460872E-3</v>
      </c>
      <c r="AI226" s="5">
        <f t="shared" si="304"/>
        <v>2.4907764955529954E-3</v>
      </c>
      <c r="AJ226" s="5">
        <f t="shared" si="305"/>
        <v>2.0964367607770513E-3</v>
      </c>
      <c r="AK226" s="5">
        <f t="shared" si="306"/>
        <v>1.1763525952072219E-3</v>
      </c>
      <c r="AL226" s="5">
        <f t="shared" si="307"/>
        <v>2.6986793891867016E-5</v>
      </c>
      <c r="AM226" s="5">
        <f t="shared" si="308"/>
        <v>9.3118009637163778E-3</v>
      </c>
      <c r="AN226" s="5">
        <f t="shared" si="309"/>
        <v>7.5386478242055275E-3</v>
      </c>
      <c r="AO226" s="5">
        <f t="shared" si="310"/>
        <v>3.051569252760164E-3</v>
      </c>
      <c r="AP226" s="5">
        <f t="shared" si="311"/>
        <v>8.234964785498605E-4</v>
      </c>
      <c r="AQ226" s="5">
        <f t="shared" si="312"/>
        <v>1.6667156977609947E-4</v>
      </c>
      <c r="AR226" s="5">
        <f t="shared" si="313"/>
        <v>2.3957832374177788E-4</v>
      </c>
      <c r="AS226" s="5">
        <f t="shared" si="314"/>
        <v>4.0329656705396025E-4</v>
      </c>
      <c r="AT226" s="5">
        <f t="shared" si="315"/>
        <v>3.3944665455797822E-4</v>
      </c>
      <c r="AU226" s="5">
        <f t="shared" si="316"/>
        <v>1.904703068055732E-4</v>
      </c>
      <c r="AV226" s="5">
        <f t="shared" si="317"/>
        <v>8.0157523916057658E-5</v>
      </c>
      <c r="AW226" s="5">
        <f t="shared" si="318"/>
        <v>1.0216110116882032E-6</v>
      </c>
      <c r="AX226" s="5">
        <f t="shared" si="319"/>
        <v>2.6125188783802764E-3</v>
      </c>
      <c r="AY226" s="5">
        <f t="shared" si="320"/>
        <v>2.1150430335591108E-3</v>
      </c>
      <c r="AZ226" s="5">
        <f t="shared" si="321"/>
        <v>8.561482695543948E-4</v>
      </c>
      <c r="BA226" s="5">
        <f t="shared" si="322"/>
        <v>2.310401720219497E-4</v>
      </c>
      <c r="BB226" s="5">
        <f t="shared" si="323"/>
        <v>4.6761375616382644E-5</v>
      </c>
      <c r="BC226" s="5">
        <f t="shared" si="324"/>
        <v>7.5714148943022375E-6</v>
      </c>
      <c r="BD226" s="5">
        <f t="shared" si="325"/>
        <v>3.2326303222478161E-5</v>
      </c>
      <c r="BE226" s="5">
        <f t="shared" si="326"/>
        <v>5.4416805792590973E-5</v>
      </c>
      <c r="BF226" s="5">
        <f t="shared" si="327"/>
        <v>4.5801537099508102E-5</v>
      </c>
      <c r="BG226" s="5">
        <f t="shared" si="328"/>
        <v>2.5700158497276049E-5</v>
      </c>
      <c r="BH226" s="5">
        <f t="shared" si="329"/>
        <v>1.0815654701993684E-5</v>
      </c>
      <c r="BI226" s="5">
        <f t="shared" si="330"/>
        <v>3.6413280998296245E-6</v>
      </c>
      <c r="BJ226" s="8">
        <f t="shared" si="331"/>
        <v>0.57989460172283902</v>
      </c>
      <c r="BK226" s="8">
        <f t="shared" si="332"/>
        <v>0.24215842676787336</v>
      </c>
      <c r="BL226" s="8">
        <f t="shared" si="333"/>
        <v>0.17095269331389293</v>
      </c>
      <c r="BM226" s="8">
        <f t="shared" si="334"/>
        <v>0.45257699326763262</v>
      </c>
      <c r="BN226" s="8">
        <f t="shared" si="335"/>
        <v>0.54562539050752323</v>
      </c>
    </row>
    <row r="227" spans="1:66" x14ac:dyDescent="0.25">
      <c r="A227" t="s">
        <v>40</v>
      </c>
      <c r="B227" t="s">
        <v>319</v>
      </c>
      <c r="C227" t="s">
        <v>239</v>
      </c>
      <c r="D227" s="11">
        <v>44473</v>
      </c>
      <c r="E227">
        <f>VLOOKUP(A227,home!$A$2:$E$405,3,FALSE)</f>
        <v>1.47352941176471</v>
      </c>
      <c r="F227">
        <f>VLOOKUP(B227,home!$B$2:$E$405,3,FALSE)</f>
        <v>0.85</v>
      </c>
      <c r="G227">
        <f>VLOOKUP(C227,away!$B$2:$E$405,4,FALSE)</f>
        <v>0.4</v>
      </c>
      <c r="H227">
        <f>VLOOKUP(A227,away!$A$2:$E$405,3,FALSE)</f>
        <v>1.1558823529411799</v>
      </c>
      <c r="I227">
        <f>VLOOKUP(C227,away!$B$2:$E$405,3,FALSE)</f>
        <v>0.68</v>
      </c>
      <c r="J227">
        <f>VLOOKUP(B227,home!$B$2:$E$405,4,FALSE)</f>
        <v>0.97</v>
      </c>
      <c r="K227" s="3">
        <f t="shared" si="280"/>
        <v>0.50100000000000144</v>
      </c>
      <c r="L227" s="3">
        <f t="shared" si="281"/>
        <v>0.76242000000000232</v>
      </c>
      <c r="M227" s="5">
        <f t="shared" si="282"/>
        <v>0.28268558670512706</v>
      </c>
      <c r="N227" s="5">
        <f t="shared" si="283"/>
        <v>0.14162547893926905</v>
      </c>
      <c r="O227" s="5">
        <f t="shared" si="284"/>
        <v>0.21552514501572359</v>
      </c>
      <c r="P227" s="5">
        <f t="shared" si="285"/>
        <v>0.10797809765287783</v>
      </c>
      <c r="Q227" s="5">
        <f t="shared" si="286"/>
        <v>3.5477182474286995E-2</v>
      </c>
      <c r="R227" s="5">
        <f t="shared" si="287"/>
        <v>8.2160340531444234E-2</v>
      </c>
      <c r="S227" s="5">
        <f t="shared" si="288"/>
        <v>1.0311163816866574E-2</v>
      </c>
      <c r="T227" s="5">
        <f t="shared" si="289"/>
        <v>2.7048513462045971E-2</v>
      </c>
      <c r="U227" s="5">
        <f t="shared" si="290"/>
        <v>4.1162330606253683E-2</v>
      </c>
      <c r="V227" s="5">
        <f t="shared" si="291"/>
        <v>4.3762002179388744E-4</v>
      </c>
      <c r="W227" s="5">
        <f t="shared" si="292"/>
        <v>5.924689473205947E-3</v>
      </c>
      <c r="X227" s="5">
        <f t="shared" si="293"/>
        <v>4.5171017481616914E-3</v>
      </c>
      <c r="Y227" s="5">
        <f t="shared" si="294"/>
        <v>1.7219643574167235E-3</v>
      </c>
      <c r="Z227" s="5">
        <f t="shared" si="295"/>
        <v>2.08802289426613E-2</v>
      </c>
      <c r="AA227" s="5">
        <f t="shared" si="296"/>
        <v>1.0460994700273342E-2</v>
      </c>
      <c r="AB227" s="5">
        <f t="shared" si="297"/>
        <v>2.6204791724184794E-3</v>
      </c>
      <c r="AC227" s="5">
        <f t="shared" si="298"/>
        <v>1.0447423672816553E-5</v>
      </c>
      <c r="AD227" s="5">
        <f t="shared" si="299"/>
        <v>7.4206735651904672E-4</v>
      </c>
      <c r="AE227" s="5">
        <f t="shared" si="300"/>
        <v>5.6576699395725319E-4</v>
      </c>
      <c r="AF227" s="5">
        <f t="shared" si="301"/>
        <v>2.1567603576644516E-4</v>
      </c>
      <c r="AG227" s="5">
        <f t="shared" si="302"/>
        <v>5.4811907729684537E-5</v>
      </c>
      <c r="AH227" s="5">
        <f t="shared" si="303"/>
        <v>3.9798760376159696E-3</v>
      </c>
      <c r="AI227" s="5">
        <f t="shared" si="304"/>
        <v>1.9939178948456065E-3</v>
      </c>
      <c r="AJ227" s="5">
        <f t="shared" si="305"/>
        <v>4.9947643265882576E-4</v>
      </c>
      <c r="AK227" s="5">
        <f t="shared" si="306"/>
        <v>8.3412564254024181E-5</v>
      </c>
      <c r="AL227" s="5">
        <f t="shared" si="307"/>
        <v>1.5962510812284211E-7</v>
      </c>
      <c r="AM227" s="5">
        <f t="shared" si="308"/>
        <v>7.4355149123208711E-5</v>
      </c>
      <c r="AN227" s="5">
        <f t="shared" si="309"/>
        <v>5.6689852794516955E-5</v>
      </c>
      <c r="AO227" s="5">
        <f t="shared" si="310"/>
        <v>2.1610738783797872E-5</v>
      </c>
      <c r="AP227" s="5">
        <f t="shared" si="311"/>
        <v>5.492153154514408E-6</v>
      </c>
      <c r="AQ227" s="5">
        <f t="shared" si="312"/>
        <v>1.046831852016222E-6</v>
      </c>
      <c r="AR227" s="5">
        <f t="shared" si="313"/>
        <v>6.0686741771983548E-4</v>
      </c>
      <c r="AS227" s="5">
        <f t="shared" si="314"/>
        <v>3.0404057627763851E-4</v>
      </c>
      <c r="AT227" s="5">
        <f t="shared" si="315"/>
        <v>7.6162164357548642E-5</v>
      </c>
      <c r="AU227" s="5">
        <f t="shared" si="316"/>
        <v>1.2719081447710665E-5</v>
      </c>
      <c r="AV227" s="5">
        <f t="shared" si="317"/>
        <v>1.5930649513257647E-6</v>
      </c>
      <c r="AW227" s="5">
        <f t="shared" si="318"/>
        <v>1.6936774678456668E-9</v>
      </c>
      <c r="AX227" s="5">
        <f t="shared" si="319"/>
        <v>6.2086549517879457E-6</v>
      </c>
      <c r="AY227" s="5">
        <f t="shared" si="320"/>
        <v>4.7336027083421801E-6</v>
      </c>
      <c r="AZ227" s="5">
        <f t="shared" si="321"/>
        <v>1.8044966884471276E-6</v>
      </c>
      <c r="BA227" s="5">
        <f t="shared" si="322"/>
        <v>4.5859478840195444E-7</v>
      </c>
      <c r="BB227" s="5">
        <f t="shared" si="323"/>
        <v>8.7410459643354793E-8</v>
      </c>
      <c r="BC227" s="5">
        <f t="shared" si="324"/>
        <v>1.3328696528257357E-8</v>
      </c>
      <c r="BD227" s="5">
        <f t="shared" si="325"/>
        <v>7.7114642769659703E-5</v>
      </c>
      <c r="BE227" s="5">
        <f t="shared" si="326"/>
        <v>3.8634436027599629E-5</v>
      </c>
      <c r="BF227" s="5">
        <f t="shared" si="327"/>
        <v>9.6779262249137329E-6</v>
      </c>
      <c r="BG227" s="5">
        <f t="shared" si="328"/>
        <v>1.6162136795605984E-6</v>
      </c>
      <c r="BH227" s="5">
        <f t="shared" si="329"/>
        <v>2.0243076336496546E-7</v>
      </c>
      <c r="BI227" s="5">
        <f t="shared" si="330"/>
        <v>2.0283562489169601E-8</v>
      </c>
      <c r="BJ227" s="8">
        <f t="shared" si="331"/>
        <v>0.21806575356236002</v>
      </c>
      <c r="BK227" s="8">
        <f t="shared" si="332"/>
        <v>0.40142780884815471</v>
      </c>
      <c r="BL227" s="8">
        <f t="shared" si="333"/>
        <v>0.35961462119326948</v>
      </c>
      <c r="BM227" s="8">
        <f t="shared" si="334"/>
        <v>0.13453184931868573</v>
      </c>
      <c r="BN227" s="8">
        <f t="shared" si="335"/>
        <v>0.86545183131872883</v>
      </c>
    </row>
    <row r="228" spans="1:66" x14ac:dyDescent="0.25">
      <c r="A228" t="s">
        <v>40</v>
      </c>
      <c r="B228" t="s">
        <v>321</v>
      </c>
      <c r="C228" t="s">
        <v>42</v>
      </c>
      <c r="D228" s="11">
        <v>44473</v>
      </c>
      <c r="E228">
        <f>VLOOKUP(A228,home!$A$2:$E$405,3,FALSE)</f>
        <v>1.47352941176471</v>
      </c>
      <c r="F228">
        <f>VLOOKUP(B228,home!$B$2:$E$405,3,FALSE)</f>
        <v>1.57</v>
      </c>
      <c r="G228">
        <f>VLOOKUP(C228,away!$B$2:$E$405,4,FALSE)</f>
        <v>0.96</v>
      </c>
      <c r="H228">
        <f>VLOOKUP(A228,away!$A$2:$E$405,3,FALSE)</f>
        <v>1.1558823529411799</v>
      </c>
      <c r="I228">
        <f>VLOOKUP(C228,away!$B$2:$E$405,3,FALSE)</f>
        <v>0.76</v>
      </c>
      <c r="J228">
        <f>VLOOKUP(B228,home!$B$2:$E$405,4,FALSE)</f>
        <v>0.76</v>
      </c>
      <c r="K228" s="3">
        <f t="shared" si="280"/>
        <v>2.2209035294117707</v>
      </c>
      <c r="L228" s="3">
        <f t="shared" si="281"/>
        <v>0.66763764705882556</v>
      </c>
      <c r="M228" s="5">
        <f t="shared" si="282"/>
        <v>5.5657347664589046E-2</v>
      </c>
      <c r="N228" s="5">
        <f t="shared" si="283"/>
        <v>0.12360959986598379</v>
      </c>
      <c r="O228" s="5">
        <f t="shared" si="284"/>
        <v>3.7158940636321247E-2</v>
      </c>
      <c r="P228" s="5">
        <f t="shared" si="285"/>
        <v>8.2526422408408323E-2</v>
      </c>
      <c r="Q228" s="5">
        <f t="shared" si="286"/>
        <v>0.13726249830577009</v>
      </c>
      <c r="R228" s="5">
        <f t="shared" si="287"/>
        <v>1.2404353846816046E-2</v>
      </c>
      <c r="S228" s="5">
        <f t="shared" si="288"/>
        <v>3.0591694903313572E-2</v>
      </c>
      <c r="T228" s="5">
        <f t="shared" si="289"/>
        <v>9.1641611398280365E-2</v>
      </c>
      <c r="U228" s="5">
        <f t="shared" si="290"/>
        <v>2.7548873238466231E-2</v>
      </c>
      <c r="V228" s="5">
        <f t="shared" si="291"/>
        <v>5.0400116700459628E-3</v>
      </c>
      <c r="W228" s="5">
        <f t="shared" si="292"/>
        <v>0.10161558898105398</v>
      </c>
      <c r="X228" s="5">
        <f t="shared" si="293"/>
        <v>6.7842392731807588E-2</v>
      </c>
      <c r="Y228" s="5">
        <f t="shared" si="294"/>
        <v>2.264706772715239E-2</v>
      </c>
      <c r="Z228" s="5">
        <f t="shared" si="295"/>
        <v>2.7605378718577856E-3</v>
      </c>
      <c r="AA228" s="5">
        <f t="shared" si="296"/>
        <v>6.1308883026838148E-3</v>
      </c>
      <c r="AB228" s="5">
        <f t="shared" si="297"/>
        <v>6.8080557349299142E-3</v>
      </c>
      <c r="AC228" s="5">
        <f t="shared" si="298"/>
        <v>4.6707010560861559E-4</v>
      </c>
      <c r="AD228" s="5">
        <f t="shared" si="299"/>
        <v>5.641960505281967E-2</v>
      </c>
      <c r="AE228" s="5">
        <f t="shared" si="300"/>
        <v>3.7667852365452746E-2</v>
      </c>
      <c r="AF228" s="5">
        <f t="shared" si="301"/>
        <v>1.2574238161515041E-2</v>
      </c>
      <c r="AG228" s="5">
        <f t="shared" si="302"/>
        <v>2.7983449265703985E-3</v>
      </c>
      <c r="AH228" s="5">
        <f t="shared" si="303"/>
        <v>4.6075975234597733E-4</v>
      </c>
      <c r="AI228" s="5">
        <f t="shared" si="304"/>
        <v>1.0233029601960744E-3</v>
      </c>
      <c r="AJ228" s="5">
        <f t="shared" si="305"/>
        <v>1.1363285779784874E-3</v>
      </c>
      <c r="AK228" s="5">
        <f t="shared" si="306"/>
        <v>8.4122538313462691E-4</v>
      </c>
      <c r="AL228" s="5">
        <f t="shared" si="307"/>
        <v>2.7702092497893476E-5</v>
      </c>
      <c r="AM228" s="5">
        <f t="shared" si="308"/>
        <v>2.5060499997965089E-2</v>
      </c>
      <c r="AN228" s="5">
        <f t="shared" si="309"/>
        <v>1.6731333252759113E-2</v>
      </c>
      <c r="AO228" s="5">
        <f t="shared" si="310"/>
        <v>5.5852339825145899E-3</v>
      </c>
      <c r="AP228" s="5">
        <f t="shared" si="311"/>
        <v>1.2429708247863448E-3</v>
      </c>
      <c r="AQ228" s="5">
        <f t="shared" si="312"/>
        <v>2.0746352920578069E-4</v>
      </c>
      <c r="AR228" s="5">
        <f t="shared" si="313"/>
        <v>6.1524111383135099E-5</v>
      </c>
      <c r="AS228" s="5">
        <f t="shared" si="314"/>
        <v>1.3663911611472765E-4</v>
      </c>
      <c r="AT228" s="5">
        <f t="shared" si="315"/>
        <v>1.5173114761745174E-4</v>
      </c>
      <c r="AU228" s="5">
        <f t="shared" si="316"/>
        <v>1.1232674708843229E-4</v>
      </c>
      <c r="AV228" s="5">
        <f t="shared" si="317"/>
        <v>6.236671726401067E-5</v>
      </c>
      <c r="AW228" s="5">
        <f t="shared" si="318"/>
        <v>1.1409867115515122E-6</v>
      </c>
      <c r="AX228" s="5">
        <f t="shared" si="319"/>
        <v>9.2761588157173787E-3</v>
      </c>
      <c r="AY228" s="5">
        <f t="shared" si="320"/>
        <v>6.1931128454695318E-3</v>
      </c>
      <c r="AZ228" s="5">
        <f t="shared" si="321"/>
        <v>2.0673776440595327E-3</v>
      </c>
      <c r="BA228" s="5">
        <f t="shared" si="322"/>
        <v>4.6008638195397492E-4</v>
      </c>
      <c r="BB228" s="5">
        <f t="shared" si="323"/>
        <v>7.6792747372889954E-5</v>
      </c>
      <c r="BC228" s="5">
        <f t="shared" si="324"/>
        <v>1.0253945833443813E-5</v>
      </c>
      <c r="BD228" s="5">
        <f t="shared" si="325"/>
        <v>6.8459688268702353E-6</v>
      </c>
      <c r="BE228" s="5">
        <f t="shared" si="326"/>
        <v>1.5204236329839064E-5</v>
      </c>
      <c r="BF228" s="5">
        <f t="shared" si="327"/>
        <v>1.6883571063475127E-5</v>
      </c>
      <c r="BG228" s="5">
        <f t="shared" si="328"/>
        <v>1.2498927521315447E-5</v>
      </c>
      <c r="BH228" s="5">
        <f t="shared" si="329"/>
        <v>6.9397280614878493E-6</v>
      </c>
      <c r="BI228" s="5">
        <f t="shared" si="330"/>
        <v>3.0824933089832562E-6</v>
      </c>
      <c r="BJ228" s="8">
        <f t="shared" si="331"/>
        <v>0.72099008348404359</v>
      </c>
      <c r="BK228" s="8">
        <f t="shared" si="332"/>
        <v>0.18050336168993295</v>
      </c>
      <c r="BL228" s="8">
        <f t="shared" si="333"/>
        <v>9.4098771197452108E-2</v>
      </c>
      <c r="BM228" s="8">
        <f t="shared" si="334"/>
        <v>0.54354161965663983</v>
      </c>
      <c r="BN228" s="8">
        <f t="shared" si="335"/>
        <v>0.44861916272788849</v>
      </c>
    </row>
    <row r="229" spans="1:66" x14ac:dyDescent="0.25">
      <c r="A229" t="s">
        <v>10</v>
      </c>
      <c r="B229" t="s">
        <v>46</v>
      </c>
      <c r="C229" t="s">
        <v>246</v>
      </c>
      <c r="D229" s="11">
        <v>44504</v>
      </c>
      <c r="E229">
        <f>VLOOKUP(A229,home!$A$2:$E$405,3,FALSE)</f>
        <v>1.53198653198653</v>
      </c>
      <c r="F229">
        <f>VLOOKUP(B229,home!$B$2:$E$405,3,FALSE)</f>
        <v>1.46</v>
      </c>
      <c r="G229">
        <f>VLOOKUP(C229,away!$B$2:$E$405,4,FALSE)</f>
        <v>1.23</v>
      </c>
      <c r="H229">
        <f>VLOOKUP(A229,away!$A$2:$E$405,3,FALSE)</f>
        <v>1.4141414141414099</v>
      </c>
      <c r="I229">
        <f>VLOOKUP(C229,away!$B$2:$E$405,3,FALSE)</f>
        <v>0.81</v>
      </c>
      <c r="J229">
        <f>VLOOKUP(B229,home!$B$2:$E$405,4,FALSE)</f>
        <v>0.83</v>
      </c>
      <c r="K229" s="3">
        <f t="shared" ref="K229:K292" si="336">E229*F229*G229</f>
        <v>2.7511414141414106</v>
      </c>
      <c r="L229" s="3">
        <f t="shared" ref="L229:L292" si="337">H229*I229*J229</f>
        <v>0.95072727272726998</v>
      </c>
      <c r="M229" s="5">
        <f t="shared" ref="M229:M292" si="338">_xlfn.POISSON.DIST(0,K229,FALSE) * _xlfn.POISSON.DIST(0,L229,FALSE)</f>
        <v>2.4677369081361891E-2</v>
      </c>
      <c r="N229" s="5">
        <f t="shared" ref="N229:N292" si="339">_xlfn.POISSON.DIST(1,K229,FALSE) * _xlfn.POISSON.DIST(0,L229,FALSE)</f>
        <v>6.789093207178748E-2</v>
      </c>
      <c r="O229" s="5">
        <f t="shared" ref="O229:O292" si="340">_xlfn.POISSON.DIST(0,K229,FALSE) * _xlfn.POISSON.DIST(1,L229,FALSE)</f>
        <v>2.346144780480745E-2</v>
      </c>
      <c r="P229" s="5">
        <f t="shared" ref="P229:P292" si="341">_xlfn.POISSON.DIST(1,K229,FALSE) * _xlfn.POISSON.DIST(1,L229,FALSE)</f>
        <v>6.454576069152286E-2</v>
      </c>
      <c r="Q229" s="5">
        <f t="shared" ref="Q229:Q292" si="342">_xlfn.POISSON.DIST(2,K229,FALSE) * _xlfn.POISSON.DIST(0,L229,FALSE)</f>
        <v>9.3388777433677947E-2</v>
      </c>
      <c r="R229" s="5">
        <f t="shared" ref="R229:R292" si="343">_xlfn.POISSON.DIST(0,K229,FALSE) * _xlfn.POISSON.DIST(2,L229,FALSE)</f>
        <v>1.1152719142848887E-2</v>
      </c>
      <c r="S229" s="5">
        <f t="shared" ref="S229:S292" si="344">_xlfn.POISSON.DIST(2,K229,FALSE) * _xlfn.POISSON.DIST(2,L229,FALSE)</f>
        <v>4.220623367012323E-2</v>
      </c>
      <c r="T229" s="5">
        <f t="shared" ref="T229:T292" si="345">_xlfn.POISSON.DIST(2,K229,FALSE) * _xlfn.POISSON.DIST(1,L229,FALSE)</f>
        <v>8.8787257672854655E-2</v>
      </c>
      <c r="U229" s="5">
        <f t="shared" ref="U229:U292" si="346">_xlfn.POISSON.DIST(1,K229,FALSE) * _xlfn.POISSON.DIST(2,L229,FALSE)</f>
        <v>3.0682707514179272E-2</v>
      </c>
      <c r="V229" s="5">
        <f t="shared" ref="V229:V292" si="347">_xlfn.POISSON.DIST(3,K229,FALSE) * _xlfn.POISSON.DIST(3,L229,FALSE)</f>
        <v>1.2265999891013072E-2</v>
      </c>
      <c r="W229" s="5">
        <f t="shared" ref="W229:W292" si="348">_xlfn.POISSON.DIST(3,K229,FALSE) * _xlfn.POISSON.DIST(0,L229,FALSE)</f>
        <v>8.5641911071275389E-2</v>
      </c>
      <c r="X229" s="5">
        <f t="shared" ref="X229:X292" si="349">_xlfn.POISSON.DIST(3,K229,FALSE) * _xlfn.POISSON.DIST(1,L229,FALSE)</f>
        <v>8.1422100543945039E-2</v>
      </c>
      <c r="Y229" s="5">
        <f t="shared" ref="Y229:Y292" si="350">_xlfn.POISSON.DIST(3,K229,FALSE) * _xlfn.POISSON.DIST(2,L229,FALSE)</f>
        <v>3.8705105794935211E-2</v>
      </c>
      <c r="Z229" s="5">
        <f t="shared" ref="Z229:Z292" si="351">_xlfn.POISSON.DIST(0,K229,FALSE) * _xlfn.POISSON.DIST(3,L229,FALSE)</f>
        <v>3.5343980847246472E-3</v>
      </c>
      <c r="AA229" s="5">
        <f t="shared" ref="AA229:AA292" si="352">_xlfn.POISSON.DIST(1,K229,FALSE) * _xlfn.POISSON.DIST(3,L229,FALSE)</f>
        <v>9.7236289449480588E-3</v>
      </c>
      <c r="AB229" s="5">
        <f t="shared" ref="AB229:AB292" si="353">_xlfn.POISSON.DIST(2,K229,FALSE) * _xlfn.POISSON.DIST(3,L229,FALSE)</f>
        <v>1.3375539143095382E-2</v>
      </c>
      <c r="AC229" s="5">
        <f t="shared" ref="AC229:AC292" si="354">_xlfn.POISSON.DIST(4,K229,FALSE) * _xlfn.POISSON.DIST(4,L229,FALSE)</f>
        <v>2.0051729658590741E-3</v>
      </c>
      <c r="AD229" s="5">
        <f t="shared" ref="AD229:AD292" si="355">_xlfn.POISSON.DIST(4,K229,FALSE) * _xlfn.POISSON.DIST(0,L229,FALSE)</f>
        <v>5.890325208360038E-2</v>
      </c>
      <c r="AE229" s="5">
        <f t="shared" ref="AE229:AE292" si="356">_xlfn.POISSON.DIST(4,K229,FALSE) * _xlfn.POISSON.DIST(1,L229,FALSE)</f>
        <v>5.6000928208208275E-2</v>
      </c>
      <c r="AF229" s="5">
        <f t="shared" ref="AF229:AF292" si="357">_xlfn.POISSON.DIST(4,K229,FALSE) * _xlfn.POISSON.DIST(2,L229,FALSE)</f>
        <v>2.6620804872792742E-2</v>
      </c>
      <c r="AG229" s="5">
        <f t="shared" ref="AG229:AG292" si="358">_xlfn.POISSON.DIST(4,K229,FALSE) * _xlfn.POISSON.DIST(3,L229,FALSE)</f>
        <v>8.4363750715050236E-3</v>
      </c>
      <c r="AH229" s="5">
        <f t="shared" ref="AH229:AH292" si="359">_xlfn.POISSON.DIST(0,K229,FALSE) * _xlfn.POISSON.DIST(4,L229,FALSE)</f>
        <v>8.400621629556875E-4</v>
      </c>
      <c r="AI229" s="5">
        <f t="shared" ref="AI229:AI292" si="360">_xlfn.POISSON.DIST(1,K229,FALSE) * _xlfn.POISSON.DIST(4,L229,FALSE)</f>
        <v>2.3111298069606019E-3</v>
      </c>
      <c r="AJ229" s="5">
        <f t="shared" ref="AJ229:AJ292" si="361">_xlfn.POISSON.DIST(2,K229,FALSE) * _xlfn.POISSON.DIST(4,L229,FALSE)</f>
        <v>3.1791224626929789E-3</v>
      </c>
      <c r="AK229" s="5">
        <f t="shared" ref="AK229:AK292" si="362">_xlfn.POISSON.DIST(3,K229,FALSE) * _xlfn.POISSON.DIST(4,L229,FALSE)</f>
        <v>2.9154051559139617E-3</v>
      </c>
      <c r="AL229" s="5">
        <f t="shared" ref="AL229:AL292" si="363">_xlfn.POISSON.DIST(5,K229,FALSE) * _xlfn.POISSON.DIST(5,L229,FALSE)</f>
        <v>2.0978802719646836E-4</v>
      </c>
      <c r="AM229" s="5">
        <f t="shared" ref="AM229:AM292" si="364">_xlfn.POISSON.DIST(5,K229,FALSE) * _xlfn.POISSON.DIST(0,L229,FALSE)</f>
        <v>3.2410235246960857E-2</v>
      </c>
      <c r="AN229" s="5">
        <f t="shared" ref="AN229:AN292" si="365">_xlfn.POISSON.DIST(5,K229,FALSE) * _xlfn.POISSON.DIST(1,L229,FALSE)</f>
        <v>3.0813294564792336E-2</v>
      </c>
      <c r="AO229" s="5">
        <f t="shared" ref="AO229:AO292" si="366">_xlfn.POISSON.DIST(5,K229,FALSE) * _xlfn.POISSON.DIST(2,L229,FALSE)</f>
        <v>1.4647519752663511E-2</v>
      </c>
      <c r="AP229" s="5">
        <f t="shared" ref="AP229:AP292" si="367">_xlfn.POISSON.DIST(5,K229,FALSE) * _xlfn.POISSON.DIST(3,L229,FALSE)</f>
        <v>4.6419321688895331E-3</v>
      </c>
      <c r="AQ229" s="5">
        <f t="shared" ref="AQ229:AQ292" si="368">_xlfn.POISSON.DIST(5,K229,FALSE) * _xlfn.POISSON.DIST(4,L229,FALSE)</f>
        <v>1.1033028777783316E-3</v>
      </c>
      <c r="AR229" s="5">
        <f t="shared" ref="AR229:AR292" si="369">_xlfn.POISSON.DIST(0,K229,FALSE) * _xlfn.POISSON.DIST(5,L229,FALSE)</f>
        <v>1.5973400182164646E-4</v>
      </c>
      <c r="AS229" s="5">
        <f t="shared" ref="AS229:AS292" si="370">_xlfn.POISSON.DIST(1,K229,FALSE) * _xlfn.POISSON.DIST(5,L229,FALSE)</f>
        <v>4.3945082765807112E-4</v>
      </c>
      <c r="AT229" s="5">
        <f t="shared" ref="AT229:AT292" si="371">_xlfn.POISSON.DIST(2,K229,FALSE) * _xlfn.POISSON.DIST(5,L229,FALSE)</f>
        <v>6.0449568572441966E-4</v>
      </c>
      <c r="AU229" s="5">
        <f t="shared" ref="AU229:AU292" si="372">_xlfn.POISSON.DIST(3,K229,FALSE) * _xlfn.POISSON.DIST(5,L229,FALSE)</f>
        <v>5.5435103855542049E-4</v>
      </c>
      <c r="AV229" s="5">
        <f t="shared" ref="AV229:AV292" si="373">_xlfn.POISSON.DIST(4,K229,FALSE) * _xlfn.POISSON.DIST(5,L229,FALSE)</f>
        <v>3.8127452503552983E-4</v>
      </c>
      <c r="AW229" s="5">
        <f t="shared" ref="AW229:AW292" si="374">_xlfn.POISSON.DIST(6,K229,FALSE) * _xlfn.POISSON.DIST(6,L229,FALSE)</f>
        <v>1.5242179264560123E-5</v>
      </c>
      <c r="AX229" s="5">
        <f t="shared" ref="AX229:AX292" si="375">_xlfn.POISSON.DIST(6,K229,FALSE) * _xlfn.POISSON.DIST(0,L229,FALSE)</f>
        <v>1.4860856738329943E-2</v>
      </c>
      <c r="AY229" s="5">
        <f t="shared" ref="AY229:AY292" si="376">_xlfn.POISSON.DIST(6,K229,FALSE) * _xlfn.POISSON.DIST(1,L229,FALSE)</f>
        <v>1.4128621797223099E-2</v>
      </c>
      <c r="AZ229" s="5">
        <f t="shared" ref="AZ229:AZ292" si="377">_xlfn.POISSON.DIST(6,K229,FALSE) * _xlfn.POISSON.DIST(2,L229,FALSE)</f>
        <v>6.7162330343344869E-3</v>
      </c>
      <c r="BA229" s="5">
        <f t="shared" ref="BA229:BA292" si="378">_xlfn.POISSON.DIST(6,K229,FALSE) * _xlfn.POISSON.DIST(3,L229,FALSE)</f>
        <v>2.1284353052445416E-3</v>
      </c>
      <c r="BB229" s="5">
        <f t="shared" ref="BB229:BB292" si="379">_xlfn.POISSON.DIST(6,K229,FALSE) * _xlfn.POISSON.DIST(4,L229,FALSE)</f>
        <v>5.0589037323289429E-4</v>
      </c>
      <c r="BC229" s="5">
        <f t="shared" ref="BC229:BC292" si="380">_xlfn.POISSON.DIST(6,K229,FALSE) * _xlfn.POISSON.DIST(5,L229,FALSE)</f>
        <v>9.6192754968538074E-5</v>
      </c>
      <c r="BD229" s="5">
        <f t="shared" ref="BD229:BD292" si="381">_xlfn.POISSON.DIST(0,K229,FALSE) * _xlfn.POISSON.DIST(6,L229,FALSE)</f>
        <v>2.5310578652284448E-5</v>
      </c>
      <c r="BE229" s="5">
        <f t="shared" ref="BE229:BE292" si="382">_xlfn.POISSON.DIST(1,K229,FALSE) * _xlfn.POISSON.DIST(6,L229,FALSE)</f>
        <v>6.9632981146183233E-5</v>
      </c>
      <c r="BF229" s="5">
        <f t="shared" ref="BF229:BF292" si="383">_xlfn.POISSON.DIST(2,K229,FALSE) * _xlfn.POISSON.DIST(6,L229,FALSE)</f>
        <v>9.578508911069638E-5</v>
      </c>
      <c r="BG229" s="5">
        <f t="shared" ref="BG229:BG292" si="384">_xlfn.POISSON.DIST(3,K229,FALSE) * _xlfn.POISSON.DIST(6,L229,FALSE)</f>
        <v>8.7839441836554076E-5</v>
      </c>
      <c r="BH229" s="5">
        <f t="shared" ref="BH229:BH292" si="385">_xlfn.POISSON.DIST(4,K229,FALSE) * _xlfn.POISSON.DIST(6,L229,FALSE)</f>
        <v>6.0414681557902402E-5</v>
      </c>
      <c r="BI229" s="5">
        <f t="shared" ref="BI229:BI292" si="386">_xlfn.POISSON.DIST(5,K229,FALSE) * _xlfn.POISSON.DIST(6,L229,FALSE)</f>
        <v>3.3241866491222112E-5</v>
      </c>
      <c r="BJ229" s="8">
        <f t="shared" ref="BJ229:BJ292" si="387">SUM(N229,Q229,T229,W229,X229,Y229,AD229,AE229,AF229,AG229,AM229,AN229,AO229,AP229,AQ229,AX229,AY229,AZ229,BA229,BB229,BC229)</f>
        <v>0.72784995943900022</v>
      </c>
      <c r="BK229" s="8">
        <f t="shared" ref="BK229:BK292" si="388">SUM(M229,P229,S229,V229,AC229,AL229,AY229)</f>
        <v>0.1600389461242997</v>
      </c>
      <c r="BL229" s="8">
        <f t="shared" ref="BL229:BL292" si="389">SUM(O229,R229,U229,AA229,AB229,AH229,AI229,AJ229,AK229,AR229,AS229,AT229,AU229,AV229,BD229,BE229,BF229,BG229,BH229,BI229)</f>
        <v>0.10015329285599218</v>
      </c>
      <c r="BM229" s="8">
        <f t="shared" ref="BM229:BM292" si="390">SUM(S229:BI229)</f>
        <v>0.69234621066005164</v>
      </c>
      <c r="BN229" s="8">
        <f t="shared" ref="BN229:BN292" si="391">SUM(M229:R229)</f>
        <v>0.2851170062260065</v>
      </c>
    </row>
    <row r="230" spans="1:66" s="10" customFormat="1" x14ac:dyDescent="0.25">
      <c r="A230" t="s">
        <v>10</v>
      </c>
      <c r="B230" t="s">
        <v>47</v>
      </c>
      <c r="C230" t="s">
        <v>44</v>
      </c>
      <c r="D230" s="11">
        <v>44504</v>
      </c>
      <c r="E230">
        <f>VLOOKUP(A230,home!$A$2:$E$405,3,FALSE)</f>
        <v>1.53198653198653</v>
      </c>
      <c r="F230">
        <f>VLOOKUP(B230,home!$B$2:$E$405,3,FALSE)</f>
        <v>0.81</v>
      </c>
      <c r="G230">
        <f>VLOOKUP(C230,away!$B$2:$E$405,4,FALSE)</f>
        <v>0.84</v>
      </c>
      <c r="H230">
        <f>VLOOKUP(A230,away!$A$2:$E$405,3,FALSE)</f>
        <v>1.4141414141414099</v>
      </c>
      <c r="I230">
        <f>VLOOKUP(C230,away!$B$2:$E$405,3,FALSE)</f>
        <v>0.77</v>
      </c>
      <c r="J230">
        <f>VLOOKUP(B230,home!$B$2:$E$405,4,FALSE)</f>
        <v>1.66</v>
      </c>
      <c r="K230" s="3">
        <f t="shared" si="336"/>
        <v>1.042363636363635</v>
      </c>
      <c r="L230" s="3">
        <f t="shared" si="337"/>
        <v>1.8075555555555503</v>
      </c>
      <c r="M230" s="5">
        <f t="shared" si="338"/>
        <v>5.7848995352259611E-2</v>
      </c>
      <c r="N230" s="5">
        <f t="shared" si="339"/>
        <v>6.029968915536435E-2</v>
      </c>
      <c r="O230" s="5">
        <f t="shared" si="340"/>
        <v>0.10456527293228408</v>
      </c>
      <c r="P230" s="5">
        <f t="shared" si="341"/>
        <v>0.10899503813105162</v>
      </c>
      <c r="Q230" s="5">
        <f t="shared" si="342"/>
        <v>3.1427101629791211E-2</v>
      </c>
      <c r="R230" s="5">
        <f t="shared" si="343"/>
        <v>9.4503770003466256E-2</v>
      </c>
      <c r="S230" s="5">
        <f t="shared" si="344"/>
        <v>5.1340210252784263E-2</v>
      </c>
      <c r="T230" s="5">
        <f t="shared" si="345"/>
        <v>5.6806232145938003E-2</v>
      </c>
      <c r="U230" s="5">
        <f t="shared" si="346"/>
        <v>9.8507293350885691E-2</v>
      </c>
      <c r="V230" s="5">
        <f t="shared" si="347"/>
        <v>1.0747959964240189E-2</v>
      </c>
      <c r="W230" s="5">
        <f t="shared" si="348"/>
        <v>1.0919489311732899E-2</v>
      </c>
      <c r="X230" s="5">
        <f t="shared" si="349"/>
        <v>1.9737583569252256E-2</v>
      </c>
      <c r="Y230" s="5">
        <f t="shared" si="350"/>
        <v>1.7838389416921931E-2</v>
      </c>
      <c r="Z230" s="5">
        <f t="shared" si="351"/>
        <v>5.6940271496903123E-2</v>
      </c>
      <c r="AA230" s="5">
        <f t="shared" si="352"/>
        <v>5.935246845304458E-2</v>
      </c>
      <c r="AB230" s="5">
        <f t="shared" si="353"/>
        <v>3.0933427421936738E-2</v>
      </c>
      <c r="AC230" s="5">
        <f t="shared" si="354"/>
        <v>1.2656597350998954E-3</v>
      </c>
      <c r="AD230" s="5">
        <f t="shared" si="355"/>
        <v>2.8455196465529374E-3</v>
      </c>
      <c r="AE230" s="5">
        <f t="shared" si="356"/>
        <v>5.143434845569228E-3</v>
      </c>
      <c r="AF230" s="5">
        <f t="shared" si="357"/>
        <v>4.6485221148733309E-3</v>
      </c>
      <c r="AG230" s="5">
        <f t="shared" si="358"/>
        <v>2.8008206579540418E-3</v>
      </c>
      <c r="AH230" s="5">
        <f t="shared" si="359"/>
        <v>2.5730676019767158E-2</v>
      </c>
      <c r="AI230" s="5">
        <f t="shared" si="360"/>
        <v>2.6820721022059076E-2</v>
      </c>
      <c r="AJ230" s="5">
        <f t="shared" si="361"/>
        <v>1.3978472147224042E-2</v>
      </c>
      <c r="AK230" s="5">
        <f t="shared" si="362"/>
        <v>4.8568836860627485E-3</v>
      </c>
      <c r="AL230" s="5">
        <f t="shared" si="363"/>
        <v>9.5386708272548234E-5</v>
      </c>
      <c r="AM230" s="5">
        <f t="shared" si="364"/>
        <v>5.9321324122501727E-4</v>
      </c>
      <c r="AN230" s="5">
        <f t="shared" si="365"/>
        <v>1.0722658898053949E-3</v>
      </c>
      <c r="AO230" s="5">
        <f t="shared" si="366"/>
        <v>9.6909008307522848E-4</v>
      </c>
      <c r="AP230" s="5">
        <f t="shared" si="367"/>
        <v>5.8389472116547299E-4</v>
      </c>
      <c r="AQ230" s="5">
        <f t="shared" si="368"/>
        <v>2.6385553677555251E-4</v>
      </c>
      <c r="AR230" s="5">
        <f t="shared" si="369"/>
        <v>9.3019252775460096E-3</v>
      </c>
      <c r="AS230" s="5">
        <f t="shared" si="370"/>
        <v>9.6959886574856727E-3</v>
      </c>
      <c r="AT230" s="5">
        <f t="shared" si="371"/>
        <v>5.0533729975786625E-3</v>
      </c>
      <c r="AU230" s="5">
        <f t="shared" si="372"/>
        <v>1.7558174178859661E-3</v>
      </c>
      <c r="AV230" s="5">
        <f t="shared" si="373"/>
        <v>4.5755005712455588E-4</v>
      </c>
      <c r="AW230" s="5">
        <f t="shared" si="374"/>
        <v>4.9922493333498131E-6</v>
      </c>
      <c r="AX230" s="5">
        <f t="shared" si="375"/>
        <v>1.0305731854372784E-4</v>
      </c>
      <c r="AY230" s="5">
        <f t="shared" si="376"/>
        <v>1.8628182867437332E-4</v>
      </c>
      <c r="AZ230" s="5">
        <f t="shared" si="377"/>
        <v>1.6835737715970535E-4</v>
      </c>
      <c r="BA230" s="5">
        <f t="shared" si="378"/>
        <v>1.0143843746792883E-4</v>
      </c>
      <c r="BB230" s="5">
        <f t="shared" si="379"/>
        <v>4.5838902798007275E-5</v>
      </c>
      <c r="BC230" s="5">
        <f t="shared" si="380"/>
        <v>1.6571272682621764E-5</v>
      </c>
      <c r="BD230" s="5">
        <f t="shared" si="381"/>
        <v>2.8022911187984803E-3</v>
      </c>
      <c r="BE230" s="5">
        <f t="shared" si="382"/>
        <v>2.9210063607403029E-3</v>
      </c>
      <c r="BF230" s="5">
        <f t="shared" si="383"/>
        <v>1.522375406011285E-3</v>
      </c>
      <c r="BG230" s="5">
        <f t="shared" si="384"/>
        <v>5.2895625470682954E-4</v>
      </c>
      <c r="BH230" s="5">
        <f t="shared" si="385"/>
        <v>1.3784119128337497E-4</v>
      </c>
      <c r="BI230" s="5">
        <f t="shared" si="386"/>
        <v>2.8736129077366838E-5</v>
      </c>
      <c r="BJ230" s="8">
        <f t="shared" si="387"/>
        <v>0.21657064710332313</v>
      </c>
      <c r="BK230" s="8">
        <f t="shared" si="388"/>
        <v>0.2304795319723825</v>
      </c>
      <c r="BL230" s="8">
        <f t="shared" si="389"/>
        <v>0.49345484590496891</v>
      </c>
      <c r="BM230" s="8">
        <f t="shared" si="390"/>
        <v>0.53962413969401968</v>
      </c>
      <c r="BN230" s="8">
        <f t="shared" si="391"/>
        <v>0.45763986720421718</v>
      </c>
    </row>
    <row r="231" spans="1:66" x14ac:dyDescent="0.25">
      <c r="A231" t="s">
        <v>10</v>
      </c>
      <c r="B231" t="s">
        <v>12</v>
      </c>
      <c r="C231" t="s">
        <v>245</v>
      </c>
      <c r="D231" s="11">
        <v>44504</v>
      </c>
      <c r="E231">
        <f>VLOOKUP(A231,home!$A$2:$E$405,3,FALSE)</f>
        <v>1.53198653198653</v>
      </c>
      <c r="F231">
        <f>VLOOKUP(B231,home!$B$2:$E$405,3,FALSE)</f>
        <v>0.96</v>
      </c>
      <c r="G231">
        <f>VLOOKUP(C231,away!$B$2:$E$405,4,FALSE)</f>
        <v>0.42</v>
      </c>
      <c r="H231">
        <f>VLOOKUP(A231,away!$A$2:$E$405,3,FALSE)</f>
        <v>1.4141414141414099</v>
      </c>
      <c r="I231">
        <f>VLOOKUP(C231,away!$B$2:$E$405,3,FALSE)</f>
        <v>1.5</v>
      </c>
      <c r="J231">
        <f>VLOOKUP(B231,home!$B$2:$E$405,4,FALSE)</f>
        <v>0.46</v>
      </c>
      <c r="K231" s="3">
        <f t="shared" si="336"/>
        <v>0.61769696969696886</v>
      </c>
      <c r="L231" s="3">
        <f t="shared" si="337"/>
        <v>0.97575757575757294</v>
      </c>
      <c r="M231" s="5">
        <f t="shared" si="338"/>
        <v>0.20322235685149162</v>
      </c>
      <c r="N231" s="5">
        <f t="shared" si="339"/>
        <v>0.12552983400184242</v>
      </c>
      <c r="O231" s="5">
        <f t="shared" si="340"/>
        <v>0.1982957542611519</v>
      </c>
      <c r="P231" s="5">
        <f t="shared" si="341"/>
        <v>0.12248668651088833</v>
      </c>
      <c r="Q231" s="5">
        <f t="shared" si="342"/>
        <v>3.876969903475079E-2</v>
      </c>
      <c r="R231" s="5">
        <f t="shared" si="343"/>
        <v>9.6744292230440482E-2</v>
      </c>
      <c r="S231" s="5">
        <f t="shared" si="344"/>
        <v>1.8456370407341955E-2</v>
      </c>
      <c r="T231" s="5">
        <f t="shared" si="345"/>
        <v>3.7829827542999156E-2</v>
      </c>
      <c r="U231" s="5">
        <f t="shared" si="346"/>
        <v>5.9758656146221098E-2</v>
      </c>
      <c r="V231" s="5">
        <f t="shared" si="347"/>
        <v>1.2360077411632355E-3</v>
      </c>
      <c r="W231" s="5">
        <f t="shared" si="348"/>
        <v>7.9826418699430208E-3</v>
      </c>
      <c r="X231" s="5">
        <f t="shared" si="349"/>
        <v>7.7891232791565011E-3</v>
      </c>
      <c r="Y231" s="5">
        <f t="shared" si="350"/>
        <v>3.8001480240733121E-3</v>
      </c>
      <c r="Z231" s="5">
        <f t="shared" si="351"/>
        <v>3.1466325351718942E-2</v>
      </c>
      <c r="AA231" s="5">
        <f t="shared" si="352"/>
        <v>1.9436653817255699E-2</v>
      </c>
      <c r="AB231" s="5">
        <f t="shared" si="353"/>
        <v>6.0029810819839328E-3</v>
      </c>
      <c r="AC231" s="5">
        <f t="shared" si="354"/>
        <v>4.6560604558485719E-5</v>
      </c>
      <c r="AD231" s="5">
        <f t="shared" si="355"/>
        <v>1.232713423309987E-3</v>
      </c>
      <c r="AE231" s="5">
        <f t="shared" si="356"/>
        <v>1.2028294615327719E-3</v>
      </c>
      <c r="AF231" s="5">
        <f t="shared" si="357"/>
        <v>5.8683497971750217E-4</v>
      </c>
      <c r="AG231" s="5">
        <f t="shared" si="358"/>
        <v>1.9086955905963147E-4</v>
      </c>
      <c r="AH231" s="5">
        <f t="shared" si="359"/>
        <v>7.6758763357980819E-3</v>
      </c>
      <c r="AI231" s="5">
        <f t="shared" si="360"/>
        <v>4.7413655523911484E-3</v>
      </c>
      <c r="AJ231" s="5">
        <f t="shared" si="361"/>
        <v>1.4643635669688035E-3</v>
      </c>
      <c r="AK231" s="5">
        <f t="shared" si="362"/>
        <v>3.0151097928375804E-4</v>
      </c>
      <c r="AL231" s="5">
        <f t="shared" si="363"/>
        <v>1.1225249549645346E-6</v>
      </c>
      <c r="AM231" s="5">
        <f t="shared" si="364"/>
        <v>1.5228866921667124E-4</v>
      </c>
      <c r="AN231" s="5">
        <f t="shared" si="365"/>
        <v>1.4859682269020608E-4</v>
      </c>
      <c r="AO231" s="5">
        <f t="shared" si="366"/>
        <v>7.249723773673669E-5</v>
      </c>
      <c r="AP231" s="5">
        <f t="shared" si="367"/>
        <v>2.3579909647706212E-5</v>
      </c>
      <c r="AQ231" s="5">
        <f t="shared" si="368"/>
        <v>5.7520688686071038E-6</v>
      </c>
      <c r="AR231" s="5">
        <f t="shared" si="369"/>
        <v>1.4979588970466516E-3</v>
      </c>
      <c r="AS231" s="5">
        <f t="shared" si="370"/>
        <v>9.2528467143633043E-4</v>
      </c>
      <c r="AT231" s="5">
        <f t="shared" si="371"/>
        <v>2.8577276882663837E-4</v>
      </c>
      <c r="AU231" s="5">
        <f t="shared" si="372"/>
        <v>5.8840324442042309E-5</v>
      </c>
      <c r="AV231" s="5">
        <f t="shared" si="373"/>
        <v>9.0863725259590049E-6</v>
      </c>
      <c r="AW231" s="5">
        <f t="shared" si="374"/>
        <v>1.8793640127545705E-8</v>
      </c>
      <c r="AX231" s="5">
        <f t="shared" si="375"/>
        <v>1.5678041582386969E-5</v>
      </c>
      <c r="AY231" s="5">
        <f t="shared" si="376"/>
        <v>1.5297967847056333E-5</v>
      </c>
      <c r="AZ231" s="5">
        <f t="shared" si="377"/>
        <v>7.4635540102304927E-6</v>
      </c>
      <c r="BA231" s="5">
        <f t="shared" si="378"/>
        <v>2.4275397891860727E-6</v>
      </c>
      <c r="BB231" s="5">
        <f t="shared" si="379"/>
        <v>5.9217258493781285E-7</v>
      </c>
      <c r="BC231" s="5">
        <f t="shared" si="380"/>
        <v>1.1556337718180315E-7</v>
      </c>
      <c r="BD231" s="5">
        <f t="shared" si="381"/>
        <v>2.4360745699445469E-4</v>
      </c>
      <c r="BE231" s="5">
        <f t="shared" si="382"/>
        <v>1.5047558798105933E-4</v>
      </c>
      <c r="BF231" s="5">
        <f t="shared" si="383"/>
        <v>4.6474157354634981E-5</v>
      </c>
      <c r="BG231" s="5">
        <f t="shared" si="384"/>
        <v>9.5689820557260419E-6</v>
      </c>
      <c r="BH231" s="5">
        <f t="shared" si="385"/>
        <v>1.4776828047266617E-6</v>
      </c>
      <c r="BI231" s="5">
        <f t="shared" si="386"/>
        <v>1.8255203813059545E-7</v>
      </c>
      <c r="BJ231" s="8">
        <f t="shared" si="387"/>
        <v>0.22535881072373604</v>
      </c>
      <c r="BK231" s="8">
        <f t="shared" si="388"/>
        <v>0.34546440260824562</v>
      </c>
      <c r="BL231" s="8">
        <f t="shared" si="389"/>
        <v>0.39765018342500125</v>
      </c>
      <c r="BM231" s="8">
        <f t="shared" si="390"/>
        <v>0.21487582004392941</v>
      </c>
      <c r="BN231" s="8">
        <f t="shared" si="391"/>
        <v>0.78504862289056554</v>
      </c>
    </row>
    <row r="232" spans="1:66" x14ac:dyDescent="0.25">
      <c r="A232" t="s">
        <v>10</v>
      </c>
      <c r="B232" t="s">
        <v>244</v>
      </c>
      <c r="C232" t="s">
        <v>43</v>
      </c>
      <c r="D232" s="11">
        <v>44504</v>
      </c>
      <c r="E232">
        <f>VLOOKUP(A232,home!$A$2:$E$405,3,FALSE)</f>
        <v>1.53198653198653</v>
      </c>
      <c r="F232">
        <f>VLOOKUP(B232,home!$B$2:$E$405,3,FALSE)</f>
        <v>1.23</v>
      </c>
      <c r="G232">
        <f>VLOOKUP(C232,away!$B$2:$E$405,4,FALSE)</f>
        <v>0.77</v>
      </c>
      <c r="H232">
        <f>VLOOKUP(A232,away!$A$2:$E$405,3,FALSE)</f>
        <v>1.4141414141414099</v>
      </c>
      <c r="I232">
        <f>VLOOKUP(C232,away!$B$2:$E$405,3,FALSE)</f>
        <v>0.61</v>
      </c>
      <c r="J232">
        <f>VLOOKUP(B232,home!$B$2:$E$405,4,FALSE)</f>
        <v>1.21</v>
      </c>
      <c r="K232" s="3">
        <f t="shared" si="336"/>
        <v>1.4509444444444426</v>
      </c>
      <c r="L232" s="3">
        <f t="shared" si="337"/>
        <v>1.0437777777777746</v>
      </c>
      <c r="M232" s="5">
        <f t="shared" si="338"/>
        <v>8.2519370255715749E-2</v>
      </c>
      <c r="N232" s="5">
        <f t="shared" si="339"/>
        <v>0.11973102183158474</v>
      </c>
      <c r="O232" s="5">
        <f t="shared" si="340"/>
        <v>8.6131884909132372E-2</v>
      </c>
      <c r="P232" s="5">
        <f t="shared" si="341"/>
        <v>0.12497257989843374</v>
      </c>
      <c r="Q232" s="5">
        <f t="shared" si="342"/>
        <v>8.6861530477097104E-2</v>
      </c>
      <c r="R232" s="5">
        <f t="shared" si="343"/>
        <v>4.4951273713132608E-2</v>
      </c>
      <c r="S232" s="5">
        <f t="shared" si="344"/>
        <v>4.7316604810700817E-2</v>
      </c>
      <c r="T232" s="5">
        <f t="shared" si="345"/>
        <v>9.066413525576085E-2</v>
      </c>
      <c r="U232" s="5">
        <f t="shared" si="346"/>
        <v>6.5221800864771265E-2</v>
      </c>
      <c r="V232" s="5">
        <f t="shared" si="347"/>
        <v>7.9621415713984831E-3</v>
      </c>
      <c r="W232" s="5">
        <f t="shared" si="348"/>
        <v>4.2010418360561873E-2</v>
      </c>
      <c r="X232" s="5">
        <f t="shared" si="349"/>
        <v>4.3849541119901893E-2</v>
      </c>
      <c r="Y232" s="5">
        <f t="shared" si="350"/>
        <v>2.2884588293353172E-2</v>
      </c>
      <c r="Z232" s="5">
        <f t="shared" si="351"/>
        <v>1.5639713528191348E-2</v>
      </c>
      <c r="AA232" s="5">
        <f t="shared" si="352"/>
        <v>2.2692355456431831E-2</v>
      </c>
      <c r="AB232" s="5">
        <f t="shared" si="353"/>
        <v>1.6462673540434153E-2</v>
      </c>
      <c r="AC232" s="5">
        <f t="shared" si="354"/>
        <v>7.536483332721771E-4</v>
      </c>
      <c r="AD232" s="5">
        <f t="shared" si="355"/>
        <v>1.5238695782261013E-2</v>
      </c>
      <c r="AE232" s="5">
        <f t="shared" si="356"/>
        <v>1.5905812019839947E-2</v>
      </c>
      <c r="AF232" s="5">
        <f t="shared" si="357"/>
        <v>8.3010665619097767E-3</v>
      </c>
      <c r="AG232" s="5">
        <f t="shared" si="358"/>
        <v>2.8881562697251929E-3</v>
      </c>
      <c r="AH232" s="5">
        <f t="shared" si="359"/>
        <v>4.0810963578841409E-3</v>
      </c>
      <c r="AI232" s="5">
        <f t="shared" si="360"/>
        <v>5.921444087714443E-3</v>
      </c>
      <c r="AJ232" s="5">
        <f t="shared" si="361"/>
        <v>4.2958432010788321E-3</v>
      </c>
      <c r="AK232" s="5">
        <f t="shared" si="362"/>
        <v>2.0776766089365866E-3</v>
      </c>
      <c r="AL232" s="5">
        <f t="shared" si="363"/>
        <v>4.5654917750007805E-5</v>
      </c>
      <c r="AM232" s="5">
        <f t="shared" si="364"/>
        <v>4.4221001971701136E-3</v>
      </c>
      <c r="AN232" s="5">
        <f t="shared" si="365"/>
        <v>4.6156899169128799E-3</v>
      </c>
      <c r="AO232" s="5">
        <f t="shared" si="366"/>
        <v>2.4088772821933033E-3</v>
      </c>
      <c r="AP232" s="5">
        <f t="shared" si="367"/>
        <v>8.381108588490304E-4</v>
      </c>
      <c r="AQ232" s="5">
        <f t="shared" si="368"/>
        <v>2.1870037244521576E-4</v>
      </c>
      <c r="AR232" s="5">
        <f t="shared" si="369"/>
        <v>8.5195153746585599E-4</v>
      </c>
      <c r="AS232" s="5">
        <f t="shared" si="370"/>
        <v>1.2361343502219852E-3</v>
      </c>
      <c r="AT232" s="5">
        <f t="shared" si="371"/>
        <v>8.9678113402076533E-4</v>
      </c>
      <c r="AU232" s="5">
        <f t="shared" si="372"/>
        <v>4.337265347633387E-4</v>
      </c>
      <c r="AV232" s="5">
        <f t="shared" si="373"/>
        <v>1.5732827650575141E-4</v>
      </c>
      <c r="AW232" s="5">
        <f t="shared" si="374"/>
        <v>1.9206308229976071E-6</v>
      </c>
      <c r="AX232" s="5">
        <f t="shared" si="375"/>
        <v>1.069370285643441E-3</v>
      </c>
      <c r="AY232" s="5">
        <f t="shared" si="376"/>
        <v>1.1161849403704951E-3</v>
      </c>
      <c r="AZ232" s="5">
        <f t="shared" si="377"/>
        <v>5.8252451832446653E-4</v>
      </c>
      <c r="BA232" s="5">
        <f t="shared" si="378"/>
        <v>2.0267538241259338E-4</v>
      </c>
      <c r="BB232" s="5">
        <f t="shared" si="379"/>
        <v>5.288701506621934E-5</v>
      </c>
      <c r="BC232" s="5">
        <f t="shared" si="380"/>
        <v>1.1040458211823627E-5</v>
      </c>
      <c r="BD232" s="5">
        <f t="shared" si="381"/>
        <v>1.4820801375841153E-4</v>
      </c>
      <c r="BE232" s="5">
        <f t="shared" si="382"/>
        <v>2.1504159418491271E-4</v>
      </c>
      <c r="BF232" s="5">
        <f t="shared" si="383"/>
        <v>1.5600670320353778E-4</v>
      </c>
      <c r="BG232" s="5">
        <f t="shared" si="384"/>
        <v>7.5452353103088688E-5</v>
      </c>
      <c r="BH232" s="5">
        <f t="shared" si="385"/>
        <v>2.736929313879673E-5</v>
      </c>
      <c r="BI232" s="5">
        <f t="shared" si="386"/>
        <v>7.9422647656217003E-6</v>
      </c>
      <c r="BJ232" s="8">
        <f t="shared" si="387"/>
        <v>0.46387312719959506</v>
      </c>
      <c r="BK232" s="8">
        <f t="shared" si="388"/>
        <v>0.26468618472764144</v>
      </c>
      <c r="BL232" s="8">
        <f t="shared" si="389"/>
        <v>0.25604199079464829</v>
      </c>
      <c r="BM232" s="8">
        <f t="shared" si="390"/>
        <v>0.45395909085543235</v>
      </c>
      <c r="BN232" s="8">
        <f t="shared" si="391"/>
        <v>0.54516766108509629</v>
      </c>
    </row>
    <row r="233" spans="1:66" x14ac:dyDescent="0.25">
      <c r="A233" t="s">
        <v>13</v>
      </c>
      <c r="B233" t="s">
        <v>251</v>
      </c>
      <c r="C233" t="s">
        <v>58</v>
      </c>
      <c r="D233" s="11">
        <v>44504</v>
      </c>
      <c r="E233">
        <f>VLOOKUP(A233,home!$A$2:$E$405,3,FALSE)</f>
        <v>1.6031746031745999</v>
      </c>
      <c r="F233">
        <f>VLOOKUP(B233,home!$B$2:$E$405,3,FALSE)</f>
        <v>0.37</v>
      </c>
      <c r="G233">
        <f>VLOOKUP(C233,away!$B$2:$E$405,4,FALSE)</f>
        <v>0.89</v>
      </c>
      <c r="H233">
        <f>VLOOKUP(A233,away!$A$2:$E$405,3,FALSE)</f>
        <v>1.3968253968254001</v>
      </c>
      <c r="I233">
        <f>VLOOKUP(C233,away!$B$2:$E$405,3,FALSE)</f>
        <v>0.53</v>
      </c>
      <c r="J233">
        <f>VLOOKUP(B233,home!$B$2:$E$405,4,FALSE)</f>
        <v>1.38</v>
      </c>
      <c r="K233" s="3">
        <f t="shared" si="336"/>
        <v>0.52792539682539574</v>
      </c>
      <c r="L233" s="3">
        <f t="shared" si="337"/>
        <v>1.0216380952380975</v>
      </c>
      <c r="M233" s="5">
        <f t="shared" si="338"/>
        <v>0.2123406419755457</v>
      </c>
      <c r="N233" s="5">
        <f t="shared" si="339"/>
        <v>0.11210001767709925</v>
      </c>
      <c r="O233" s="5">
        <f t="shared" si="340"/>
        <v>0.21693528900953132</v>
      </c>
      <c r="P233" s="5">
        <f t="shared" si="341"/>
        <v>0.11452564853578874</v>
      </c>
      <c r="Q233" s="5">
        <f t="shared" si="342"/>
        <v>2.9590223158158242E-2</v>
      </c>
      <c r="R233" s="5">
        <f t="shared" si="343"/>
        <v>0.11081467772681186</v>
      </c>
      <c r="S233" s="5">
        <f t="shared" si="344"/>
        <v>1.544231482314809E-2</v>
      </c>
      <c r="T233" s="5">
        <f t="shared" si="345"/>
        <v>3.0230499224971032E-2</v>
      </c>
      <c r="U233" s="5">
        <f t="shared" si="346"/>
        <v>5.8501882713005493E-2</v>
      </c>
      <c r="V233" s="5">
        <f t="shared" si="347"/>
        <v>9.2542137511843106E-4</v>
      </c>
      <c r="W233" s="5">
        <f t="shared" si="348"/>
        <v>5.2071434343075708E-3</v>
      </c>
      <c r="X233" s="5">
        <f t="shared" si="349"/>
        <v>5.3198160998575517E-3</v>
      </c>
      <c r="Y233" s="5">
        <f t="shared" si="350"/>
        <v>2.7174633936377164E-3</v>
      </c>
      <c r="Z233" s="5">
        <f t="shared" si="351"/>
        <v>3.7737498759081237E-2</v>
      </c>
      <c r="AA233" s="5">
        <f t="shared" si="352"/>
        <v>1.9922584007585838E-2</v>
      </c>
      <c r="AB233" s="5">
        <f t="shared" si="353"/>
        <v>5.2588190339960175E-3</v>
      </c>
      <c r="AC233" s="5">
        <f t="shared" si="354"/>
        <v>3.1195300793655129E-5</v>
      </c>
      <c r="AD233" s="5">
        <f t="shared" si="355"/>
        <v>6.8724581597089432E-4</v>
      </c>
      <c r="AE233" s="5">
        <f t="shared" si="356"/>
        <v>7.0211650638885654E-4</v>
      </c>
      <c r="AF233" s="5">
        <f t="shared" si="357"/>
        <v>3.5865448511116936E-4</v>
      </c>
      <c r="AG233" s="5">
        <f t="shared" si="358"/>
        <v>1.2213836167252522E-4</v>
      </c>
      <c r="AH233" s="5">
        <f t="shared" si="359"/>
        <v>9.6385165878194526E-3</v>
      </c>
      <c r="AI233" s="5">
        <f t="shared" si="360"/>
        <v>5.0884176944327444E-3</v>
      </c>
      <c r="AJ233" s="5">
        <f t="shared" si="361"/>
        <v>1.3431524652733856E-3</v>
      </c>
      <c r="AK233" s="5">
        <f t="shared" si="362"/>
        <v>2.3636143274215364E-4</v>
      </c>
      <c r="AL233" s="5">
        <f t="shared" si="363"/>
        <v>6.7300579322423016E-7</v>
      </c>
      <c r="AM233" s="5">
        <f t="shared" si="364"/>
        <v>7.2562904022605473E-5</v>
      </c>
      <c r="AN233" s="5">
        <f t="shared" si="365"/>
        <v>7.4133027050599543E-5</v>
      </c>
      <c r="AO233" s="5">
        <f t="shared" si="366"/>
        <v>3.7868562275104424E-5</v>
      </c>
      <c r="AP233" s="5">
        <f t="shared" si="367"/>
        <v>1.2895988610714321E-5</v>
      </c>
      <c r="AQ233" s="5">
        <f t="shared" si="368"/>
        <v>3.293758310115594E-6</v>
      </c>
      <c r="AR233" s="5">
        <f t="shared" si="369"/>
        <v>1.969415145540135E-3</v>
      </c>
      <c r="AS233" s="5">
        <f t="shared" si="370"/>
        <v>1.0397042722232203E-3</v>
      </c>
      <c r="AT233" s="5">
        <f t="shared" si="371"/>
        <v>2.7444314524725138E-4</v>
      </c>
      <c r="AU233" s="5">
        <f t="shared" si="372"/>
        <v>4.829516878688832E-5</v>
      </c>
      <c r="AV233" s="5">
        <f t="shared" si="373"/>
        <v>6.3740615366418688E-6</v>
      </c>
      <c r="AW233" s="5">
        <f t="shared" si="374"/>
        <v>1.0082911042822358E-8</v>
      </c>
      <c r="AX233" s="5">
        <f t="shared" si="375"/>
        <v>6.3846333168228493E-6</v>
      </c>
      <c r="AY233" s="5">
        <f t="shared" si="376"/>
        <v>6.5227846205925929E-6</v>
      </c>
      <c r="AZ233" s="5">
        <f t="shared" si="377"/>
        <v>3.3319626277152855E-6</v>
      </c>
      <c r="BA233" s="5">
        <f t="shared" si="378"/>
        <v>1.1346866507945237E-6</v>
      </c>
      <c r="BB233" s="5">
        <f t="shared" si="379"/>
        <v>2.8980977715245329E-7</v>
      </c>
      <c r="BC233" s="5">
        <f t="shared" si="380"/>
        <v>5.9216141742281992E-8</v>
      </c>
      <c r="BD233" s="5">
        <f t="shared" si="381"/>
        <v>3.3533825633711388E-4</v>
      </c>
      <c r="BE233" s="5">
        <f t="shared" si="382"/>
        <v>1.7703358204750711E-4</v>
      </c>
      <c r="BF233" s="5">
        <f t="shared" si="383"/>
        <v>4.6730262026925719E-5</v>
      </c>
      <c r="BG233" s="5">
        <f t="shared" si="384"/>
        <v>8.2233640414398297E-6</v>
      </c>
      <c r="BH233" s="5">
        <f t="shared" si="385"/>
        <v>1.0853306812042027E-6</v>
      </c>
      <c r="BI233" s="5">
        <f t="shared" si="386"/>
        <v>1.1459472611230118E-7</v>
      </c>
      <c r="BJ233" s="8">
        <f t="shared" si="387"/>
        <v>0.18725379549057874</v>
      </c>
      <c r="BK233" s="8">
        <f t="shared" si="388"/>
        <v>0.34327241780080836</v>
      </c>
      <c r="BL233" s="8">
        <f t="shared" si="389"/>
        <v>0.43164645785439271</v>
      </c>
      <c r="BM233" s="8">
        <f t="shared" si="390"/>
        <v>0.2035971591202165</v>
      </c>
      <c r="BN233" s="8">
        <f t="shared" si="391"/>
        <v>0.79630649808293519</v>
      </c>
    </row>
    <row r="234" spans="1:66" x14ac:dyDescent="0.25">
      <c r="A234" t="s">
        <v>13</v>
      </c>
      <c r="B234" t="s">
        <v>53</v>
      </c>
      <c r="C234" t="s">
        <v>52</v>
      </c>
      <c r="D234" s="11">
        <v>44504</v>
      </c>
      <c r="E234">
        <f>VLOOKUP(A234,home!$A$2:$E$405,3,FALSE)</f>
        <v>1.6031746031745999</v>
      </c>
      <c r="F234">
        <f>VLOOKUP(B234,home!$B$2:$E$405,3,FALSE)</f>
        <v>0.71</v>
      </c>
      <c r="G234">
        <f>VLOOKUP(C234,away!$B$2:$E$405,4,FALSE)</f>
        <v>1.2</v>
      </c>
      <c r="H234">
        <f>VLOOKUP(A234,away!$A$2:$E$405,3,FALSE)</f>
        <v>1.3968253968254001</v>
      </c>
      <c r="I234">
        <f>VLOOKUP(C234,away!$B$2:$E$405,3,FALSE)</f>
        <v>0.8</v>
      </c>
      <c r="J234">
        <f>VLOOKUP(B234,home!$B$2:$E$405,4,FALSE)</f>
        <v>1.33</v>
      </c>
      <c r="K234" s="3">
        <f t="shared" si="336"/>
        <v>1.3659047619047591</v>
      </c>
      <c r="L234" s="3">
        <f t="shared" si="337"/>
        <v>1.4862222222222259</v>
      </c>
      <c r="M234" s="5">
        <f t="shared" si="338"/>
        <v>5.772141767541375E-2</v>
      </c>
      <c r="N234" s="5">
        <f t="shared" si="339"/>
        <v>7.8841959266741188E-2</v>
      </c>
      <c r="O234" s="5">
        <f t="shared" si="340"/>
        <v>8.5786853647370695E-2</v>
      </c>
      <c r="P234" s="5">
        <f t="shared" si="341"/>
        <v>0.1171766719057703</v>
      </c>
      <c r="Q234" s="5">
        <f t="shared" si="342"/>
        <v>5.3845303800171426E-2</v>
      </c>
      <c r="R234" s="5">
        <f t="shared" si="343"/>
        <v>6.3749164132624075E-2</v>
      </c>
      <c r="S234" s="5">
        <f t="shared" si="344"/>
        <v>5.9468274480552773E-2</v>
      </c>
      <c r="T234" s="5">
        <f t="shared" si="345"/>
        <v>8.002608707012164E-2</v>
      </c>
      <c r="U234" s="5">
        <f t="shared" si="346"/>
        <v>8.7075286856199322E-2</v>
      </c>
      <c r="V234" s="5">
        <f t="shared" si="347"/>
        <v>1.3413650846582921E-2</v>
      </c>
      <c r="W234" s="5">
        <f t="shared" si="348"/>
        <v>2.4515852288954181E-2</v>
      </c>
      <c r="X234" s="5">
        <f t="shared" si="349"/>
        <v>3.643600446856133E-2</v>
      </c>
      <c r="Y234" s="5">
        <f t="shared" si="350"/>
        <v>2.7075999765082088E-2</v>
      </c>
      <c r="Z234" s="5">
        <f t="shared" si="351"/>
        <v>3.1581808127332654E-2</v>
      </c>
      <c r="AA234" s="5">
        <f t="shared" si="352"/>
        <v>4.3137742110686099E-2</v>
      </c>
      <c r="AB234" s="5">
        <f t="shared" si="353"/>
        <v>2.9461023683402802E-2</v>
      </c>
      <c r="AC234" s="5">
        <f t="shared" si="354"/>
        <v>1.7018888174524323E-3</v>
      </c>
      <c r="AD234" s="5">
        <f t="shared" si="355"/>
        <v>8.3715798459090551E-3</v>
      </c>
      <c r="AE234" s="5">
        <f t="shared" si="356"/>
        <v>1.2442028002097755E-2</v>
      </c>
      <c r="AF234" s="5">
        <f t="shared" si="357"/>
        <v>9.245809253114445E-3</v>
      </c>
      <c r="AG234" s="5">
        <f t="shared" si="358"/>
        <v>4.5804423914688561E-3</v>
      </c>
      <c r="AH234" s="5">
        <f t="shared" si="359"/>
        <v>1.1734396264200071E-2</v>
      </c>
      <c r="AI234" s="5">
        <f t="shared" si="360"/>
        <v>1.6028067735348296E-2</v>
      </c>
      <c r="AJ234" s="5">
        <f t="shared" si="361"/>
        <v>1.0946407021922134E-2</v>
      </c>
      <c r="AK234" s="5">
        <f t="shared" si="362"/>
        <v>4.9839164923303767E-3</v>
      </c>
      <c r="AL234" s="5">
        <f t="shared" si="363"/>
        <v>1.3819595956851617E-4</v>
      </c>
      <c r="AM234" s="5">
        <f t="shared" si="364"/>
        <v>2.2869561552386164E-3</v>
      </c>
      <c r="AN234" s="5">
        <f t="shared" si="365"/>
        <v>3.398925059163534E-3</v>
      </c>
      <c r="AO234" s="5">
        <f t="shared" si="366"/>
        <v>2.5257789772984195E-3</v>
      </c>
      <c r="AP234" s="5">
        <f t="shared" si="367"/>
        <v>1.2512896148275459E-3</v>
      </c>
      <c r="AQ234" s="5">
        <f t="shared" si="368"/>
        <v>4.6492360799814701E-4</v>
      </c>
      <c r="AR234" s="5">
        <f t="shared" si="369"/>
        <v>3.4879840984431217E-3</v>
      </c>
      <c r="AS234" s="5">
        <f t="shared" si="370"/>
        <v>4.7642540895115387E-3</v>
      </c>
      <c r="AT234" s="5">
        <f t="shared" si="371"/>
        <v>3.2537586738940168E-3</v>
      </c>
      <c r="AU234" s="5">
        <f t="shared" si="372"/>
        <v>1.4814414889202502E-3</v>
      </c>
      <c r="AV234" s="5">
        <f t="shared" si="373"/>
        <v>5.0587699604986178E-4</v>
      </c>
      <c r="AW234" s="5">
        <f t="shared" si="374"/>
        <v>7.7928625231372795E-6</v>
      </c>
      <c r="AX234" s="5">
        <f t="shared" si="375"/>
        <v>5.2062738378463673E-4</v>
      </c>
      <c r="AY234" s="5">
        <f t="shared" si="376"/>
        <v>7.7376798727814646E-4</v>
      </c>
      <c r="AZ234" s="5">
        <f t="shared" si="377"/>
        <v>5.7499558876847301E-4</v>
      </c>
      <c r="BA234" s="5">
        <f t="shared" si="378"/>
        <v>2.8485707390248565E-4</v>
      </c>
      <c r="BB234" s="5">
        <f t="shared" si="379"/>
        <v>1.0584022834776826E-4</v>
      </c>
      <c r="BC234" s="5">
        <f t="shared" si="380"/>
        <v>3.1460419875105577E-5</v>
      </c>
      <c r="BD234" s="5">
        <f t="shared" si="381"/>
        <v>8.6398657964398674E-4</v>
      </c>
      <c r="BE234" s="5">
        <f t="shared" si="382"/>
        <v>1.1801233833575271E-3</v>
      </c>
      <c r="BF234" s="5">
        <f t="shared" si="383"/>
        <v>8.0596807448160101E-4</v>
      </c>
      <c r="BG234" s="5">
        <f t="shared" si="384"/>
        <v>3.66958543625876E-4</v>
      </c>
      <c r="BH234" s="5">
        <f t="shared" si="385"/>
        <v>1.2530760554005491E-4</v>
      </c>
      <c r="BI234" s="5">
        <f t="shared" si="386"/>
        <v>3.4231651022008808E-5</v>
      </c>
      <c r="BJ234" s="8">
        <f t="shared" si="387"/>
        <v>0.34760048824870482</v>
      </c>
      <c r="BK234" s="8">
        <f t="shared" si="388"/>
        <v>0.25039386767261884</v>
      </c>
      <c r="BL234" s="8">
        <f t="shared" si="389"/>
        <v>0.36977274912857377</v>
      </c>
      <c r="BM234" s="8">
        <f t="shared" si="390"/>
        <v>0.54146156762438391</v>
      </c>
      <c r="BN234" s="8">
        <f t="shared" si="391"/>
        <v>0.45712137042809142</v>
      </c>
    </row>
    <row r="235" spans="1:66" x14ac:dyDescent="0.25">
      <c r="A235" t="s">
        <v>16</v>
      </c>
      <c r="B235" t="s">
        <v>67</v>
      </c>
      <c r="C235" t="s">
        <v>252</v>
      </c>
      <c r="D235" s="11">
        <v>44504</v>
      </c>
      <c r="E235">
        <f>VLOOKUP(A235,home!$A$2:$E$405,3,FALSE)</f>
        <v>1.5384615384615401</v>
      </c>
      <c r="F235">
        <f>VLOOKUP(B235,home!$B$2:$E$405,3,FALSE)</f>
        <v>1.1599999999999999</v>
      </c>
      <c r="G235">
        <f>VLOOKUP(C235,away!$B$2:$E$405,4,FALSE)</f>
        <v>1.1599999999999999</v>
      </c>
      <c r="H235">
        <f>VLOOKUP(A235,away!$A$2:$E$405,3,FALSE)</f>
        <v>1.2793522267206501</v>
      </c>
      <c r="I235">
        <f>VLOOKUP(C235,away!$B$2:$E$405,3,FALSE)</f>
        <v>0.74</v>
      </c>
      <c r="J235">
        <f>VLOOKUP(B235,home!$B$2:$E$405,4,FALSE)</f>
        <v>0.95</v>
      </c>
      <c r="K235" s="3">
        <f t="shared" si="336"/>
        <v>2.0701538461538482</v>
      </c>
      <c r="L235" s="3">
        <f t="shared" si="337"/>
        <v>0.89938461538461689</v>
      </c>
      <c r="M235" s="5">
        <f t="shared" si="338"/>
        <v>5.1326994247940017E-2</v>
      </c>
      <c r="N235" s="5">
        <f t="shared" si="339"/>
        <v>0.10625477455388947</v>
      </c>
      <c r="O235" s="5">
        <f t="shared" si="340"/>
        <v>4.6162708980531972E-2</v>
      </c>
      <c r="P235" s="5">
        <f t="shared" si="341"/>
        <v>9.5563909544929049E-2</v>
      </c>
      <c r="Q235" s="5">
        <f t="shared" si="342"/>
        <v>0.10998186510747218</v>
      </c>
      <c r="R235" s="5">
        <f t="shared" si="343"/>
        <v>2.0759015130783872E-2</v>
      </c>
      <c r="S235" s="5">
        <f t="shared" si="344"/>
        <v>4.4481763160512319E-2</v>
      </c>
      <c r="T235" s="5">
        <f t="shared" si="345"/>
        <v>9.8915997448966675E-2</v>
      </c>
      <c r="U235" s="5">
        <f t="shared" si="346"/>
        <v>4.2974355015358165E-2</v>
      </c>
      <c r="V235" s="5">
        <f t="shared" si="347"/>
        <v>9.2021129607984305E-3</v>
      </c>
      <c r="W235" s="5">
        <f t="shared" si="348"/>
        <v>7.5893127019802428E-2</v>
      </c>
      <c r="X235" s="5">
        <f t="shared" si="349"/>
        <v>6.8257110855040881E-2</v>
      </c>
      <c r="Y235" s="5">
        <f t="shared" si="350"/>
        <v>3.0694697696813048E-2</v>
      </c>
      <c r="Z235" s="5">
        <f t="shared" si="351"/>
        <v>6.223446279721166E-3</v>
      </c>
      <c r="AA235" s="5">
        <f t="shared" si="352"/>
        <v>1.288349125229663E-2</v>
      </c>
      <c r="AB235" s="5">
        <f t="shared" si="353"/>
        <v>1.3335404483915667E-2</v>
      </c>
      <c r="AC235" s="5">
        <f t="shared" si="354"/>
        <v>1.0708179773298021E-3</v>
      </c>
      <c r="AD235" s="5">
        <f t="shared" si="355"/>
        <v>3.9277612199171627E-2</v>
      </c>
      <c r="AE235" s="5">
        <f t="shared" si="356"/>
        <v>3.5325680140978109E-2</v>
      </c>
      <c r="AF235" s="5">
        <f t="shared" si="357"/>
        <v>1.5885686623396796E-2</v>
      </c>
      <c r="AG235" s="5">
        <f t="shared" si="358"/>
        <v>4.7624473846347611E-3</v>
      </c>
      <c r="AH235" s="5">
        <f t="shared" si="359"/>
        <v>1.3993179596634611E-3</v>
      </c>
      <c r="AI235" s="5">
        <f t="shared" si="360"/>
        <v>2.8968034561894698E-3</v>
      </c>
      <c r="AJ235" s="5">
        <f t="shared" si="361"/>
        <v>2.9984144081911961E-3</v>
      </c>
      <c r="AK235" s="5">
        <f t="shared" si="362"/>
        <v>2.0690597064933732E-3</v>
      </c>
      <c r="AL235" s="5">
        <f t="shared" si="363"/>
        <v>7.974872000515494E-5</v>
      </c>
      <c r="AM235" s="5">
        <f t="shared" si="364"/>
        <v>1.6262139992370896E-2</v>
      </c>
      <c r="AN235" s="5">
        <f t="shared" si="365"/>
        <v>1.4625918522369292E-2</v>
      </c>
      <c r="AO235" s="5">
        <f t="shared" si="366"/>
        <v>6.5771630524439247E-3</v>
      </c>
      <c r="AP235" s="5">
        <f t="shared" si="367"/>
        <v>1.9717997540813978E-3</v>
      </c>
      <c r="AQ235" s="5">
        <f t="shared" si="368"/>
        <v>4.4335159085999486E-4</v>
      </c>
      <c r="AR235" s="5">
        <f t="shared" si="369"/>
        <v>2.5170500899054183E-4</v>
      </c>
      <c r="AS235" s="5">
        <f t="shared" si="370"/>
        <v>5.2106809245795922E-4</v>
      </c>
      <c r="AT235" s="5">
        <f t="shared" si="371"/>
        <v>5.3934555785494669E-4</v>
      </c>
      <c r="AU235" s="5">
        <f t="shared" si="372"/>
        <v>3.721760936664703E-4</v>
      </c>
      <c r="AV235" s="5">
        <f t="shared" si="373"/>
        <v>1.9261544293753955E-4</v>
      </c>
      <c r="AW235" s="5">
        <f t="shared" si="374"/>
        <v>4.1244808986010775E-6</v>
      </c>
      <c r="AX235" s="5">
        <f t="shared" si="375"/>
        <v>5.6108552753164837E-3</v>
      </c>
      <c r="AY235" s="5">
        <f t="shared" si="376"/>
        <v>5.0463169137692637E-3</v>
      </c>
      <c r="AZ235" s="5">
        <f t="shared" si="377"/>
        <v>2.2692898982996281E-3</v>
      </c>
      <c r="BA235" s="5">
        <f t="shared" si="378"/>
        <v>6.8032147412613593E-4</v>
      </c>
      <c r="BB235" s="5">
        <f t="shared" si="379"/>
        <v>1.5296766683620754E-4</v>
      </c>
      <c r="BC235" s="5">
        <f t="shared" si="380"/>
        <v>2.751535324075296E-5</v>
      </c>
      <c r="BD235" s="5">
        <f t="shared" si="381"/>
        <v>3.7729935450223323E-5</v>
      </c>
      <c r="BE235" s="5">
        <f t="shared" si="382"/>
        <v>7.8106770987416244E-5</v>
      </c>
      <c r="BF235" s="5">
        <f t="shared" si="383"/>
        <v>8.0846516185128784E-5</v>
      </c>
      <c r="BG235" s="5">
        <f t="shared" si="384"/>
        <v>5.5788242142927903E-5</v>
      </c>
      <c r="BH235" s="5">
        <f t="shared" si="385"/>
        <v>2.8872561010586094E-5</v>
      </c>
      <c r="BI235" s="5">
        <f t="shared" si="386"/>
        <v>1.1954128644875291E-5</v>
      </c>
      <c r="BJ235" s="8">
        <f t="shared" si="387"/>
        <v>0.63891663852387992</v>
      </c>
      <c r="BK235" s="8">
        <f t="shared" si="388"/>
        <v>0.20677166352528403</v>
      </c>
      <c r="BL235" s="8">
        <f t="shared" si="389"/>
        <v>0.14764877874375246</v>
      </c>
      <c r="BM235" s="8">
        <f t="shared" si="390"/>
        <v>0.56446906707422029</v>
      </c>
      <c r="BN235" s="8">
        <f t="shared" si="391"/>
        <v>0.43004926756554657</v>
      </c>
    </row>
    <row r="236" spans="1:66" x14ac:dyDescent="0.25">
      <c r="A236" t="s">
        <v>16</v>
      </c>
      <c r="B236" t="s">
        <v>323</v>
      </c>
      <c r="C236" t="s">
        <v>20</v>
      </c>
      <c r="D236" s="11">
        <v>44504</v>
      </c>
      <c r="E236">
        <f>VLOOKUP(A236,home!$A$2:$E$405,3,FALSE)</f>
        <v>1.5384615384615401</v>
      </c>
      <c r="F236">
        <f>VLOOKUP(B236,home!$B$2:$E$405,3,FALSE)</f>
        <v>0.6</v>
      </c>
      <c r="G236">
        <f>VLOOKUP(C236,away!$B$2:$E$405,4,FALSE)</f>
        <v>1.25</v>
      </c>
      <c r="H236">
        <f>VLOOKUP(A236,away!$A$2:$E$405,3,FALSE)</f>
        <v>1.2793522267206501</v>
      </c>
      <c r="I236">
        <f>VLOOKUP(C236,away!$B$2:$E$405,3,FALSE)</f>
        <v>0.51</v>
      </c>
      <c r="J236">
        <f>VLOOKUP(B236,home!$B$2:$E$405,4,FALSE)</f>
        <v>1.5</v>
      </c>
      <c r="K236" s="3">
        <f t="shared" si="336"/>
        <v>1.1538461538461551</v>
      </c>
      <c r="L236" s="3">
        <f t="shared" si="337"/>
        <v>0.97870445344129742</v>
      </c>
      <c r="M236" s="5">
        <f t="shared" si="338"/>
        <v>0.11853457281005199</v>
      </c>
      <c r="N236" s="5">
        <f t="shared" si="339"/>
        <v>0.13677066093467552</v>
      </c>
      <c r="O236" s="5">
        <f t="shared" si="340"/>
        <v>0.11601031429595961</v>
      </c>
      <c r="P236" s="5">
        <f t="shared" si="341"/>
        <v>0.13385805495687661</v>
      </c>
      <c r="Q236" s="5">
        <f t="shared" si="342"/>
        <v>7.890615053923597E-2</v>
      </c>
      <c r="R236" s="5">
        <f t="shared" si="343"/>
        <v>5.676990562329013E-2</v>
      </c>
      <c r="S236" s="5">
        <f t="shared" si="344"/>
        <v>3.7790617648639974E-2</v>
      </c>
      <c r="T236" s="5">
        <f t="shared" si="345"/>
        <v>7.7225800936659691E-2</v>
      </c>
      <c r="U236" s="5">
        <f t="shared" si="346"/>
        <v>6.5503737257642525E-2</v>
      </c>
      <c r="V236" s="5">
        <f t="shared" si="347"/>
        <v>4.7417751014129815E-3</v>
      </c>
      <c r="W236" s="5">
        <f t="shared" si="348"/>
        <v>3.0348519438167701E-2</v>
      </c>
      <c r="X236" s="5">
        <f t="shared" si="349"/>
        <v>2.9702231129484512E-2</v>
      </c>
      <c r="Y236" s="5">
        <f t="shared" si="350"/>
        <v>1.4534852941784613E-2</v>
      </c>
      <c r="Z236" s="5">
        <f t="shared" si="351"/>
        <v>1.8520319818318736E-2</v>
      </c>
      <c r="AA236" s="5">
        <f t="shared" si="352"/>
        <v>2.1369599790367795E-2</v>
      </c>
      <c r="AB236" s="5">
        <f t="shared" si="353"/>
        <v>1.2328615263673745E-2</v>
      </c>
      <c r="AC236" s="5">
        <f t="shared" si="354"/>
        <v>3.3467281795456394E-4</v>
      </c>
      <c r="AD236" s="5">
        <f t="shared" si="355"/>
        <v>8.7543806071637767E-3</v>
      </c>
      <c r="AE236" s="5">
        <f t="shared" si="356"/>
        <v>8.5679512873513188E-3</v>
      </c>
      <c r="AF236" s="5">
        <f t="shared" si="357"/>
        <v>4.1927460408994156E-3</v>
      </c>
      <c r="AG236" s="5">
        <f t="shared" si="358"/>
        <v>1.367819740792209E-3</v>
      </c>
      <c r="AH236" s="5">
        <f t="shared" si="359"/>
        <v>4.5314798713364159E-3</v>
      </c>
      <c r="AI236" s="5">
        <f t="shared" si="360"/>
        <v>5.228630620772794E-3</v>
      </c>
      <c r="AJ236" s="5">
        <f t="shared" si="361"/>
        <v>3.0165176658304618E-3</v>
      </c>
      <c r="AK236" s="5">
        <f t="shared" si="362"/>
        <v>1.160199102242486E-3</v>
      </c>
      <c r="AL236" s="5">
        <f t="shared" si="363"/>
        <v>1.5117497417440656E-5</v>
      </c>
      <c r="AM236" s="5">
        <f t="shared" si="364"/>
        <v>2.0202416785762589E-3</v>
      </c>
      <c r="AN236" s="5">
        <f t="shared" si="365"/>
        <v>1.977219527850307E-3</v>
      </c>
      <c r="AO236" s="5">
        <f t="shared" si="366"/>
        <v>9.6755677866909725E-4</v>
      </c>
      <c r="AP236" s="5">
        <f t="shared" si="367"/>
        <v>3.1565070941358712E-4</v>
      </c>
      <c r="AQ236" s="5">
        <f t="shared" si="368"/>
        <v>7.7232188758745635E-5</v>
      </c>
      <c r="AR236" s="5">
        <f t="shared" si="369"/>
        <v>8.8699590615130993E-4</v>
      </c>
      <c r="AS236" s="5">
        <f t="shared" si="370"/>
        <v>1.0234568147899741E-3</v>
      </c>
      <c r="AT236" s="5">
        <f t="shared" si="371"/>
        <v>5.9045585468652428E-4</v>
      </c>
      <c r="AU236" s="5">
        <f t="shared" si="372"/>
        <v>2.2709840564866333E-4</v>
      </c>
      <c r="AV236" s="5">
        <f t="shared" si="373"/>
        <v>6.5509155475576084E-5</v>
      </c>
      <c r="AW236" s="5">
        <f t="shared" si="374"/>
        <v>4.7421673228642459E-7</v>
      </c>
      <c r="AX236" s="5">
        <f t="shared" si="375"/>
        <v>3.8850801511081828E-4</v>
      </c>
      <c r="AY236" s="5">
        <f t="shared" si="376"/>
        <v>3.8023452458659678E-4</v>
      </c>
      <c r="AZ236" s="5">
        <f t="shared" si="377"/>
        <v>1.8606861128251835E-4</v>
      </c>
      <c r="BA236" s="5">
        <f t="shared" si="378"/>
        <v>6.0702059502612787E-5</v>
      </c>
      <c r="BB236" s="5">
        <f t="shared" si="379"/>
        <v>1.4852343992066439E-5</v>
      </c>
      <c r="BC236" s="5">
        <f t="shared" si="380"/>
        <v>2.9072110418155051E-6</v>
      </c>
      <c r="BD236" s="5">
        <f t="shared" si="381"/>
        <v>1.4468447392241429E-4</v>
      </c>
      <c r="BE236" s="5">
        <f t="shared" si="382"/>
        <v>1.6694362375663206E-4</v>
      </c>
      <c r="BF236" s="5">
        <f t="shared" si="383"/>
        <v>9.6313629090364773E-5</v>
      </c>
      <c r="BG236" s="5">
        <f t="shared" si="384"/>
        <v>3.7043703496294169E-5</v>
      </c>
      <c r="BH236" s="5">
        <f t="shared" si="385"/>
        <v>1.0685683700854107E-5</v>
      </c>
      <c r="BI236" s="5">
        <f t="shared" si="386"/>
        <v>2.4659270078894128E-6</v>
      </c>
      <c r="BJ236" s="8">
        <f t="shared" si="387"/>
        <v>0.39676228724499912</v>
      </c>
      <c r="BK236" s="8">
        <f t="shared" si="388"/>
        <v>0.2956550453569402</v>
      </c>
      <c r="BL236" s="8">
        <f t="shared" si="389"/>
        <v>0.28917065266884234</v>
      </c>
      <c r="BM236" s="8">
        <f t="shared" si="390"/>
        <v>0.35887888562115622</v>
      </c>
      <c r="BN236" s="8">
        <f t="shared" si="391"/>
        <v>0.64084965916008985</v>
      </c>
    </row>
    <row r="237" spans="1:66" x14ac:dyDescent="0.25">
      <c r="A237" t="s">
        <v>16</v>
      </c>
      <c r="B237" t="s">
        <v>19</v>
      </c>
      <c r="C237" t="s">
        <v>64</v>
      </c>
      <c r="D237" s="11">
        <v>44504</v>
      </c>
      <c r="E237">
        <f>VLOOKUP(A237,home!$A$2:$E$405,3,FALSE)</f>
        <v>1.5384615384615401</v>
      </c>
      <c r="F237">
        <f>VLOOKUP(B237,home!$B$2:$E$405,3,FALSE)</f>
        <v>0.88</v>
      </c>
      <c r="G237">
        <f>VLOOKUP(C237,away!$B$2:$E$405,4,FALSE)</f>
        <v>1.02</v>
      </c>
      <c r="H237">
        <f>VLOOKUP(A237,away!$A$2:$E$405,3,FALSE)</f>
        <v>1.2793522267206501</v>
      </c>
      <c r="I237">
        <f>VLOOKUP(C237,away!$B$2:$E$405,3,FALSE)</f>
        <v>0.88</v>
      </c>
      <c r="J237">
        <f>VLOOKUP(B237,home!$B$2:$E$405,4,FALSE)</f>
        <v>1.45</v>
      </c>
      <c r="K237" s="3">
        <f t="shared" si="336"/>
        <v>1.3809230769230785</v>
      </c>
      <c r="L237" s="3">
        <f t="shared" si="337"/>
        <v>1.6324534412955494</v>
      </c>
      <c r="M237" s="5">
        <f t="shared" si="338"/>
        <v>4.9125525177259093E-2</v>
      </c>
      <c r="N237" s="5">
        <f t="shared" si="339"/>
        <v>6.7838571383242799E-2</v>
      </c>
      <c r="O237" s="5">
        <f t="shared" si="340"/>
        <v>8.0195132631067756E-2</v>
      </c>
      <c r="P237" s="5">
        <f t="shared" si="341"/>
        <v>0.11074330930714847</v>
      </c>
      <c r="Q237" s="5">
        <f t="shared" si="342"/>
        <v>4.683992436430677E-2</v>
      </c>
      <c r="R237" s="5">
        <f t="shared" si="343"/>
        <v>6.5457410119369785E-2</v>
      </c>
      <c r="S237" s="5">
        <f t="shared" si="344"/>
        <v>6.2411956472965997E-2</v>
      </c>
      <c r="T237" s="5">
        <f t="shared" si="345"/>
        <v>7.6463995718535835E-2</v>
      </c>
      <c r="U237" s="5">
        <f t="shared" si="346"/>
        <v>9.0391648189455998E-2</v>
      </c>
      <c r="V237" s="5">
        <f t="shared" si="347"/>
        <v>1.5632757049326474E-2</v>
      </c>
      <c r="W237" s="5">
        <f t="shared" si="348"/>
        <v>2.1560777492000919E-2</v>
      </c>
      <c r="X237" s="5">
        <f t="shared" si="349"/>
        <v>3.5196965413824527E-2</v>
      </c>
      <c r="Y237" s="5">
        <f t="shared" si="350"/>
        <v>2.8728703656479143E-2</v>
      </c>
      <c r="Z237" s="5">
        <f t="shared" si="351"/>
        <v>3.5618724802553119E-2</v>
      </c>
      <c r="AA237" s="5">
        <f t="shared" si="352"/>
        <v>4.9186719050418028E-2</v>
      </c>
      <c r="AB237" s="5">
        <f t="shared" si="353"/>
        <v>3.3961537707427131E-2</v>
      </c>
      <c r="AC237" s="5">
        <f t="shared" si="354"/>
        <v>2.2025505617882871E-3</v>
      </c>
      <c r="AD237" s="5">
        <f t="shared" si="355"/>
        <v>7.4434437987769397E-3</v>
      </c>
      <c r="AE237" s="5">
        <f t="shared" si="356"/>
        <v>1.2151075444403431E-2</v>
      </c>
      <c r="AF237" s="5">
        <f t="shared" si="357"/>
        <v>9.9180324623291145E-3</v>
      </c>
      <c r="AG237" s="5">
        <f t="shared" si="358"/>
        <v>5.3969087413367131E-3</v>
      </c>
      <c r="AH237" s="5">
        <f t="shared" si="359"/>
        <v>1.4536477469621743E-2</v>
      </c>
      <c r="AI237" s="5">
        <f t="shared" si="360"/>
        <v>2.0073757194973067E-2</v>
      </c>
      <c r="AJ237" s="5">
        <f t="shared" si="361"/>
        <v>1.3860157275544497E-2</v>
      </c>
      <c r="AK237" s="5">
        <f t="shared" si="362"/>
        <v>6.3799370105275645E-3</v>
      </c>
      <c r="AL237" s="5">
        <f t="shared" si="363"/>
        <v>1.9860773986527615E-4</v>
      </c>
      <c r="AM237" s="5">
        <f t="shared" si="364"/>
        <v>2.0557646627022102E-3</v>
      </c>
      <c r="AN237" s="5">
        <f t="shared" si="365"/>
        <v>3.3559400981220074E-3</v>
      </c>
      <c r="AO237" s="5">
        <f t="shared" si="366"/>
        <v>2.7392079809804978E-3</v>
      </c>
      <c r="AP237" s="5">
        <f t="shared" si="367"/>
        <v>1.4905431649919493E-3</v>
      </c>
      <c r="AQ237" s="5">
        <f t="shared" si="368"/>
        <v>6.0831057977266687E-4</v>
      </c>
      <c r="AR237" s="5">
        <f t="shared" si="369"/>
        <v>4.7460245339198464E-3</v>
      </c>
      <c r="AS237" s="5">
        <f t="shared" si="370"/>
        <v>6.5538948025330142E-3</v>
      </c>
      <c r="AT237" s="5">
        <f t="shared" si="371"/>
        <v>4.5252122882720311E-3</v>
      </c>
      <c r="AU237" s="5">
        <f t="shared" si="372"/>
        <v>2.0829900256169121E-3</v>
      </c>
      <c r="AV237" s="5">
        <f t="shared" si="373"/>
        <v>7.1911224884374687E-4</v>
      </c>
      <c r="AW237" s="5">
        <f t="shared" si="374"/>
        <v>1.2436665668278423E-5</v>
      </c>
      <c r="AX237" s="5">
        <f t="shared" si="375"/>
        <v>4.7314214390807823E-4</v>
      </c>
      <c r="AY237" s="5">
        <f t="shared" si="376"/>
        <v>7.7238252104469638E-4</v>
      </c>
      <c r="AZ237" s="5">
        <f t="shared" si="377"/>
        <v>6.3043925223797335E-4</v>
      </c>
      <c r="BA237" s="5">
        <f t="shared" si="378"/>
        <v>3.4305424228122424E-4</v>
      </c>
      <c r="BB237" s="5">
        <f t="shared" si="379"/>
        <v>1.4000501959075541E-4</v>
      </c>
      <c r="BC237" s="5">
        <f t="shared" si="380"/>
        <v>4.5710335205915889E-5</v>
      </c>
      <c r="BD237" s="5">
        <f t="shared" si="381"/>
        <v>1.2912773471450937E-3</v>
      </c>
      <c r="BE237" s="5">
        <f t="shared" si="382"/>
        <v>1.7831546873806731E-3</v>
      </c>
      <c r="BF237" s="5">
        <f t="shared" si="383"/>
        <v>1.2311997287637647E-3</v>
      </c>
      <c r="BG237" s="5">
        <f t="shared" si="384"/>
        <v>5.6673070591710568E-4</v>
      </c>
      <c r="BH237" s="5">
        <f t="shared" si="385"/>
        <v>1.9565287755045943E-4</v>
      </c>
      <c r="BI237" s="5">
        <f t="shared" si="386"/>
        <v>5.4036314735166906E-5</v>
      </c>
      <c r="BJ237" s="8">
        <f t="shared" si="387"/>
        <v>0.32419289847607419</v>
      </c>
      <c r="BK237" s="8">
        <f t="shared" si="388"/>
        <v>0.24108708882939828</v>
      </c>
      <c r="BL237" s="8">
        <f t="shared" si="389"/>
        <v>0.39779206220908336</v>
      </c>
      <c r="BM237" s="8">
        <f t="shared" si="390"/>
        <v>0.57773095547933773</v>
      </c>
      <c r="BN237" s="8">
        <f t="shared" si="391"/>
        <v>0.4201998729823947</v>
      </c>
    </row>
    <row r="238" spans="1:66" x14ac:dyDescent="0.25">
      <c r="A238" t="s">
        <v>69</v>
      </c>
      <c r="B238" t="s">
        <v>75</v>
      </c>
      <c r="C238" t="s">
        <v>325</v>
      </c>
      <c r="D238" s="11">
        <v>44504</v>
      </c>
      <c r="E238">
        <f>VLOOKUP(A238,home!$A$2:$E$405,3,FALSE)</f>
        <v>1.3354838709677399</v>
      </c>
      <c r="F238">
        <f>VLOOKUP(B238,home!$B$2:$E$405,3,FALSE)</f>
        <v>0.61</v>
      </c>
      <c r="G238">
        <f>VLOOKUP(C238,away!$B$2:$E$405,4,FALSE)</f>
        <v>1.22</v>
      </c>
      <c r="H238">
        <f>VLOOKUP(A238,away!$A$2:$E$405,3,FALSE)</f>
        <v>1.3322580645161299</v>
      </c>
      <c r="I238">
        <f>VLOOKUP(C238,away!$B$2:$E$405,3,FALSE)</f>
        <v>0.61</v>
      </c>
      <c r="J238">
        <f>VLOOKUP(B238,home!$B$2:$E$405,4,FALSE)</f>
        <v>0.84</v>
      </c>
      <c r="K238" s="3">
        <f t="shared" si="336"/>
        <v>0.99386709677419194</v>
      </c>
      <c r="L238" s="3">
        <f t="shared" si="337"/>
        <v>0.68264903225806495</v>
      </c>
      <c r="M238" s="5">
        <f t="shared" si="338"/>
        <v>0.18702441128202535</v>
      </c>
      <c r="N238" s="5">
        <f t="shared" si="339"/>
        <v>0.18587740866676894</v>
      </c>
      <c r="O238" s="5">
        <f t="shared" si="340"/>
        <v>0.12767203337030894</v>
      </c>
      <c r="P238" s="5">
        <f t="shared" si="341"/>
        <v>0.12688903314500669</v>
      </c>
      <c r="Q238" s="5">
        <f t="shared" si="342"/>
        <v>9.2368720253775821E-2</v>
      </c>
      <c r="R238" s="5">
        <f t="shared" si="343"/>
        <v>4.3577595013330368E-2</v>
      </c>
      <c r="S238" s="5">
        <f t="shared" si="344"/>
        <v>2.1522359864824269E-2</v>
      </c>
      <c r="T238" s="5">
        <f t="shared" si="345"/>
        <v>6.3055417492155999E-2</v>
      </c>
      <c r="U238" s="5">
        <f t="shared" si="346"/>
        <v>4.3310337840300153E-2</v>
      </c>
      <c r="V238" s="5">
        <f t="shared" si="347"/>
        <v>1.6224569090717868E-3</v>
      </c>
      <c r="W238" s="5">
        <f t="shared" si="348"/>
        <v>3.060074394378923E-2</v>
      </c>
      <c r="X238" s="5">
        <f t="shared" si="349"/>
        <v>2.0889568239604563E-2</v>
      </c>
      <c r="Y238" s="5">
        <f t="shared" si="350"/>
        <v>7.1301217715274302E-3</v>
      </c>
      <c r="Z238" s="5">
        <f t="shared" si="351"/>
        <v>9.9160676879946202E-3</v>
      </c>
      <c r="AA238" s="5">
        <f t="shared" si="352"/>
        <v>9.8552534044835851E-3</v>
      </c>
      <c r="AB238" s="5">
        <f t="shared" si="353"/>
        <v>4.897406044544036E-3</v>
      </c>
      <c r="AC238" s="5">
        <f t="shared" si="354"/>
        <v>6.8798501723763041E-5</v>
      </c>
      <c r="AD238" s="5">
        <f t="shared" si="355"/>
        <v>7.6032681356360578E-3</v>
      </c>
      <c r="AE238" s="5">
        <f t="shared" si="356"/>
        <v>5.1903636347905378E-3</v>
      </c>
      <c r="AF238" s="5">
        <f t="shared" si="357"/>
        <v>1.7715983561786058E-3</v>
      </c>
      <c r="AG238" s="5">
        <f t="shared" si="358"/>
        <v>4.031266344651014E-4</v>
      </c>
      <c r="AH238" s="5">
        <f t="shared" si="359"/>
        <v>1.6922985027537489E-3</v>
      </c>
      <c r="AI238" s="5">
        <f t="shared" si="360"/>
        <v>1.6819197998071799E-3</v>
      </c>
      <c r="AJ238" s="5">
        <f t="shared" si="361"/>
        <v>8.3580237422069606E-4</v>
      </c>
      <c r="AK238" s="5">
        <f t="shared" si="362"/>
        <v>2.7689215971456665E-4</v>
      </c>
      <c r="AL238" s="5">
        <f t="shared" si="363"/>
        <v>1.8670878963258375E-6</v>
      </c>
      <c r="AM238" s="5">
        <f t="shared" si="364"/>
        <v>1.5113276055920668E-3</v>
      </c>
      <c r="AN238" s="5">
        <f t="shared" si="365"/>
        <v>1.0317063273823231E-3</v>
      </c>
      <c r="AO238" s="5">
        <f t="shared" si="366"/>
        <v>3.5214666298103244E-4</v>
      </c>
      <c r="AP238" s="5">
        <f t="shared" si="367"/>
        <v>8.0130859565636273E-5</v>
      </c>
      <c r="AQ238" s="5">
        <f t="shared" si="368"/>
        <v>1.3675313434122127E-5</v>
      </c>
      <c r="AR238" s="5">
        <f t="shared" si="369"/>
        <v>2.3104918703932385E-4</v>
      </c>
      <c r="AS238" s="5">
        <f t="shared" si="370"/>
        <v>2.2963218473481004E-4</v>
      </c>
      <c r="AT238" s="5">
        <f t="shared" si="371"/>
        <v>1.1411193638415028E-4</v>
      </c>
      <c r="AU238" s="5">
        <f t="shared" si="372"/>
        <v>3.7804032973798909E-5</v>
      </c>
      <c r="AV238" s="5">
        <f t="shared" si="373"/>
        <v>9.393046124506334E-6</v>
      </c>
      <c r="AW238" s="5">
        <f t="shared" si="374"/>
        <v>3.5187471033196727E-8</v>
      </c>
      <c r="AX238" s="5">
        <f t="shared" si="375"/>
        <v>2.5034312994074635E-4</v>
      </c>
      <c r="AY238" s="5">
        <f t="shared" si="376"/>
        <v>1.7089649538650552E-4</v>
      </c>
      <c r="AZ238" s="5">
        <f t="shared" si="377"/>
        <v>5.8331163595946409E-5</v>
      </c>
      <c r="BA238" s="5">
        <f t="shared" si="378"/>
        <v>1.3273237459753231E-5</v>
      </c>
      <c r="BB238" s="5">
        <f t="shared" si="379"/>
        <v>2.2652406767080099E-6</v>
      </c>
      <c r="BC238" s="5">
        <f t="shared" si="380"/>
        <v>3.0927287115726554E-7</v>
      </c>
      <c r="BD238" s="5">
        <f t="shared" si="381"/>
        <v>2.628758398940116E-5</v>
      </c>
      <c r="BE238" s="5">
        <f t="shared" si="382"/>
        <v>2.6126364780753858E-5</v>
      </c>
      <c r="BF238" s="5">
        <f t="shared" si="383"/>
        <v>1.2983067156955667E-5</v>
      </c>
      <c r="BG238" s="5">
        <f t="shared" si="384"/>
        <v>4.3011477541692977E-6</v>
      </c>
      <c r="BH238" s="5">
        <f t="shared" si="385"/>
        <v>1.0686923078082687E-6</v>
      </c>
      <c r="BI238" s="5">
        <f t="shared" si="386"/>
        <v>2.1242762426126306E-7</v>
      </c>
      <c r="BJ238" s="8">
        <f t="shared" si="387"/>
        <v>0.41837474243757838</v>
      </c>
      <c r="BK238" s="8">
        <f t="shared" si="388"/>
        <v>0.33729982328593472</v>
      </c>
      <c r="BL238" s="8">
        <f t="shared" si="389"/>
        <v>0.23449250818033324</v>
      </c>
      <c r="BM238" s="8">
        <f t="shared" si="390"/>
        <v>0.23650307855270916</v>
      </c>
      <c r="BN238" s="8">
        <f t="shared" si="391"/>
        <v>0.76340920173121607</v>
      </c>
    </row>
    <row r="239" spans="1:66" x14ac:dyDescent="0.25">
      <c r="A239" t="s">
        <v>69</v>
      </c>
      <c r="B239" t="s">
        <v>74</v>
      </c>
      <c r="C239" t="s">
        <v>78</v>
      </c>
      <c r="D239" s="11">
        <v>44504</v>
      </c>
      <c r="E239">
        <f>VLOOKUP(A239,home!$A$2:$E$405,3,FALSE)</f>
        <v>1.3354838709677399</v>
      </c>
      <c r="F239">
        <f>VLOOKUP(B239,home!$B$2:$E$405,3,FALSE)</f>
        <v>1.36</v>
      </c>
      <c r="G239">
        <f>VLOOKUP(C239,away!$B$2:$E$405,4,FALSE)</f>
        <v>0.75</v>
      </c>
      <c r="H239">
        <f>VLOOKUP(A239,away!$A$2:$E$405,3,FALSE)</f>
        <v>1.3322580645161299</v>
      </c>
      <c r="I239">
        <f>VLOOKUP(C239,away!$B$2:$E$405,3,FALSE)</f>
        <v>1.4</v>
      </c>
      <c r="J239">
        <f>VLOOKUP(B239,home!$B$2:$E$405,4,FALSE)</f>
        <v>0.94</v>
      </c>
      <c r="K239" s="3">
        <f t="shared" si="336"/>
        <v>1.3621935483870948</v>
      </c>
      <c r="L239" s="3">
        <f t="shared" si="337"/>
        <v>1.7532516129032267</v>
      </c>
      <c r="M239" s="5">
        <f t="shared" si="338"/>
        <v>4.435875595054467E-2</v>
      </c>
      <c r="N239" s="5">
        <f t="shared" si="339"/>
        <v>6.0425211170309599E-2</v>
      </c>
      <c r="O239" s="5">
        <f t="shared" si="340"/>
        <v>7.7772060416673061E-2</v>
      </c>
      <c r="P239" s="5">
        <f t="shared" si="341"/>
        <v>0.10594059894436339</v>
      </c>
      <c r="Q239" s="5">
        <f t="shared" si="342"/>
        <v>4.1155416408061786E-2</v>
      </c>
      <c r="R239" s="5">
        <f t="shared" si="343"/>
        <v>6.8176995182169617E-2</v>
      </c>
      <c r="S239" s="5">
        <f t="shared" si="344"/>
        <v>6.3253636537977817E-2</v>
      </c>
      <c r="T239" s="5">
        <f t="shared" si="345"/>
        <v>7.2155800197138256E-2</v>
      </c>
      <c r="U239" s="5">
        <f t="shared" si="346"/>
        <v>9.287026298556951E-2</v>
      </c>
      <c r="V239" s="5">
        <f t="shared" si="347"/>
        <v>1.6785182032390353E-2</v>
      </c>
      <c r="W239" s="5">
        <f t="shared" si="348"/>
        <v>1.868721423741539E-2</v>
      </c>
      <c r="X239" s="5">
        <f t="shared" si="349"/>
        <v>3.2763388502416682E-2</v>
      </c>
      <c r="Y239" s="5">
        <f t="shared" si="350"/>
        <v>2.8721231868018542E-2</v>
      </c>
      <c r="Z239" s="5">
        <f t="shared" si="351"/>
        <v>3.9843808922011469E-2</v>
      </c>
      <c r="AA239" s="5">
        <f t="shared" si="352"/>
        <v>5.4274979456732188E-2</v>
      </c>
      <c r="AB239" s="5">
        <f t="shared" si="353"/>
        <v>3.6966513427401357E-2</v>
      </c>
      <c r="AC239" s="5">
        <f t="shared" si="354"/>
        <v>2.5054696076859981E-3</v>
      </c>
      <c r="AD239" s="5">
        <f t="shared" si="355"/>
        <v>6.363900667883675E-3</v>
      </c>
      <c r="AE239" s="5">
        <f t="shared" si="356"/>
        <v>1.1157519110322976E-2</v>
      </c>
      <c r="AF239" s="5">
        <f t="shared" si="357"/>
        <v>9.7809691880861686E-3</v>
      </c>
      <c r="AG239" s="5">
        <f t="shared" si="358"/>
        <v>5.7161666682562793E-3</v>
      </c>
      <c r="AH239" s="5">
        <f t="shared" si="359"/>
        <v>1.7464055564181156E-2</v>
      </c>
      <c r="AI239" s="5">
        <f t="shared" si="360"/>
        <v>2.3789423818201316E-2</v>
      </c>
      <c r="AJ239" s="5">
        <f t="shared" si="361"/>
        <v>1.6202899822500064E-2</v>
      </c>
      <c r="AK239" s="5">
        <f t="shared" si="362"/>
        <v>7.3571618677906675E-3</v>
      </c>
      <c r="AL239" s="5">
        <f t="shared" si="363"/>
        <v>2.3934931914779657E-4</v>
      </c>
      <c r="AM239" s="5">
        <f t="shared" si="364"/>
        <v>1.7337728864734929E-3</v>
      </c>
      <c r="AN239" s="5">
        <f t="shared" si="365"/>
        <v>3.0397401096175346E-3</v>
      </c>
      <c r="AO239" s="5">
        <f t="shared" si="366"/>
        <v>2.6647146249967873E-3</v>
      </c>
      <c r="AP239" s="5">
        <f t="shared" si="367"/>
        <v>1.5573050714008114E-3</v>
      </c>
      <c r="AQ239" s="5">
        <f t="shared" si="368"/>
        <v>6.8258690705396221E-4</v>
      </c>
      <c r="AR239" s="5">
        <f t="shared" si="369"/>
        <v>6.12377671714643E-3</v>
      </c>
      <c r="AS239" s="5">
        <f t="shared" si="370"/>
        <v>8.3417691358599697E-3</v>
      </c>
      <c r="AT239" s="5">
        <f t="shared" si="371"/>
        <v>5.681552049501523E-3</v>
      </c>
      <c r="AU239" s="5">
        <f t="shared" si="372"/>
        <v>2.5797911822188178E-3</v>
      </c>
      <c r="AV239" s="5">
        <f t="shared" si="373"/>
        <v>8.7854372615109712E-4</v>
      </c>
      <c r="AW239" s="5">
        <f t="shared" si="374"/>
        <v>1.5878620230839675E-5</v>
      </c>
      <c r="AX239" s="5">
        <f t="shared" si="375"/>
        <v>3.9362237338711023E-4</v>
      </c>
      <c r="AY239" s="5">
        <f t="shared" si="376"/>
        <v>6.9011906101574725E-4</v>
      </c>
      <c r="AZ239" s="5">
        <f t="shared" si="377"/>
        <v>6.0497617841055967E-4</v>
      </c>
      <c r="BA239" s="5">
        <f t="shared" si="378"/>
        <v>3.5355848685544801E-4</v>
      </c>
      <c r="BB239" s="5">
        <f t="shared" si="379"/>
        <v>1.5496924683373474E-4</v>
      </c>
      <c r="BC239" s="5">
        <f t="shared" si="380"/>
        <v>5.4340016392328675E-5</v>
      </c>
      <c r="BD239" s="5">
        <f t="shared" si="381"/>
        <v>1.7894202343993679E-3</v>
      </c>
      <c r="BE239" s="5">
        <f t="shared" si="382"/>
        <v>2.4375366986521419E-3</v>
      </c>
      <c r="BF239" s="5">
        <f t="shared" si="383"/>
        <v>1.6601983824303633E-3</v>
      </c>
      <c r="BG239" s="5">
        <f t="shared" si="384"/>
        <v>7.538371751964442E-4</v>
      </c>
      <c r="BH239" s="5">
        <f t="shared" si="385"/>
        <v>2.56718034146737E-4</v>
      </c>
      <c r="BI239" s="5">
        <f t="shared" si="386"/>
        <v>6.9939929973860597E-5</v>
      </c>
      <c r="BJ239" s="8">
        <f t="shared" si="387"/>
        <v>0.29885652298034693</v>
      </c>
      <c r="BK239" s="8">
        <f t="shared" si="388"/>
        <v>0.23377311145312574</v>
      </c>
      <c r="BL239" s="8">
        <f t="shared" si="389"/>
        <v>0.42544743580689576</v>
      </c>
      <c r="BM239" s="8">
        <f t="shared" si="390"/>
        <v>0.59941760064947303</v>
      </c>
      <c r="BN239" s="8">
        <f t="shared" si="391"/>
        <v>0.39782903807212217</v>
      </c>
    </row>
    <row r="240" spans="1:66" x14ac:dyDescent="0.25">
      <c r="A240" t="s">
        <v>69</v>
      </c>
      <c r="B240" t="s">
        <v>259</v>
      </c>
      <c r="C240" t="s">
        <v>261</v>
      </c>
      <c r="D240" s="11">
        <v>44504</v>
      </c>
      <c r="E240">
        <f>VLOOKUP(A240,home!$A$2:$E$405,3,FALSE)</f>
        <v>1.3354838709677399</v>
      </c>
      <c r="F240">
        <f>VLOOKUP(B240,home!$B$2:$E$405,3,FALSE)</f>
        <v>1.3</v>
      </c>
      <c r="G240">
        <f>VLOOKUP(C240,away!$B$2:$E$405,4,FALSE)</f>
        <v>0.66</v>
      </c>
      <c r="H240">
        <f>VLOOKUP(A240,away!$A$2:$E$405,3,FALSE)</f>
        <v>1.3322580645161299</v>
      </c>
      <c r="I240">
        <f>VLOOKUP(C240,away!$B$2:$E$405,3,FALSE)</f>
        <v>1.4</v>
      </c>
      <c r="J240">
        <f>VLOOKUP(B240,home!$B$2:$E$405,4,FALSE)</f>
        <v>0.85</v>
      </c>
      <c r="K240" s="3">
        <f t="shared" si="336"/>
        <v>1.1458451612903211</v>
      </c>
      <c r="L240" s="3">
        <f t="shared" si="337"/>
        <v>1.5853870967741945</v>
      </c>
      <c r="M240" s="5">
        <f t="shared" si="338"/>
        <v>6.5138972168578502E-2</v>
      </c>
      <c r="N240" s="5">
        <f t="shared" si="339"/>
        <v>7.4639176070790583E-2</v>
      </c>
      <c r="O240" s="5">
        <f t="shared" si="340"/>
        <v>0.10327048597319773</v>
      </c>
      <c r="P240" s="5">
        <f t="shared" si="341"/>
        <v>0.11833198665648861</v>
      </c>
      <c r="Q240" s="5">
        <f t="shared" si="342"/>
        <v>4.2762469371705858E-2</v>
      </c>
      <c r="R240" s="5">
        <f t="shared" si="343"/>
        <v>8.186184796975407E-2</v>
      </c>
      <c r="S240" s="5">
        <f t="shared" si="344"/>
        <v>5.3740712356626093E-2</v>
      </c>
      <c r="T240" s="5">
        <f t="shared" si="345"/>
        <v>6.7795067168104156E-2</v>
      </c>
      <c r="U240" s="5">
        <f t="shared" si="346"/>
        <v>9.3801002390426616E-2</v>
      </c>
      <c r="V240" s="5">
        <f t="shared" si="347"/>
        <v>1.0847312797009612E-2</v>
      </c>
      <c r="W240" s="5">
        <f t="shared" si="348"/>
        <v>1.6333056204798233E-2</v>
      </c>
      <c r="X240" s="5">
        <f t="shared" si="349"/>
        <v>2.5894216557974817E-2</v>
      </c>
      <c r="Y240" s="5">
        <f t="shared" si="350"/>
        <v>2.0526178406044988E-2</v>
      </c>
      <c r="Z240" s="5">
        <f t="shared" si="351"/>
        <v>4.3260905829779643E-2</v>
      </c>
      <c r="AA240" s="5">
        <f t="shared" si="352"/>
        <v>4.9570299618089259E-2</v>
      </c>
      <c r="AB240" s="5">
        <f t="shared" si="353"/>
        <v>2.8399943980549517E-2</v>
      </c>
      <c r="AC240" s="5">
        <f t="shared" si="354"/>
        <v>1.231582290929275E-3</v>
      </c>
      <c r="AD240" s="5">
        <f t="shared" si="355"/>
        <v>4.6787883553377277E-3</v>
      </c>
      <c r="AE240" s="5">
        <f t="shared" si="356"/>
        <v>7.4176906870897881E-3</v>
      </c>
      <c r="AF240" s="5">
        <f t="shared" si="357"/>
        <v>5.8799555515871302E-3</v>
      </c>
      <c r="AG240" s="5">
        <f t="shared" si="358"/>
        <v>3.1073352203640106E-3</v>
      </c>
      <c r="AH240" s="5">
        <f t="shared" si="359"/>
        <v>1.7146320474324041E-2</v>
      </c>
      <c r="AI240" s="5">
        <f t="shared" si="360"/>
        <v>1.9647028349437368E-2</v>
      </c>
      <c r="AJ240" s="5">
        <f t="shared" si="361"/>
        <v>1.1256226183968288E-2</v>
      </c>
      <c r="AK240" s="5">
        <f t="shared" si="362"/>
        <v>4.2992974357631587E-3</v>
      </c>
      <c r="AL240" s="5">
        <f t="shared" si="363"/>
        <v>8.9492096276526739E-5</v>
      </c>
      <c r="AM240" s="5">
        <f t="shared" si="364"/>
        <v>1.0722333995330478E-3</v>
      </c>
      <c r="AN240" s="5">
        <f t="shared" si="365"/>
        <v>1.6999049963500237E-3</v>
      </c>
      <c r="AO240" s="5">
        <f t="shared" si="366"/>
        <v>1.3475037234776559E-3</v>
      </c>
      <c r="AP240" s="5">
        <f t="shared" si="367"/>
        <v>7.1210500535221952E-4</v>
      </c>
      <c r="AQ240" s="5">
        <f t="shared" si="368"/>
        <v>2.8224052175843188E-4</v>
      </c>
      <c r="AR240" s="5">
        <f t="shared" si="369"/>
        <v>5.4367110474296985E-3</v>
      </c>
      <c r="AS240" s="5">
        <f t="shared" si="370"/>
        <v>6.2296290470309551E-3</v>
      </c>
      <c r="AT240" s="5">
        <f t="shared" si="371"/>
        <v>3.5690951500870274E-3</v>
      </c>
      <c r="AU240" s="5">
        <f t="shared" si="372"/>
        <v>1.3632101359706572E-3</v>
      </c>
      <c r="AV240" s="5">
        <f t="shared" si="373"/>
        <v>3.9050693453097452E-4</v>
      </c>
      <c r="AW240" s="5">
        <f t="shared" si="374"/>
        <v>4.5158908330505852E-6</v>
      </c>
      <c r="AX240" s="5">
        <f t="shared" si="375"/>
        <v>2.047689087714687E-4</v>
      </c>
      <c r="AY240" s="5">
        <f t="shared" si="376"/>
        <v>3.2463798578681867E-4</v>
      </c>
      <c r="AZ240" s="5">
        <f t="shared" si="377"/>
        <v>2.5733843689459333E-4</v>
      </c>
      <c r="BA240" s="5">
        <f t="shared" si="378"/>
        <v>1.359936791189096E-4</v>
      </c>
      <c r="BB240" s="5">
        <f t="shared" si="379"/>
        <v>5.3900656029492356E-5</v>
      </c>
      <c r="BC240" s="5">
        <f t="shared" si="380"/>
        <v>1.7090680915364258E-5</v>
      </c>
      <c r="BD240" s="5">
        <f t="shared" si="381"/>
        <v>1.4365485905807954E-3</v>
      </c>
      <c r="BE240" s="5">
        <f t="shared" si="382"/>
        <v>1.6460622514754353E-3</v>
      </c>
      <c r="BF240" s="5">
        <f t="shared" si="383"/>
        <v>9.4306623301788971E-4</v>
      </c>
      <c r="BG240" s="5">
        <f t="shared" si="384"/>
        <v>3.6020262662661307E-4</v>
      </c>
      <c r="BH240" s="5">
        <f t="shared" si="385"/>
        <v>1.0318410920104218E-4</v>
      </c>
      <c r="BI240" s="5">
        <f t="shared" si="386"/>
        <v>2.3646602450013274E-5</v>
      </c>
      <c r="BJ240" s="8">
        <f t="shared" si="387"/>
        <v>0.27514165158778542</v>
      </c>
      <c r="BK240" s="8">
        <f t="shared" si="388"/>
        <v>0.24970469635169545</v>
      </c>
      <c r="BL240" s="8">
        <f t="shared" si="389"/>
        <v>0.43075431510391116</v>
      </c>
      <c r="BM240" s="8">
        <f t="shared" si="390"/>
        <v>0.51253650856770272</v>
      </c>
      <c r="BN240" s="8">
        <f t="shared" si="391"/>
        <v>0.48600493821051538</v>
      </c>
    </row>
    <row r="241" spans="1:66" x14ac:dyDescent="0.25">
      <c r="A241" t="s">
        <v>69</v>
      </c>
      <c r="B241" t="s">
        <v>258</v>
      </c>
      <c r="C241" t="s">
        <v>324</v>
      </c>
      <c r="D241" s="11">
        <v>44504</v>
      </c>
      <c r="E241">
        <f>VLOOKUP(A241,home!$A$2:$E$405,3,FALSE)</f>
        <v>1.3354838709677399</v>
      </c>
      <c r="F241">
        <f>VLOOKUP(B241,home!$B$2:$E$405,3,FALSE)</f>
        <v>0.47</v>
      </c>
      <c r="G241">
        <f>VLOOKUP(C241,away!$B$2:$E$405,4,FALSE)</f>
        <v>0.8</v>
      </c>
      <c r="H241">
        <f>VLOOKUP(A241,away!$A$2:$E$405,3,FALSE)</f>
        <v>1.3322580645161299</v>
      </c>
      <c r="I241">
        <f>VLOOKUP(C241,away!$B$2:$E$405,3,FALSE)</f>
        <v>1.17</v>
      </c>
      <c r="J241">
        <f>VLOOKUP(B241,home!$B$2:$E$405,4,FALSE)</f>
        <v>1.17</v>
      </c>
      <c r="K241" s="3">
        <f t="shared" si="336"/>
        <v>0.50214193548387021</v>
      </c>
      <c r="L241" s="3">
        <f t="shared" si="337"/>
        <v>1.82372806451613</v>
      </c>
      <c r="M241" s="5">
        <f t="shared" si="338"/>
        <v>9.769840945044031E-2</v>
      </c>
      <c r="N241" s="5">
        <f t="shared" si="339"/>
        <v>4.9058468415139729E-2</v>
      </c>
      <c r="O241" s="5">
        <f t="shared" si="340"/>
        <v>0.17817533117335591</v>
      </c>
      <c r="P241" s="5">
        <f t="shared" si="341"/>
        <v>8.9469305650868483E-2</v>
      </c>
      <c r="Q241" s="5">
        <f t="shared" si="342"/>
        <v>1.2317157140926288E-2</v>
      </c>
      <c r="R241" s="5">
        <f t="shared" si="343"/>
        <v>0.16247167593265244</v>
      </c>
      <c r="S241" s="5">
        <f t="shared" si="344"/>
        <v>2.0483334116378624E-2</v>
      </c>
      <c r="T241" s="5">
        <f t="shared" si="345"/>
        <v>2.2463145152962535E-2</v>
      </c>
      <c r="U241" s="5">
        <f t="shared" si="346"/>
        <v>8.1583841814130226E-2</v>
      </c>
      <c r="V241" s="5">
        <f t="shared" si="347"/>
        <v>2.0842255389324008E-3</v>
      </c>
      <c r="W241" s="5">
        <f t="shared" si="348"/>
        <v>2.0616537088012331E-3</v>
      </c>
      <c r="X241" s="5">
        <f t="shared" si="349"/>
        <v>3.7598957280545742E-3</v>
      </c>
      <c r="Y241" s="5">
        <f t="shared" si="350"/>
        <v>3.428513679453717E-3</v>
      </c>
      <c r="Z241" s="5">
        <f t="shared" si="351"/>
        <v>9.8768051695782705E-2</v>
      </c>
      <c r="AA241" s="5">
        <f t="shared" si="352"/>
        <v>4.9595580642491276E-2</v>
      </c>
      <c r="AB241" s="5">
        <f t="shared" si="353"/>
        <v>1.2452010427633468E-2</v>
      </c>
      <c r="AC241" s="5">
        <f t="shared" si="354"/>
        <v>1.1929199566618987E-4</v>
      </c>
      <c r="AD241" s="5">
        <f t="shared" si="355"/>
        <v>2.5881069590873759E-4</v>
      </c>
      <c r="AE241" s="5">
        <f t="shared" si="356"/>
        <v>4.720003295257148E-4</v>
      </c>
      <c r="AF241" s="5">
        <f t="shared" si="357"/>
        <v>4.3040012370845369E-4</v>
      </c>
      <c r="AG241" s="5">
        <f t="shared" si="358"/>
        <v>2.6164426152610709E-4</v>
      </c>
      <c r="AH241" s="5">
        <f t="shared" si="359"/>
        <v>4.503151693879473E-2</v>
      </c>
      <c r="AI241" s="5">
        <f t="shared" si="360"/>
        <v>2.261221307342107E-2</v>
      </c>
      <c r="AJ241" s="5">
        <f t="shared" si="361"/>
        <v>5.677270219130664E-3</v>
      </c>
      <c r="AK241" s="5">
        <f t="shared" si="362"/>
        <v>9.5026515203306913E-4</v>
      </c>
      <c r="AL241" s="5">
        <f t="shared" si="363"/>
        <v>4.3697628577564584E-6</v>
      </c>
      <c r="AM241" s="5">
        <f t="shared" si="364"/>
        <v>2.5991940753508188E-5</v>
      </c>
      <c r="AN241" s="5">
        <f t="shared" si="365"/>
        <v>4.7402231803413417E-5</v>
      </c>
      <c r="AO241" s="5">
        <f t="shared" si="366"/>
        <v>4.3224390230292048E-5</v>
      </c>
      <c r="AP241" s="5">
        <f t="shared" si="367"/>
        <v>2.6276511178193477E-5</v>
      </c>
      <c r="AQ241" s="5">
        <f t="shared" si="368"/>
        <v>1.1980302718310814E-5</v>
      </c>
      <c r="AR241" s="5">
        <f t="shared" si="369"/>
        <v>1.6425048245802671E-2</v>
      </c>
      <c r="AS241" s="5">
        <f t="shared" si="370"/>
        <v>8.2477055165633001E-3</v>
      </c>
      <c r="AT241" s="5">
        <f t="shared" si="371"/>
        <v>2.0707594056940445E-3</v>
      </c>
      <c r="AU241" s="5">
        <f t="shared" si="372"/>
        <v>3.4660504529887874E-4</v>
      </c>
      <c r="AV241" s="5">
        <f t="shared" si="373"/>
        <v>4.3511232073713366E-5</v>
      </c>
      <c r="AW241" s="5">
        <f t="shared" si="374"/>
        <v>1.1115831162383574E-7</v>
      </c>
      <c r="AX241" s="5">
        <f t="shared" si="375"/>
        <v>2.1752739061581124E-6</v>
      </c>
      <c r="AY241" s="5">
        <f t="shared" si="376"/>
        <v>3.9671080706701762E-6</v>
      </c>
      <c r="AZ241" s="5">
        <f t="shared" si="377"/>
        <v>3.6174631617248203E-6</v>
      </c>
      <c r="BA241" s="5">
        <f t="shared" si="378"/>
        <v>2.1990896967969353E-6</v>
      </c>
      <c r="BB241" s="5">
        <f t="shared" si="379"/>
        <v>1.0026353991092098E-6</v>
      </c>
      <c r="BC241" s="5">
        <f t="shared" si="380"/>
        <v>3.6570686316655904E-7</v>
      </c>
      <c r="BD241" s="5">
        <f t="shared" si="381"/>
        <v>4.9924702411502982E-3</v>
      </c>
      <c r="BE241" s="5">
        <f t="shared" si="382"/>
        <v>2.5069286697368348E-3</v>
      </c>
      <c r="BF241" s="5">
        <f t="shared" si="383"/>
        <v>6.2941700717082921E-4</v>
      </c>
      <c r="BG241" s="5">
        <f t="shared" si="384"/>
        <v>1.0535222473574171E-4</v>
      </c>
      <c r="BH241" s="5">
        <f t="shared" si="385"/>
        <v>1.3225442509084252E-5</v>
      </c>
      <c r="BI241" s="5">
        <f t="shared" si="386"/>
        <v>1.3282098598284443E-6</v>
      </c>
      <c r="BJ241" s="8">
        <f t="shared" si="387"/>
        <v>9.467989188978844E-2</v>
      </c>
      <c r="BK241" s="8">
        <f t="shared" si="388"/>
        <v>0.20986290362321441</v>
      </c>
      <c r="BL241" s="8">
        <f t="shared" si="389"/>
        <v>0.59393205661423809</v>
      </c>
      <c r="BM241" s="8">
        <f t="shared" si="390"/>
        <v>0.40804870010988142</v>
      </c>
      <c r="BN241" s="8">
        <f t="shared" si="391"/>
        <v>0.58919034776338308</v>
      </c>
    </row>
    <row r="242" spans="1:66" x14ac:dyDescent="0.25">
      <c r="A242" t="s">
        <v>21</v>
      </c>
      <c r="B242" t="s">
        <v>265</v>
      </c>
      <c r="C242" t="s">
        <v>266</v>
      </c>
      <c r="D242" s="11">
        <v>44504</v>
      </c>
      <c r="E242">
        <f>VLOOKUP(A242,home!$A$2:$E$405,3,FALSE)</f>
        <v>1.3812500000000001</v>
      </c>
      <c r="F242">
        <f>VLOOKUP(B242,home!$B$2:$E$405,3,FALSE)</f>
        <v>0.81</v>
      </c>
      <c r="G242">
        <f>VLOOKUP(C242,away!$B$2:$E$405,4,FALSE)</f>
        <v>1.0900000000000001</v>
      </c>
      <c r="H242">
        <f>VLOOKUP(A242,away!$A$2:$E$405,3,FALSE)</f>
        <v>1.325</v>
      </c>
      <c r="I242">
        <f>VLOOKUP(C242,away!$B$2:$E$405,3,FALSE)</f>
        <v>0.72</v>
      </c>
      <c r="J242">
        <f>VLOOKUP(B242,home!$B$2:$E$405,4,FALSE)</f>
        <v>0.9</v>
      </c>
      <c r="K242" s="3">
        <f t="shared" si="336"/>
        <v>1.2195056250000003</v>
      </c>
      <c r="L242" s="3">
        <f t="shared" si="337"/>
        <v>0.85860000000000003</v>
      </c>
      <c r="M242" s="5">
        <f t="shared" si="338"/>
        <v>0.12516710117675234</v>
      </c>
      <c r="N242" s="5">
        <f t="shared" si="339"/>
        <v>0.15264198394999362</v>
      </c>
      <c r="O242" s="5">
        <f t="shared" si="340"/>
        <v>0.10746847307035956</v>
      </c>
      <c r="P242" s="5">
        <f t="shared" si="341"/>
        <v>0.13105840741946451</v>
      </c>
      <c r="Q242" s="5">
        <f t="shared" si="342"/>
        <v>9.3073879019088493E-2</v>
      </c>
      <c r="R242" s="5">
        <f t="shared" si="343"/>
        <v>4.6136215489105362E-2</v>
      </c>
      <c r="S242" s="5">
        <f t="shared" si="344"/>
        <v>3.4306750723321386E-2</v>
      </c>
      <c r="T242" s="5">
        <f t="shared" si="345"/>
        <v>7.9913232525789385E-2</v>
      </c>
      <c r="U242" s="5">
        <f t="shared" si="346"/>
        <v>5.6263374305176118E-2</v>
      </c>
      <c r="V242" s="5">
        <f t="shared" si="347"/>
        <v>3.9912760810365353E-3</v>
      </c>
      <c r="W242" s="5">
        <f t="shared" si="348"/>
        <v>3.7834706334782649E-2</v>
      </c>
      <c r="X242" s="5">
        <f t="shared" si="349"/>
        <v>3.2484878859044379E-2</v>
      </c>
      <c r="Y242" s="5">
        <f t="shared" si="350"/>
        <v>1.3945758494187752E-2</v>
      </c>
      <c r="Z242" s="5">
        <f t="shared" si="351"/>
        <v>1.3204184872981955E-2</v>
      </c>
      <c r="AA242" s="5">
        <f t="shared" si="352"/>
        <v>1.6102577726141407E-2</v>
      </c>
      <c r="AB242" s="5">
        <f t="shared" si="353"/>
        <v>9.8185920570145815E-3</v>
      </c>
      <c r="AC242" s="5">
        <f t="shared" si="354"/>
        <v>2.6119597413889225E-4</v>
      </c>
      <c r="AD242" s="5">
        <f t="shared" si="355"/>
        <v>1.1534909298872645E-2</v>
      </c>
      <c r="AE242" s="5">
        <f t="shared" si="356"/>
        <v>9.9038731240120529E-3</v>
      </c>
      <c r="AF242" s="5">
        <f t="shared" si="357"/>
        <v>4.2517327321383745E-3</v>
      </c>
      <c r="AG242" s="5">
        <f t="shared" si="358"/>
        <v>1.2168459079380028E-3</v>
      </c>
      <c r="AH242" s="5">
        <f t="shared" si="359"/>
        <v>2.8342782829855763E-3</v>
      </c>
      <c r="AI242" s="5">
        <f t="shared" si="360"/>
        <v>3.4564183089162526E-3</v>
      </c>
      <c r="AJ242" s="5">
        <f t="shared" si="361"/>
        <v>2.1075607850381795E-3</v>
      </c>
      <c r="AK242" s="5">
        <f t="shared" si="362"/>
        <v>8.5672741079449223E-4</v>
      </c>
      <c r="AL242" s="5">
        <f t="shared" si="363"/>
        <v>1.0939592935584214E-5</v>
      </c>
      <c r="AM242" s="5">
        <f t="shared" si="364"/>
        <v>2.8133773547679986E-3</v>
      </c>
      <c r="AN242" s="5">
        <f t="shared" si="365"/>
        <v>2.4155657968038037E-3</v>
      </c>
      <c r="AO242" s="5">
        <f t="shared" si="366"/>
        <v>1.0370023965678729E-3</v>
      </c>
      <c r="AP242" s="5">
        <f t="shared" si="367"/>
        <v>2.9679008589772525E-4</v>
      </c>
      <c r="AQ242" s="5">
        <f t="shared" si="368"/>
        <v>6.3705991937946713E-5</v>
      </c>
      <c r="AR242" s="5">
        <f t="shared" si="369"/>
        <v>4.8670226675428331E-4</v>
      </c>
      <c r="AS242" s="5">
        <f t="shared" si="370"/>
        <v>5.9353615200709905E-4</v>
      </c>
      <c r="AT242" s="5">
        <f t="shared" si="371"/>
        <v>3.6191033800675633E-4</v>
      </c>
      <c r="AU242" s="5">
        <f t="shared" si="372"/>
        <v>1.4711723098163025E-4</v>
      </c>
      <c r="AV242" s="5">
        <f t="shared" si="373"/>
        <v>4.4852572679130595E-5</v>
      </c>
      <c r="AW242" s="5">
        <f t="shared" si="374"/>
        <v>3.1818034861570195E-7</v>
      </c>
      <c r="AX242" s="5">
        <f t="shared" si="375"/>
        <v>5.7182158489786617E-4</v>
      </c>
      <c r="AY242" s="5">
        <f t="shared" si="376"/>
        <v>4.9096601279330799E-4</v>
      </c>
      <c r="AZ242" s="5">
        <f t="shared" si="377"/>
        <v>2.1077170929216711E-4</v>
      </c>
      <c r="BA242" s="5">
        <f t="shared" si="378"/>
        <v>6.0322863199418231E-5</v>
      </c>
      <c r="BB242" s="5">
        <f t="shared" si="379"/>
        <v>1.2948302585755121E-5</v>
      </c>
      <c r="BC242" s="5">
        <f t="shared" si="380"/>
        <v>2.2234825200258702E-6</v>
      </c>
      <c r="BD242" s="5">
        <f t="shared" si="381"/>
        <v>6.9647094372537921E-5</v>
      </c>
      <c r="BE242" s="5">
        <f t="shared" si="382"/>
        <v>8.4935023352215858E-5</v>
      </c>
      <c r="BF242" s="5">
        <f t="shared" si="383"/>
        <v>5.1789369368766816E-5</v>
      </c>
      <c r="BG242" s="5">
        <f t="shared" si="384"/>
        <v>2.1052475753471281E-5</v>
      </c>
      <c r="BH242" s="5">
        <f t="shared" si="385"/>
        <v>6.4184031503835865E-6</v>
      </c>
      <c r="BI242" s="5">
        <f t="shared" si="386"/>
        <v>1.5654557490821005E-6</v>
      </c>
      <c r="BJ242" s="8">
        <f t="shared" si="387"/>
        <v>0.44477729582711129</v>
      </c>
      <c r="BK242" s="8">
        <f t="shared" si="388"/>
        <v>0.29528663698044255</v>
      </c>
      <c r="BL242" s="8">
        <f t="shared" si="389"/>
        <v>0.24691374381770684</v>
      </c>
      <c r="BM242" s="8">
        <f t="shared" si="390"/>
        <v>0.34414515354103409</v>
      </c>
      <c r="BN242" s="8">
        <f t="shared" si="391"/>
        <v>0.65554606012476391</v>
      </c>
    </row>
    <row r="243" spans="1:66" x14ac:dyDescent="0.25">
      <c r="A243" t="s">
        <v>21</v>
      </c>
      <c r="B243" t="s">
        <v>264</v>
      </c>
      <c r="C243" t="s">
        <v>151</v>
      </c>
      <c r="D243" s="11">
        <v>44504</v>
      </c>
      <c r="E243">
        <f>VLOOKUP(A243,home!$A$2:$E$405,3,FALSE)</f>
        <v>1.3812500000000001</v>
      </c>
      <c r="F243">
        <f>VLOOKUP(B243,home!$B$2:$E$405,3,FALSE)</f>
        <v>1.36</v>
      </c>
      <c r="G243">
        <f>VLOOKUP(C243,away!$B$2:$E$405,4,FALSE)</f>
        <v>1.27</v>
      </c>
      <c r="H243">
        <f>VLOOKUP(A243,away!$A$2:$E$405,3,FALSE)</f>
        <v>1.325</v>
      </c>
      <c r="I243">
        <f>VLOOKUP(C243,away!$B$2:$E$405,3,FALSE)</f>
        <v>0.63</v>
      </c>
      <c r="J243">
        <f>VLOOKUP(B243,home!$B$2:$E$405,4,FALSE)</f>
        <v>1.23</v>
      </c>
      <c r="K243" s="3">
        <f t="shared" si="336"/>
        <v>2.3856950000000006</v>
      </c>
      <c r="L243" s="3">
        <f t="shared" si="337"/>
        <v>1.0267424999999999</v>
      </c>
      <c r="M243" s="5">
        <f t="shared" si="338"/>
        <v>3.2960760525865065E-2</v>
      </c>
      <c r="N243" s="5">
        <f t="shared" si="339"/>
        <v>7.8634321582753672E-2</v>
      </c>
      <c r="O243" s="5">
        <f t="shared" si="340"/>
        <v>3.3842213664228002E-2</v>
      </c>
      <c r="P243" s="5">
        <f t="shared" si="341"/>
        <v>8.0737199927680442E-2</v>
      </c>
      <c r="Q243" s="5">
        <f t="shared" si="342"/>
        <v>9.3798753914183797E-2</v>
      </c>
      <c r="R243" s="5">
        <f t="shared" si="343"/>
        <v>1.7373619531571807E-2</v>
      </c>
      <c r="S243" s="5">
        <f t="shared" si="344"/>
        <v>4.9441330753328884E-2</v>
      </c>
      <c r="T243" s="5">
        <f t="shared" si="345"/>
        <v>9.6307167090733836E-2</v>
      </c>
      <c r="U243" s="5">
        <f t="shared" si="346"/>
        <v>4.144815724837321E-2</v>
      </c>
      <c r="V243" s="5">
        <f t="shared" si="347"/>
        <v>1.3456251689842835E-2</v>
      </c>
      <c r="W243" s="5">
        <f t="shared" si="348"/>
        <v>7.4591739406432919E-2</v>
      </c>
      <c r="X243" s="5">
        <f t="shared" si="349"/>
        <v>7.6586508997509448E-2</v>
      </c>
      <c r="Y243" s="5">
        <f t="shared" si="350"/>
        <v>3.9317311857187662E-2</v>
      </c>
      <c r="Z243" s="5">
        <f t="shared" si="351"/>
        <v>5.9460778506316226E-3</v>
      </c>
      <c r="AA243" s="5">
        <f t="shared" si="352"/>
        <v>1.4185528197862613E-2</v>
      </c>
      <c r="AB243" s="5">
        <f t="shared" si="353"/>
        <v>1.6921171846999927E-2</v>
      </c>
      <c r="AC243" s="5">
        <f t="shared" si="354"/>
        <v>2.0600633632745866E-3</v>
      </c>
      <c r="AD243" s="5">
        <f t="shared" si="355"/>
        <v>4.4488284935807518E-2</v>
      </c>
      <c r="AE243" s="5">
        <f t="shared" si="356"/>
        <v>4.5678012895703342E-2</v>
      </c>
      <c r="AF243" s="5">
        <f t="shared" si="357"/>
        <v>2.344977857778334E-2</v>
      </c>
      <c r="AG243" s="5">
        <f t="shared" si="358"/>
        <v>8.0256280937999035E-3</v>
      </c>
      <c r="AH243" s="5">
        <f t="shared" si="359"/>
        <v>1.5262727093880344E-3</v>
      </c>
      <c r="AI243" s="5">
        <f t="shared" si="360"/>
        <v>3.6412211714234874E-3</v>
      </c>
      <c r="AJ243" s="5">
        <f t="shared" si="361"/>
        <v>4.3434215712795802E-3</v>
      </c>
      <c r="AK243" s="5">
        <f t="shared" si="362"/>
        <v>3.4540263751646136E-3</v>
      </c>
      <c r="AL243" s="5">
        <f t="shared" si="363"/>
        <v>2.0184455087906363E-4</v>
      </c>
      <c r="AM243" s="5">
        <f t="shared" si="364"/>
        <v>2.122709578598626E-2</v>
      </c>
      <c r="AN243" s="5">
        <f t="shared" si="365"/>
        <v>2.1794761395042991E-2</v>
      </c>
      <c r="AO243" s="5">
        <f t="shared" si="366"/>
        <v>1.1188803900824962E-2</v>
      </c>
      <c r="AP243" s="5">
        <f t="shared" si="367"/>
        <v>3.8293401630475916E-3</v>
      </c>
      <c r="AQ243" s="5">
        <f t="shared" si="368"/>
        <v>9.8293657308947281E-4</v>
      </c>
      <c r="AR243" s="5">
        <f t="shared" si="369"/>
        <v>3.1341781146376887E-4</v>
      </c>
      <c r="AS243" s="5">
        <f t="shared" si="370"/>
        <v>7.4771930572005614E-4</v>
      </c>
      <c r="AT243" s="5">
        <f t="shared" si="371"/>
        <v>8.9191510452990498E-4</v>
      </c>
      <c r="AU243" s="5">
        <f t="shared" si="372"/>
        <v>7.0927913510049085E-4</v>
      </c>
      <c r="AV243" s="5">
        <f t="shared" si="373"/>
        <v>4.2303092155339156E-4</v>
      </c>
      <c r="AW243" s="5">
        <f t="shared" si="374"/>
        <v>1.373380852349475E-5</v>
      </c>
      <c r="AX243" s="5">
        <f t="shared" si="375"/>
        <v>8.4402293801914136E-3</v>
      </c>
      <c r="AY243" s="5">
        <f t="shared" si="376"/>
        <v>8.6659422143911813E-3</v>
      </c>
      <c r="AZ243" s="5">
        <f t="shared" si="377"/>
        <v>4.4488455870297676E-3</v>
      </c>
      <c r="BA243" s="5">
        <f t="shared" si="378"/>
        <v>1.5226062800469706E-3</v>
      </c>
      <c r="BB243" s="5">
        <f t="shared" si="379"/>
        <v>3.9083114462278154E-4</v>
      </c>
      <c r="BC243" s="5">
        <f t="shared" si="380"/>
        <v>8.0256589301571271E-5</v>
      </c>
      <c r="BD243" s="5">
        <f t="shared" si="381"/>
        <v>5.3633231214473077E-5</v>
      </c>
      <c r="BE243" s="5">
        <f t="shared" si="382"/>
        <v>1.2795253154221237E-4</v>
      </c>
      <c r="BF243" s="5">
        <f t="shared" si="383"/>
        <v>1.5262785736879923E-4</v>
      </c>
      <c r="BG243" s="5">
        <f t="shared" si="384"/>
        <v>1.2137450539515253E-4</v>
      </c>
      <c r="BH243" s="5">
        <f t="shared" si="385"/>
        <v>7.2390637662172132E-5</v>
      </c>
      <c r="BI243" s="5">
        <f t="shared" si="386"/>
        <v>3.4540396463491145E-5</v>
      </c>
      <c r="BJ243" s="8">
        <f t="shared" si="387"/>
        <v>0.66344915636547042</v>
      </c>
      <c r="BK243" s="8">
        <f t="shared" si="388"/>
        <v>0.18752339302526205</v>
      </c>
      <c r="BL243" s="8">
        <f t="shared" si="389"/>
        <v>0.14038351375430522</v>
      </c>
      <c r="BM243" s="8">
        <f t="shared" si="390"/>
        <v>0.65130306344351852</v>
      </c>
      <c r="BN243" s="8">
        <f t="shared" si="391"/>
        <v>0.33734686914628276</v>
      </c>
    </row>
    <row r="244" spans="1:66" x14ac:dyDescent="0.25">
      <c r="A244" t="s">
        <v>21</v>
      </c>
      <c r="B244" t="s">
        <v>267</v>
      </c>
      <c r="C244" t="s">
        <v>397</v>
      </c>
      <c r="D244" s="11">
        <v>44504</v>
      </c>
      <c r="E244">
        <f>VLOOKUP(A244,home!$A$2:$E$405,3,FALSE)</f>
        <v>1.3812500000000001</v>
      </c>
      <c r="F244">
        <f>VLOOKUP(B244,home!$B$2:$E$405,3,FALSE)</f>
        <v>1.18</v>
      </c>
      <c r="G244">
        <f>VLOOKUP(C244,away!$B$2:$E$405,4,FALSE)</f>
        <v>1.4</v>
      </c>
      <c r="H244">
        <f>VLOOKUP(A244,away!$A$2:$E$405,3,FALSE)</f>
        <v>1.325</v>
      </c>
      <c r="I244">
        <f>VLOOKUP(C244,away!$B$2:$E$405,3,FALSE)</f>
        <v>0.68</v>
      </c>
      <c r="J244">
        <f>VLOOKUP(B244,home!$B$2:$E$405,4,FALSE)</f>
        <v>1.04</v>
      </c>
      <c r="K244" s="3">
        <f t="shared" si="336"/>
        <v>2.281825</v>
      </c>
      <c r="L244" s="3">
        <f t="shared" si="337"/>
        <v>0.9370400000000001</v>
      </c>
      <c r="M244" s="5">
        <f t="shared" si="338"/>
        <v>4.0000432997071594E-2</v>
      </c>
      <c r="N244" s="5">
        <f t="shared" si="339"/>
        <v>9.1273988023542876E-2</v>
      </c>
      <c r="O244" s="5">
        <f t="shared" si="340"/>
        <v>3.7482005735575967E-2</v>
      </c>
      <c r="P244" s="5">
        <f t="shared" si="341"/>
        <v>8.5527377737580623E-2</v>
      </c>
      <c r="Q244" s="5">
        <f t="shared" si="342"/>
        <v>0.10413563386091039</v>
      </c>
      <c r="R244" s="5">
        <f t="shared" si="343"/>
        <v>1.7561069327232053E-2</v>
      </c>
      <c r="S244" s="5">
        <f t="shared" si="344"/>
        <v>4.5717832249480429E-2</v>
      </c>
      <c r="T244" s="5">
        <f t="shared" si="345"/>
        <v>9.7579254353027473E-2</v>
      </c>
      <c r="U244" s="5">
        <f t="shared" si="346"/>
        <v>4.0071287017611271E-2</v>
      </c>
      <c r="V244" s="5">
        <f t="shared" si="347"/>
        <v>1.0861344393810595E-2</v>
      </c>
      <c r="W244" s="5">
        <f t="shared" si="348"/>
        <v>7.9206430911557282E-2</v>
      </c>
      <c r="X244" s="5">
        <f t="shared" si="349"/>
        <v>7.4219594021365631E-2</v>
      </c>
      <c r="Y244" s="5">
        <f t="shared" si="350"/>
        <v>3.4773364190890221E-2</v>
      </c>
      <c r="Z244" s="5">
        <f t="shared" si="351"/>
        <v>5.4851414674631756E-3</v>
      </c>
      <c r="AA244" s="5">
        <f t="shared" si="352"/>
        <v>1.2516132928994159E-2</v>
      </c>
      <c r="AB244" s="5">
        <f t="shared" si="353"/>
        <v>1.4279812510351052E-2</v>
      </c>
      <c r="AC244" s="5">
        <f t="shared" si="354"/>
        <v>1.4514566391934435E-3</v>
      </c>
      <c r="AD244" s="5">
        <f t="shared" si="355"/>
        <v>4.518380355369106E-2</v>
      </c>
      <c r="AE244" s="5">
        <f t="shared" si="356"/>
        <v>4.233903128195067E-2</v>
      </c>
      <c r="AF244" s="5">
        <f t="shared" si="357"/>
        <v>1.9836682936219527E-2</v>
      </c>
      <c r="AG244" s="5">
        <f t="shared" si="358"/>
        <v>6.1959217928517175E-3</v>
      </c>
      <c r="AH244" s="5">
        <f t="shared" si="359"/>
        <v>1.2849492401679236E-3</v>
      </c>
      <c r="AI244" s="5">
        <f t="shared" si="360"/>
        <v>2.9320292999461721E-3</v>
      </c>
      <c r="AJ244" s="5">
        <f t="shared" si="361"/>
        <v>3.345188878674838E-3</v>
      </c>
      <c r="AK244" s="5">
        <f t="shared" si="362"/>
        <v>2.5443785376940702E-3</v>
      </c>
      <c r="AL244" s="5">
        <f t="shared" si="363"/>
        <v>1.241379364659429E-4</v>
      </c>
      <c r="AM244" s="5">
        <f t="shared" si="364"/>
        <v>2.0620306508780224E-2</v>
      </c>
      <c r="AN244" s="5">
        <f t="shared" si="365"/>
        <v>1.9322052010987422E-2</v>
      </c>
      <c r="AO244" s="5">
        <f t="shared" si="366"/>
        <v>9.0527678081878272E-3</v>
      </c>
      <c r="AP244" s="5">
        <f t="shared" si="367"/>
        <v>2.827601848994775E-3</v>
      </c>
      <c r="AQ244" s="5">
        <f t="shared" si="368"/>
        <v>6.6239400914551601E-4</v>
      </c>
      <c r="AR244" s="5">
        <f t="shared" si="369"/>
        <v>2.4080976720139029E-4</v>
      </c>
      <c r="AS244" s="5">
        <f t="shared" si="370"/>
        <v>5.4948574704431232E-4</v>
      </c>
      <c r="AT244" s="5">
        <f t="shared" si="371"/>
        <v>6.2691515737469414E-4</v>
      </c>
      <c r="AU244" s="5">
        <f t="shared" si="372"/>
        <v>4.768368929921704E-4</v>
      </c>
      <c r="AV244" s="5">
        <f t="shared" si="373"/>
        <v>2.7201458583796489E-4</v>
      </c>
      <c r="AW244" s="5">
        <f t="shared" si="374"/>
        <v>7.3729703156961658E-6</v>
      </c>
      <c r="AX244" s="5">
        <f t="shared" si="375"/>
        <v>7.8419884832329062E-3</v>
      </c>
      <c r="AY244" s="5">
        <f t="shared" si="376"/>
        <v>7.3482568883285635E-3</v>
      </c>
      <c r="AZ244" s="5">
        <f t="shared" si="377"/>
        <v>3.442805317319698E-3</v>
      </c>
      <c r="BA244" s="5">
        <f t="shared" si="378"/>
        <v>1.0753487648470837E-3</v>
      </c>
      <c r="BB244" s="5">
        <f t="shared" si="379"/>
        <v>2.5191120165307787E-4</v>
      </c>
      <c r="BC244" s="5">
        <f t="shared" si="380"/>
        <v>4.7210174479400021E-5</v>
      </c>
      <c r="BD244" s="5">
        <f t="shared" si="381"/>
        <v>3.7608064043065118E-5</v>
      </c>
      <c r="BE244" s="5">
        <f t="shared" si="382"/>
        <v>8.5815020735067056E-5</v>
      </c>
      <c r="BF244" s="5">
        <f t="shared" si="383"/>
        <v>9.7907429844397214E-5</v>
      </c>
      <c r="BG244" s="5">
        <f t="shared" si="384"/>
        <v>7.4469207034897223E-5</v>
      </c>
      <c r="BH244" s="5">
        <f t="shared" si="385"/>
        <v>4.2481424585601102E-5</v>
      </c>
      <c r="BI244" s="5">
        <f t="shared" si="386"/>
        <v>1.938703533100785E-5</v>
      </c>
      <c r="BJ244" s="8">
        <f t="shared" si="387"/>
        <v>0.66723634794196329</v>
      </c>
      <c r="BK244" s="8">
        <f t="shared" si="388"/>
        <v>0.1910308388419312</v>
      </c>
      <c r="BL244" s="8">
        <f t="shared" si="389"/>
        <v>0.13454058380827208</v>
      </c>
      <c r="BM244" s="8">
        <f t="shared" si="390"/>
        <v>0.61497152045970327</v>
      </c>
      <c r="BN244" s="8">
        <f t="shared" si="391"/>
        <v>0.37598050768191354</v>
      </c>
    </row>
    <row r="245" spans="1:66" x14ac:dyDescent="0.25">
      <c r="A245" t="s">
        <v>21</v>
      </c>
      <c r="B245" t="s">
        <v>268</v>
      </c>
      <c r="C245" t="s">
        <v>273</v>
      </c>
      <c r="D245" s="11">
        <v>44504</v>
      </c>
      <c r="E245">
        <f>VLOOKUP(A245,home!$A$2:$E$405,3,FALSE)</f>
        <v>1.3812500000000001</v>
      </c>
      <c r="F245">
        <f>VLOOKUP(B245,home!$B$2:$E$405,3,FALSE)</f>
        <v>0.86</v>
      </c>
      <c r="G245">
        <f>VLOOKUP(C245,away!$B$2:$E$405,4,FALSE)</f>
        <v>0.98</v>
      </c>
      <c r="H245">
        <f>VLOOKUP(A245,away!$A$2:$E$405,3,FALSE)</f>
        <v>1.325</v>
      </c>
      <c r="I245">
        <f>VLOOKUP(C245,away!$B$2:$E$405,3,FALSE)</f>
        <v>1.02</v>
      </c>
      <c r="J245">
        <f>VLOOKUP(B245,home!$B$2:$E$405,4,FALSE)</f>
        <v>1.18</v>
      </c>
      <c r="K245" s="3">
        <f t="shared" si="336"/>
        <v>1.1641174999999999</v>
      </c>
      <c r="L245" s="3">
        <f t="shared" si="337"/>
        <v>1.5947699999999998</v>
      </c>
      <c r="M245" s="5">
        <f t="shared" si="338"/>
        <v>6.3362219633195549E-2</v>
      </c>
      <c r="N245" s="5">
        <f t="shared" si="339"/>
        <v>7.3761068713846523E-2</v>
      </c>
      <c r="O245" s="5">
        <f t="shared" si="340"/>
        <v>0.10104816700443127</v>
      </c>
      <c r="P245" s="5">
        <f t="shared" si="341"/>
        <v>0.11763193955278101</v>
      </c>
      <c r="Q245" s="5">
        <f t="shared" si="342"/>
        <v>4.2933275454245613E-2</v>
      </c>
      <c r="R245" s="5">
        <f t="shared" si="343"/>
        <v>8.0574292646828416E-2</v>
      </c>
      <c r="S245" s="5">
        <f t="shared" si="344"/>
        <v>5.459591410722834E-2</v>
      </c>
      <c r="T245" s="5">
        <f t="shared" si="345"/>
        <v>6.8468699696167271E-2</v>
      </c>
      <c r="U245" s="5">
        <f t="shared" si="346"/>
        <v>9.3797944120294283E-2</v>
      </c>
      <c r="V245" s="5">
        <f t="shared" si="347"/>
        <v>1.1261921808485691E-2</v>
      </c>
      <c r="W245" s="5">
        <f t="shared" si="348"/>
        <v>1.665979242953592E-2</v>
      </c>
      <c r="X245" s="5">
        <f t="shared" si="349"/>
        <v>2.6568537172851001E-2</v>
      </c>
      <c r="Y245" s="5">
        <f t="shared" si="350"/>
        <v>2.1185353013573792E-2</v>
      </c>
      <c r="Z245" s="5">
        <f t="shared" si="351"/>
        <v>4.2832488228127512E-2</v>
      </c>
      <c r="AA245" s="5">
        <f t="shared" si="352"/>
        <v>4.9862049114907228E-2</v>
      </c>
      <c r="AB245" s="5">
        <f t="shared" si="353"/>
        <v>2.9022641980261506E-2</v>
      </c>
      <c r="AC245" s="5">
        <f t="shared" si="354"/>
        <v>1.3067346293787069E-3</v>
      </c>
      <c r="AD245" s="5">
        <f t="shared" si="355"/>
        <v>4.8484889783975737E-3</v>
      </c>
      <c r="AE245" s="5">
        <f t="shared" si="356"/>
        <v>7.7322247680790979E-3</v>
      </c>
      <c r="AF245" s="5">
        <f t="shared" si="357"/>
        <v>6.165560046694751E-3</v>
      </c>
      <c r="AG245" s="5">
        <f t="shared" si="358"/>
        <v>3.2775500652224621E-3</v>
      </c>
      <c r="AH245" s="5">
        <f t="shared" si="359"/>
        <v>1.7076991812892732E-2</v>
      </c>
      <c r="AI245" s="5">
        <f t="shared" si="360"/>
        <v>1.9879625016745155E-2</v>
      </c>
      <c r="AJ245" s="5">
        <f t="shared" si="361"/>
        <v>1.1571109687715414E-2</v>
      </c>
      <c r="AK245" s="5">
        <f t="shared" si="362"/>
        <v>4.4900437606296825E-3</v>
      </c>
      <c r="AL245" s="5">
        <f t="shared" si="363"/>
        <v>9.7038096092246602E-5</v>
      </c>
      <c r="AM245" s="5">
        <f t="shared" si="364"/>
        <v>1.1288421736619471E-3</v>
      </c>
      <c r="AN245" s="5">
        <f t="shared" si="365"/>
        <v>1.8002436332908635E-3</v>
      </c>
      <c r="AO245" s="5">
        <f t="shared" si="366"/>
        <v>1.4354872695316351E-3</v>
      </c>
      <c r="AP245" s="5">
        <f t="shared" si="367"/>
        <v>7.6309067761032171E-4</v>
      </c>
      <c r="AQ245" s="5">
        <f t="shared" si="368"/>
        <v>3.0423852998315325E-4</v>
      </c>
      <c r="AR245" s="5">
        <f t="shared" si="369"/>
        <v>5.446774846689385E-3</v>
      </c>
      <c r="AS245" s="5">
        <f t="shared" si="370"/>
        <v>6.3406859175909299E-3</v>
      </c>
      <c r="AT245" s="5">
        <f t="shared" si="371"/>
        <v>3.6906517193355795E-3</v>
      </c>
      <c r="AU245" s="5">
        <f t="shared" si="372"/>
        <v>1.4321174176278788E-3</v>
      </c>
      <c r="AV245" s="5">
        <f t="shared" si="373"/>
        <v>4.1678823697885578E-4</v>
      </c>
      <c r="AW245" s="5">
        <f t="shared" si="374"/>
        <v>5.0041998037107433E-6</v>
      </c>
      <c r="AX245" s="5">
        <f t="shared" si="375"/>
        <v>2.1901748818298504E-4</v>
      </c>
      <c r="AY245" s="5">
        <f t="shared" si="376"/>
        <v>3.4928251962957908E-4</v>
      </c>
      <c r="AZ245" s="5">
        <f t="shared" si="377"/>
        <v>2.7851264191483186E-4</v>
      </c>
      <c r="BA245" s="5">
        <f t="shared" si="378"/>
        <v>1.4805453531550544E-4</v>
      </c>
      <c r="BB245" s="5">
        <f t="shared" si="379"/>
        <v>5.9028232821277175E-5</v>
      </c>
      <c r="BC245" s="5">
        <f t="shared" si="380"/>
        <v>1.8827290971277625E-5</v>
      </c>
      <c r="BD245" s="5">
        <f t="shared" si="381"/>
        <v>1.4477255203758071E-3</v>
      </c>
      <c r="BE245" s="5">
        <f t="shared" si="382"/>
        <v>1.6853226134660834E-3</v>
      </c>
      <c r="BF245" s="5">
        <f t="shared" si="383"/>
        <v>9.8095677374080174E-4</v>
      </c>
      <c r="BG245" s="5">
        <f t="shared" si="384"/>
        <v>3.8064964901840255E-4</v>
      </c>
      <c r="BH245" s="5">
        <f t="shared" si="385"/>
        <v>1.1078022944779512E-4</v>
      </c>
      <c r="BI245" s="5">
        <f t="shared" si="386"/>
        <v>2.5792240750838722E-5</v>
      </c>
      <c r="BJ245" s="8">
        <f t="shared" si="387"/>
        <v>0.27810517533152745</v>
      </c>
      <c r="BK245" s="8">
        <f t="shared" si="388"/>
        <v>0.24860505034679112</v>
      </c>
      <c r="BL245" s="8">
        <f t="shared" si="389"/>
        <v>0.42928111030972804</v>
      </c>
      <c r="BM245" s="8">
        <f t="shared" si="390"/>
        <v>0.51916858289101975</v>
      </c>
      <c r="BN245" s="8">
        <f t="shared" si="391"/>
        <v>0.47931096300532838</v>
      </c>
    </row>
    <row r="246" spans="1:66" x14ac:dyDescent="0.25">
      <c r="A246" t="s">
        <v>21</v>
      </c>
      <c r="B246" t="s">
        <v>271</v>
      </c>
      <c r="C246" t="s">
        <v>269</v>
      </c>
      <c r="D246" s="11">
        <v>44504</v>
      </c>
      <c r="E246">
        <f>VLOOKUP(A246,home!$A$2:$E$405,3,FALSE)</f>
        <v>1.3812500000000001</v>
      </c>
      <c r="F246">
        <f>VLOOKUP(B246,home!$B$2:$E$405,3,FALSE)</f>
        <v>0.81</v>
      </c>
      <c r="G246">
        <f>VLOOKUP(C246,away!$B$2:$E$405,4,FALSE)</f>
        <v>1.22</v>
      </c>
      <c r="H246">
        <f>VLOOKUP(A246,away!$A$2:$E$405,3,FALSE)</f>
        <v>1.325</v>
      </c>
      <c r="I246">
        <f>VLOOKUP(C246,away!$B$2:$E$405,3,FALSE)</f>
        <v>0.9</v>
      </c>
      <c r="J246">
        <f>VLOOKUP(B246,home!$B$2:$E$405,4,FALSE)</f>
        <v>1.23</v>
      </c>
      <c r="K246" s="3">
        <f t="shared" si="336"/>
        <v>1.3649512500000003</v>
      </c>
      <c r="L246" s="3">
        <f t="shared" si="337"/>
        <v>1.4667749999999999</v>
      </c>
      <c r="M246" s="5">
        <f t="shared" si="338"/>
        <v>5.8911070607581828E-2</v>
      </c>
      <c r="N246" s="5">
        <f t="shared" si="339"/>
        <v>8.0410739464657086E-2</v>
      </c>
      <c r="O246" s="5">
        <f t="shared" si="340"/>
        <v>8.6409285590435841E-2</v>
      </c>
      <c r="P246" s="5">
        <f t="shared" si="341"/>
        <v>0.1179444623782724</v>
      </c>
      <c r="Q246" s="5">
        <f t="shared" si="342"/>
        <v>5.487836967285404E-2</v>
      </c>
      <c r="R246" s="5">
        <f t="shared" si="343"/>
        <v>6.337148993595576E-2</v>
      </c>
      <c r="S246" s="5">
        <f t="shared" si="344"/>
        <v>5.9033455266680357E-2</v>
      </c>
      <c r="T246" s="5">
        <f t="shared" si="345"/>
        <v>8.0494220676900485E-2</v>
      </c>
      <c r="U246" s="5">
        <f t="shared" si="346"/>
        <v>8.6498994402445253E-2</v>
      </c>
      <c r="V246" s="5">
        <f t="shared" si="347"/>
        <v>1.3132165090252177E-2</v>
      </c>
      <c r="W246" s="5">
        <f t="shared" si="348"/>
        <v>2.4968766427641398E-2</v>
      </c>
      <c r="X246" s="5">
        <f t="shared" si="349"/>
        <v>3.6623562376903708E-2</v>
      </c>
      <c r="Y246" s="5">
        <f t="shared" si="350"/>
        <v>2.6859262852691471E-2</v>
      </c>
      <c r="Z246" s="5">
        <f t="shared" si="351"/>
        <v>3.0983905716937172E-2</v>
      </c>
      <c r="AA246" s="5">
        <f t="shared" si="352"/>
        <v>4.2291520838215545E-2</v>
      </c>
      <c r="AB246" s="5">
        <f t="shared" si="353"/>
        <v>2.8862932116261696E-2</v>
      </c>
      <c r="AC246" s="5">
        <f t="shared" si="354"/>
        <v>1.6432248381524619E-3</v>
      </c>
      <c r="AD246" s="5">
        <f t="shared" si="355"/>
        <v>8.5202872365917944E-3</v>
      </c>
      <c r="AE246" s="5">
        <f t="shared" si="356"/>
        <v>1.2497344311451927E-2</v>
      </c>
      <c r="AF246" s="5">
        <f t="shared" si="357"/>
        <v>9.1653961012149506E-3</v>
      </c>
      <c r="AG246" s="5">
        <f t="shared" si="358"/>
        <v>4.4811912887865206E-3</v>
      </c>
      <c r="AH246" s="5">
        <f t="shared" si="359"/>
        <v>1.136160457699013E-2</v>
      </c>
      <c r="AI246" s="5">
        <f t="shared" si="360"/>
        <v>1.5508036369368402E-2</v>
      </c>
      <c r="AJ246" s="5">
        <f t="shared" si="361"/>
        <v>1.0583856813707436E-2</v>
      </c>
      <c r="AK246" s="5">
        <f t="shared" si="362"/>
        <v>4.8154828625636588E-3</v>
      </c>
      <c r="AL246" s="5">
        <f t="shared" si="363"/>
        <v>1.3159446474399843E-4</v>
      </c>
      <c r="AM246" s="5">
        <f t="shared" si="364"/>
        <v>2.3259553427890036E-3</v>
      </c>
      <c r="AN246" s="5">
        <f t="shared" si="365"/>
        <v>3.4116531479193406E-3</v>
      </c>
      <c r="AO246" s="5">
        <f t="shared" si="366"/>
        <v>2.5020637730196957E-3</v>
      </c>
      <c r="AP246" s="5">
        <f t="shared" si="367"/>
        <v>1.2233215302236548E-3</v>
      </c>
      <c r="AQ246" s="5">
        <f t="shared" si="368"/>
        <v>4.4858435937345024E-4</v>
      </c>
      <c r="AR246" s="5">
        <f t="shared" si="369"/>
        <v>3.3329835106829376E-3</v>
      </c>
      <c r="AS246" s="5">
        <f t="shared" si="370"/>
        <v>4.5493600091360649E-3</v>
      </c>
      <c r="AT246" s="5">
        <f t="shared" si="371"/>
        <v>3.1048273155851432E-3</v>
      </c>
      <c r="AU246" s="5">
        <f t="shared" si="372"/>
        <v>1.4126459751473614E-3</v>
      </c>
      <c r="AV246" s="5">
        <f t="shared" si="373"/>
        <v>4.8204822239621516E-4</v>
      </c>
      <c r="AW246" s="5">
        <f t="shared" si="374"/>
        <v>7.318393562492948E-6</v>
      </c>
      <c r="AX246" s="5">
        <f t="shared" si="375"/>
        <v>5.2913594209733766E-4</v>
      </c>
      <c r="AY246" s="5">
        <f t="shared" si="376"/>
        <v>7.7612337146982233E-4</v>
      </c>
      <c r="AZ246" s="5">
        <f t="shared" si="377"/>
        <v>5.6919917909382435E-4</v>
      </c>
      <c r="BA246" s="5">
        <f t="shared" si="378"/>
        <v>2.7829570863844807E-4</v>
      </c>
      <c r="BB246" s="5">
        <f t="shared" si="379"/>
        <v>1.0204929700953993E-4</v>
      </c>
      <c r="BC246" s="5">
        <f t="shared" si="380"/>
        <v>2.9936671524233565E-5</v>
      </c>
      <c r="BD246" s="5">
        <f t="shared" si="381"/>
        <v>8.1478948148032762E-4</v>
      </c>
      <c r="BE246" s="5">
        <f t="shared" si="382"/>
        <v>1.1121479212334252E-3</v>
      </c>
      <c r="BF246" s="5">
        <f t="shared" si="383"/>
        <v>7.5901384763623302E-4</v>
      </c>
      <c r="BG246" s="5">
        <f t="shared" si="384"/>
        <v>3.4533896669946185E-4</v>
      </c>
      <c r="BH246" s="5">
        <f t="shared" si="385"/>
        <v>1.1784271356753476E-4</v>
      </c>
      <c r="BI246" s="5">
        <f t="shared" si="386"/>
        <v>3.2169911837479712E-5</v>
      </c>
      <c r="BJ246" s="8">
        <f t="shared" si="387"/>
        <v>0.35109545873285186</v>
      </c>
      <c r="BK246" s="8">
        <f t="shared" si="388"/>
        <v>0.25157209601715297</v>
      </c>
      <c r="BL246" s="8">
        <f t="shared" si="389"/>
        <v>0.36576637138134593</v>
      </c>
      <c r="BM246" s="8">
        <f t="shared" si="390"/>
        <v>0.53672360922062334</v>
      </c>
      <c r="BN246" s="8">
        <f t="shared" si="391"/>
        <v>0.46192541764975698</v>
      </c>
    </row>
    <row r="247" spans="1:66" x14ac:dyDescent="0.25">
      <c r="A247" t="s">
        <v>21</v>
      </c>
      <c r="B247" t="s">
        <v>23</v>
      </c>
      <c r="C247" t="s">
        <v>372</v>
      </c>
      <c r="D247" s="11">
        <v>44504</v>
      </c>
      <c r="E247">
        <f>VLOOKUP(A247,home!$A$2:$E$405,3,FALSE)</f>
        <v>1.3812500000000001</v>
      </c>
      <c r="F247">
        <f>VLOOKUP(B247,home!$B$2:$E$405,3,FALSE)</f>
        <v>1.66</v>
      </c>
      <c r="G247">
        <f>VLOOKUP(C247,away!$B$2:$E$405,4,FALSE)</f>
        <v>1.54</v>
      </c>
      <c r="H247">
        <f>VLOOKUP(A247,away!$A$2:$E$405,3,FALSE)</f>
        <v>1.325</v>
      </c>
      <c r="I247">
        <f>VLOOKUP(C247,away!$B$2:$E$405,3,FALSE)</f>
        <v>0.68</v>
      </c>
      <c r="J247">
        <f>VLOOKUP(B247,home!$B$2:$E$405,4,FALSE)</f>
        <v>0.75</v>
      </c>
      <c r="K247" s="3">
        <f t="shared" si="336"/>
        <v>3.5310275</v>
      </c>
      <c r="L247" s="3">
        <f t="shared" si="337"/>
        <v>0.67575000000000007</v>
      </c>
      <c r="M247" s="5">
        <f t="shared" si="338"/>
        <v>1.4894287929028787E-2</v>
      </c>
      <c r="N247" s="5">
        <f t="shared" si="339"/>
        <v>5.2592140270318694E-2</v>
      </c>
      <c r="O247" s="5">
        <f t="shared" si="340"/>
        <v>1.0064815068041204E-2</v>
      </c>
      <c r="P247" s="5">
        <f t="shared" si="341"/>
        <v>3.5539138787667859E-2</v>
      </c>
      <c r="Q247" s="5">
        <f t="shared" si="342"/>
        <v>9.2852146789176374E-2</v>
      </c>
      <c r="R247" s="5">
        <f t="shared" si="343"/>
        <v>3.4006493911144216E-3</v>
      </c>
      <c r="S247" s="5">
        <f t="shared" si="344"/>
        <v>2.1199912204387546E-2</v>
      </c>
      <c r="T247" s="5">
        <f t="shared" si="345"/>
        <v>6.2744838192785937E-2</v>
      </c>
      <c r="U247" s="5">
        <f t="shared" si="346"/>
        <v>1.2007786517883277E-2</v>
      </c>
      <c r="V247" s="5">
        <f t="shared" si="347"/>
        <v>5.6205485970951298E-3</v>
      </c>
      <c r="W247" s="5">
        <f t="shared" si="348"/>
        <v>0.10928782791553951</v>
      </c>
      <c r="X247" s="5">
        <f t="shared" si="349"/>
        <v>7.3851249713925829E-2</v>
      </c>
      <c r="Y247" s="5">
        <f t="shared" si="350"/>
        <v>2.4952490997092687E-2</v>
      </c>
      <c r="Z247" s="5">
        <f t="shared" si="351"/>
        <v>7.6599627534852362E-4</v>
      </c>
      <c r="AA247" s="5">
        <f t="shared" si="352"/>
        <v>2.7047539131532091E-3</v>
      </c>
      <c r="AB247" s="5">
        <f t="shared" si="353"/>
        <v>4.7752802240382964E-3</v>
      </c>
      <c r="AC247" s="5">
        <f t="shared" si="354"/>
        <v>8.3819656907567898E-4</v>
      </c>
      <c r="AD247" s="5">
        <f t="shared" si="355"/>
        <v>9.6474581446259408E-2</v>
      </c>
      <c r="AE247" s="5">
        <f t="shared" si="356"/>
        <v>6.5192698412309805E-2</v>
      </c>
      <c r="AF247" s="5">
        <f t="shared" si="357"/>
        <v>2.2026982976059175E-2</v>
      </c>
      <c r="AG247" s="5">
        <f t="shared" si="358"/>
        <v>4.9615779153573307E-3</v>
      </c>
      <c r="AH247" s="5">
        <f t="shared" si="359"/>
        <v>1.2940549576669121E-4</v>
      </c>
      <c r="AI247" s="5">
        <f t="shared" si="360"/>
        <v>4.5693436420332021E-4</v>
      </c>
      <c r="AJ247" s="5">
        <f t="shared" si="361"/>
        <v>8.0672390284846967E-4</v>
      </c>
      <c r="AK247" s="5">
        <f t="shared" si="362"/>
        <v>9.4952142862175836E-4</v>
      </c>
      <c r="AL247" s="5">
        <f t="shared" si="363"/>
        <v>8.0000559520994918E-5</v>
      </c>
      <c r="AM247" s="5">
        <f t="shared" si="364"/>
        <v>6.8130880027546345E-2</v>
      </c>
      <c r="AN247" s="5">
        <f t="shared" si="365"/>
        <v>4.6039442178614449E-2</v>
      </c>
      <c r="AO247" s="5">
        <f t="shared" si="366"/>
        <v>1.5555576526099355E-2</v>
      </c>
      <c r="AP247" s="5">
        <f t="shared" si="367"/>
        <v>3.5038936125038806E-3</v>
      </c>
      <c r="AQ247" s="5">
        <f t="shared" si="368"/>
        <v>5.9193902716237433E-4</v>
      </c>
      <c r="AR247" s="5">
        <f t="shared" si="369"/>
        <v>1.7489152752868322E-5</v>
      </c>
      <c r="AS247" s="5">
        <f t="shared" si="370"/>
        <v>6.1754679322078752E-5</v>
      </c>
      <c r="AT247" s="5">
        <f t="shared" si="371"/>
        <v>1.0902873546997072E-4</v>
      </c>
      <c r="AU247" s="5">
        <f t="shared" si="372"/>
        <v>1.2832782107823071E-4</v>
      </c>
      <c r="AV247" s="5">
        <f t="shared" si="373"/>
        <v>1.1328226631057806E-4</v>
      </c>
      <c r="AW247" s="5">
        <f t="shared" si="374"/>
        <v>5.3024633810687898E-6</v>
      </c>
      <c r="AX247" s="5">
        <f t="shared" si="375"/>
        <v>4.0095335162744501E-2</v>
      </c>
      <c r="AY247" s="5">
        <f t="shared" si="376"/>
        <v>2.7094422736224602E-2</v>
      </c>
      <c r="AZ247" s="5">
        <f t="shared" si="377"/>
        <v>9.1545280820018865E-3</v>
      </c>
      <c r="BA247" s="5">
        <f t="shared" si="378"/>
        <v>2.0620574504709257E-3</v>
      </c>
      <c r="BB247" s="5">
        <f t="shared" si="379"/>
        <v>3.4835883053893195E-4</v>
      </c>
      <c r="BC247" s="5">
        <f t="shared" si="380"/>
        <v>4.7080695947336676E-5</v>
      </c>
      <c r="BD247" s="5">
        <f t="shared" si="381"/>
        <v>1.9697158287917939E-6</v>
      </c>
      <c r="BE247" s="5">
        <f t="shared" si="382"/>
        <v>6.9551207586491159E-6</v>
      </c>
      <c r="BF247" s="5">
        <f t="shared" si="383"/>
        <v>1.2279361332305445E-5</v>
      </c>
      <c r="BG247" s="5">
        <f t="shared" si="384"/>
        <v>1.4452920848935724E-5</v>
      </c>
      <c r="BH247" s="5">
        <f t="shared" si="385"/>
        <v>1.2758415243228847E-5</v>
      </c>
      <c r="BI247" s="5">
        <f t="shared" si="386"/>
        <v>9.0100630160520477E-6</v>
      </c>
      <c r="BJ247" s="8">
        <f t="shared" si="387"/>
        <v>0.81756004895867962</v>
      </c>
      <c r="BK247" s="8">
        <f t="shared" si="388"/>
        <v>0.1052665073830006</v>
      </c>
      <c r="BL247" s="8">
        <f t="shared" si="389"/>
        <v>3.5783178557632349E-2</v>
      </c>
      <c r="BM247" s="8">
        <f t="shared" si="390"/>
        <v>0.72294343266646999</v>
      </c>
      <c r="BN247" s="8">
        <f t="shared" si="391"/>
        <v>0.20934317823534734</v>
      </c>
    </row>
    <row r="248" spans="1:66" x14ac:dyDescent="0.25">
      <c r="A248" t="s">
        <v>21</v>
      </c>
      <c r="B248" t="s">
        <v>274</v>
      </c>
      <c r="C248" t="s">
        <v>152</v>
      </c>
      <c r="D248" s="11">
        <v>44504</v>
      </c>
      <c r="E248">
        <f>VLOOKUP(A248,home!$A$2:$E$405,3,FALSE)</f>
        <v>1.3812500000000001</v>
      </c>
      <c r="F248">
        <f>VLOOKUP(B248,home!$B$2:$E$405,3,FALSE)</f>
        <v>1.54</v>
      </c>
      <c r="G248">
        <f>VLOOKUP(C248,away!$B$2:$E$405,4,FALSE)</f>
        <v>1.1100000000000001</v>
      </c>
      <c r="H248">
        <f>VLOOKUP(A248,away!$A$2:$E$405,3,FALSE)</f>
        <v>1.325</v>
      </c>
      <c r="I248">
        <f>VLOOKUP(C248,away!$B$2:$E$405,3,FALSE)</f>
        <v>0.77</v>
      </c>
      <c r="J248">
        <f>VLOOKUP(B248,home!$B$2:$E$405,4,FALSE)</f>
        <v>0.75</v>
      </c>
      <c r="K248" s="3">
        <f t="shared" si="336"/>
        <v>2.3611087500000005</v>
      </c>
      <c r="L248" s="3">
        <f t="shared" si="337"/>
        <v>0.76518749999999991</v>
      </c>
      <c r="M248" s="5">
        <f t="shared" si="338"/>
        <v>4.3880017270079098E-2</v>
      </c>
      <c r="N248" s="5">
        <f t="shared" si="339"/>
        <v>0.1036054927265349</v>
      </c>
      <c r="O248" s="5">
        <f t="shared" si="340"/>
        <v>3.3576440714848645E-2</v>
      </c>
      <c r="P248" s="5">
        <f t="shared" si="341"/>
        <v>7.927762796568541E-2</v>
      </c>
      <c r="Q248" s="5">
        <f t="shared" si="342"/>
        <v>0.1223119177123415</v>
      </c>
      <c r="R248" s="5">
        <f t="shared" si="343"/>
        <v>1.2846136364746619E-2</v>
      </c>
      <c r="S248" s="5">
        <f t="shared" si="344"/>
        <v>3.5807542287313553E-2</v>
      </c>
      <c r="T248" s="5">
        <f t="shared" si="345"/>
        <v>9.3591550534512305E-2</v>
      </c>
      <c r="U248" s="5">
        <f t="shared" si="346"/>
        <v>3.0331124974496439E-2</v>
      </c>
      <c r="V248" s="5">
        <f t="shared" si="347"/>
        <v>7.1881289845112601E-3</v>
      </c>
      <c r="W248" s="5">
        <f t="shared" si="348"/>
        <v>9.6263913046629845E-2</v>
      </c>
      <c r="X248" s="5">
        <f t="shared" si="349"/>
        <v>7.3659942964368064E-2</v>
      </c>
      <c r="Y248" s="5">
        <f t="shared" si="350"/>
        <v>2.8181833803523685E-2</v>
      </c>
      <c r="Z248" s="5">
        <f t="shared" si="351"/>
        <v>3.2765676565331848E-3</v>
      </c>
      <c r="AA248" s="5">
        <f t="shared" si="352"/>
        <v>7.7363325638074984E-3</v>
      </c>
      <c r="AB248" s="5">
        <f t="shared" si="353"/>
        <v>9.1331612546579136E-3</v>
      </c>
      <c r="AC248" s="5">
        <f t="shared" si="354"/>
        <v>8.1167045225848512E-4</v>
      </c>
      <c r="AD248" s="5">
        <f t="shared" si="355"/>
        <v>5.6822391850909246E-2</v>
      </c>
      <c r="AE248" s="5">
        <f t="shared" si="356"/>
        <v>4.3479783964417616E-2</v>
      </c>
      <c r="AF248" s="5">
        <f t="shared" si="357"/>
        <v>1.6635093596136397E-2</v>
      </c>
      <c r="AG248" s="5">
        <f t="shared" si="358"/>
        <v>4.2429885603645391E-3</v>
      </c>
      <c r="AH248" s="5">
        <f t="shared" si="359"/>
        <v>6.267971534208715E-4</v>
      </c>
      <c r="AI248" s="5">
        <f t="shared" si="360"/>
        <v>1.4799362434171123E-3</v>
      </c>
      <c r="AJ248" s="5">
        <f t="shared" si="361"/>
        <v>1.7471452068871377E-3</v>
      </c>
      <c r="AK248" s="5">
        <f t="shared" si="362"/>
        <v>1.3750666118339274E-3</v>
      </c>
      <c r="AL248" s="5">
        <f t="shared" si="363"/>
        <v>5.8657504849037457E-5</v>
      </c>
      <c r="AM248" s="5">
        <f t="shared" si="364"/>
        <v>2.6832769319022096E-2</v>
      </c>
      <c r="AN248" s="5">
        <f t="shared" si="365"/>
        <v>2.0532099673299217E-2</v>
      </c>
      <c r="AO248" s="5">
        <f t="shared" si="366"/>
        <v>7.8554530093813205E-3</v>
      </c>
      <c r="AP248" s="5">
        <f t="shared" si="367"/>
        <v>2.0036314832053231E-3</v>
      </c>
      <c r="AQ248" s="5">
        <f t="shared" si="368"/>
        <v>3.8328844138879321E-4</v>
      </c>
      <c r="AR248" s="5">
        <f t="shared" si="369"/>
        <v>9.5923469366646647E-5</v>
      </c>
      <c r="AS248" s="5">
        <f t="shared" si="370"/>
        <v>2.2648574285194639E-4</v>
      </c>
      <c r="AT248" s="5">
        <f t="shared" si="371"/>
        <v>2.6737873459899039E-4</v>
      </c>
      <c r="AU248" s="5">
        <f t="shared" si="372"/>
        <v>2.1043675660853471E-4</v>
      </c>
      <c r="AV248" s="5">
        <f t="shared" si="373"/>
        <v>1.2421601683750797E-4</v>
      </c>
      <c r="AW248" s="5">
        <f t="shared" si="374"/>
        <v>2.943777231213801E-6</v>
      </c>
      <c r="AX248" s="5">
        <f t="shared" si="375"/>
        <v>1.0559181070979112E-2</v>
      </c>
      <c r="AY248" s="5">
        <f t="shared" si="376"/>
        <v>8.0797533657498283E-3</v>
      </c>
      <c r="AZ248" s="5">
        <f t="shared" si="377"/>
        <v>3.0912631392773474E-3</v>
      </c>
      <c r="BA248" s="5">
        <f t="shared" si="378"/>
        <v>7.8846530446192845E-4</v>
      </c>
      <c r="BB248" s="5">
        <f t="shared" si="379"/>
        <v>1.5083094878949043E-4</v>
      </c>
      <c r="BC248" s="5">
        <f t="shared" si="380"/>
        <v>2.3082791325371651E-5</v>
      </c>
      <c r="BD248" s="5">
        <f t="shared" si="381"/>
        <v>1.2233239952665145E-5</v>
      </c>
      <c r="BE248" s="5">
        <f t="shared" si="382"/>
        <v>2.8884009893087265E-5</v>
      </c>
      <c r="BF248" s="5">
        <f t="shared" si="383"/>
        <v>3.4099144246827468E-5</v>
      </c>
      <c r="BG248" s="5">
        <f t="shared" si="384"/>
        <v>2.683726261623217E-5</v>
      </c>
      <c r="BH248" s="5">
        <f t="shared" si="385"/>
        <v>1.5841423897308422E-5</v>
      </c>
      <c r="BI248" s="5">
        <f t="shared" si="386"/>
        <v>7.4806649152788019E-6</v>
      </c>
      <c r="BJ248" s="8">
        <f t="shared" si="387"/>
        <v>0.71909472730661794</v>
      </c>
      <c r="BK248" s="8">
        <f t="shared" si="388"/>
        <v>0.17510339783044671</v>
      </c>
      <c r="BL248" s="8">
        <f t="shared" si="389"/>
        <v>9.9901957553901216E-2</v>
      </c>
      <c r="BM248" s="8">
        <f t="shared" si="390"/>
        <v>0.59380220800474426</v>
      </c>
      <c r="BN248" s="8">
        <f t="shared" si="391"/>
        <v>0.39549763275423622</v>
      </c>
    </row>
    <row r="249" spans="1:66" x14ac:dyDescent="0.25">
      <c r="A249" t="s">
        <v>154</v>
      </c>
      <c r="B249" t="s">
        <v>161</v>
      </c>
      <c r="C249" t="s">
        <v>171</v>
      </c>
      <c r="D249" s="11">
        <v>44504</v>
      </c>
      <c r="E249">
        <f>VLOOKUP(A249,home!$A$2:$E$405,3,FALSE)</f>
        <v>1.3154574132492101</v>
      </c>
      <c r="F249">
        <f>VLOOKUP(B249,home!$B$2:$E$405,3,FALSE)</f>
        <v>0.56999999999999995</v>
      </c>
      <c r="G249">
        <f>VLOOKUP(C249,away!$B$2:$E$405,4,FALSE)</f>
        <v>1</v>
      </c>
      <c r="H249">
        <f>VLOOKUP(A249,away!$A$2:$E$405,3,FALSE)</f>
        <v>1.0347003154574099</v>
      </c>
      <c r="I249">
        <f>VLOOKUP(C249,away!$B$2:$E$405,3,FALSE)</f>
        <v>0.62</v>
      </c>
      <c r="J249">
        <f>VLOOKUP(B249,home!$B$2:$E$405,4,FALSE)</f>
        <v>0.48</v>
      </c>
      <c r="K249" s="3">
        <f t="shared" si="336"/>
        <v>0.74981072555204964</v>
      </c>
      <c r="L249" s="3">
        <f t="shared" si="337"/>
        <v>0.30792681388012516</v>
      </c>
      <c r="M249" s="5">
        <f t="shared" si="338"/>
        <v>0.34724054031501189</v>
      </c>
      <c r="N249" s="5">
        <f t="shared" si="339"/>
        <v>0.26036468147468483</v>
      </c>
      <c r="O249" s="5">
        <f t="shared" si="340"/>
        <v>0.10692467322921474</v>
      </c>
      <c r="P249" s="5">
        <f t="shared" si="341"/>
        <v>8.017326681341333E-2</v>
      </c>
      <c r="Q249" s="5">
        <f t="shared" si="342"/>
        <v>9.7612115362330831E-2</v>
      </c>
      <c r="R249" s="5">
        <f t="shared" si="343"/>
        <v>1.6462486976322802E-2</v>
      </c>
      <c r="S249" s="5">
        <f t="shared" si="344"/>
        <v>4.6277378108728253E-3</v>
      </c>
      <c r="T249" s="5">
        <f t="shared" si="345"/>
        <v>3.0057387679621746E-2</v>
      </c>
      <c r="U249" s="5">
        <f t="shared" si="346"/>
        <v>1.234374930410777E-2</v>
      </c>
      <c r="V249" s="5">
        <f t="shared" si="347"/>
        <v>1.1872041141440568E-4</v>
      </c>
      <c r="W249" s="5">
        <f t="shared" si="348"/>
        <v>2.4396870347499888E-2</v>
      </c>
      <c r="X249" s="5">
        <f t="shared" si="349"/>
        <v>7.5124505547521422E-3</v>
      </c>
      <c r="Y249" s="5">
        <f t="shared" si="350"/>
        <v>1.1566424818784027E-3</v>
      </c>
      <c r="Z249" s="5">
        <f t="shared" si="351"/>
        <v>1.6897470543873791E-3</v>
      </c>
      <c r="AA249" s="5">
        <f t="shared" si="352"/>
        <v>1.2669904648496394E-3</v>
      </c>
      <c r="AB249" s="5">
        <f t="shared" si="353"/>
        <v>4.7500151985821823E-4</v>
      </c>
      <c r="AC249" s="5">
        <f t="shared" si="354"/>
        <v>1.7131861986597532E-6</v>
      </c>
      <c r="AD249" s="5">
        <f t="shared" si="355"/>
        <v>4.5732587641145444E-3</v>
      </c>
      <c r="AE249" s="5">
        <f t="shared" si="356"/>
        <v>1.4082290002831502E-3</v>
      </c>
      <c r="AF249" s="5">
        <f t="shared" si="357"/>
        <v>2.1681573463539213E-4</v>
      </c>
      <c r="AG249" s="5">
        <f t="shared" si="358"/>
        <v>2.2254459455118337E-5</v>
      </c>
      <c r="AH249" s="5">
        <f t="shared" si="359"/>
        <v>1.3007960668020798E-4</v>
      </c>
      <c r="AI249" s="5">
        <f t="shared" si="360"/>
        <v>9.7535084264412011E-5</v>
      </c>
      <c r="AJ249" s="5">
        <f t="shared" si="361"/>
        <v>3.656642614953952E-5</v>
      </c>
      <c r="AK249" s="5">
        <f t="shared" si="362"/>
        <v>9.1392995073438919E-6</v>
      </c>
      <c r="AL249" s="5">
        <f t="shared" si="363"/>
        <v>1.5822085068938339E-8</v>
      </c>
      <c r="AM249" s="5">
        <f t="shared" si="364"/>
        <v>6.858156944115994E-4</v>
      </c>
      <c r="AN249" s="5">
        <f t="shared" si="365"/>
        <v>2.1118104168914932E-4</v>
      </c>
      <c r="AO249" s="5">
        <f t="shared" si="366"/>
        <v>3.251415265961281E-5</v>
      </c>
      <c r="AP249" s="5">
        <f t="shared" si="367"/>
        <v>3.3373264781621911E-6</v>
      </c>
      <c r="AQ249" s="5">
        <f t="shared" si="368"/>
        <v>2.5691307732456554E-7</v>
      </c>
      <c r="AR249" s="5">
        <f t="shared" si="369"/>
        <v>8.0109997671632569E-6</v>
      </c>
      <c r="AS249" s="5">
        <f t="shared" si="370"/>
        <v>6.0067335478139837E-6</v>
      </c>
      <c r="AT249" s="5">
        <f t="shared" si="371"/>
        <v>2.2519566198421194E-6</v>
      </c>
      <c r="AU249" s="5">
        <f t="shared" si="372"/>
        <v>5.6284707567852042E-7</v>
      </c>
      <c r="AV249" s="5">
        <f t="shared" si="373"/>
        <v>1.0550719354734019E-7</v>
      </c>
      <c r="AW249" s="5">
        <f t="shared" si="374"/>
        <v>1.0147530637997628E-10</v>
      </c>
      <c r="AX249" s="5">
        <f t="shared" si="375"/>
        <v>8.5705327236957306E-5</v>
      </c>
      <c r="AY249" s="5">
        <f t="shared" si="376"/>
        <v>2.6390968348629767E-5</v>
      </c>
      <c r="AZ249" s="5">
        <f t="shared" si="377"/>
        <v>4.0632433994023956E-6</v>
      </c>
      <c r="BA249" s="5">
        <f t="shared" si="378"/>
        <v>4.1706053133247628E-7</v>
      </c>
      <c r="BB249" s="5">
        <f t="shared" si="379"/>
        <v>3.210603015209037E-8</v>
      </c>
      <c r="BC249" s="5">
        <f t="shared" si="380"/>
        <v>1.9772615142144833E-9</v>
      </c>
      <c r="BD249" s="5">
        <f t="shared" si="381"/>
        <v>4.1113360571616774E-7</v>
      </c>
      <c r="BE249" s="5">
        <f t="shared" si="382"/>
        <v>3.0827238720087008E-7</v>
      </c>
      <c r="BF249" s="5">
        <f t="shared" si="383"/>
        <v>1.1557297115737335E-7</v>
      </c>
      <c r="BG249" s="5">
        <f t="shared" si="384"/>
        <v>2.8885951119238746E-8</v>
      </c>
      <c r="BH249" s="5">
        <f t="shared" si="385"/>
        <v>5.4147489917443605E-9</v>
      </c>
      <c r="BI249" s="5">
        <f t="shared" si="386"/>
        <v>8.1200737403641385E-10</v>
      </c>
      <c r="BJ249" s="8">
        <f t="shared" si="387"/>
        <v>0.42837042167037986</v>
      </c>
      <c r="BK249" s="8">
        <f t="shared" si="388"/>
        <v>0.43218838532734488</v>
      </c>
      <c r="BL249" s="8">
        <f t="shared" si="389"/>
        <v>0.13776403004683027</v>
      </c>
      <c r="BM249" s="8">
        <f t="shared" si="390"/>
        <v>9.1208429061090543E-2</v>
      </c>
      <c r="BN249" s="8">
        <f t="shared" si="391"/>
        <v>0.90877776417097844</v>
      </c>
    </row>
    <row r="250" spans="1:66" x14ac:dyDescent="0.25">
      <c r="A250" t="s">
        <v>175</v>
      </c>
      <c r="B250" t="s">
        <v>282</v>
      </c>
      <c r="C250" t="s">
        <v>284</v>
      </c>
      <c r="D250" s="11">
        <v>44504</v>
      </c>
      <c r="E250">
        <f>VLOOKUP(A250,home!$A$2:$E$405,3,FALSE)</f>
        <v>1.21182266009852</v>
      </c>
      <c r="F250">
        <f>VLOOKUP(B250,home!$B$2:$E$405,3,FALSE)</f>
        <v>1.05</v>
      </c>
      <c r="G250">
        <f>VLOOKUP(C250,away!$B$2:$E$405,4,FALSE)</f>
        <v>0.99</v>
      </c>
      <c r="H250">
        <f>VLOOKUP(A250,away!$A$2:$E$405,3,FALSE)</f>
        <v>1.07389162561576</v>
      </c>
      <c r="I250">
        <f>VLOOKUP(C250,away!$B$2:$E$405,3,FALSE)</f>
        <v>1.32</v>
      </c>
      <c r="J250">
        <f>VLOOKUP(B250,home!$B$2:$E$405,4,FALSE)</f>
        <v>0.62</v>
      </c>
      <c r="K250" s="3">
        <f t="shared" si="336"/>
        <v>1.2596896551724115</v>
      </c>
      <c r="L250" s="3">
        <f t="shared" si="337"/>
        <v>0.878872906403938</v>
      </c>
      <c r="M250" s="5">
        <f t="shared" si="338"/>
        <v>0.11782408622306623</v>
      </c>
      <c r="N250" s="5">
        <f t="shared" si="339"/>
        <v>0.14842178254533875</v>
      </c>
      <c r="O250" s="5">
        <f t="shared" si="340"/>
        <v>0.10355239710325441</v>
      </c>
      <c r="P250" s="5">
        <f t="shared" si="341"/>
        <v>0.13044388339927515</v>
      </c>
      <c r="Q250" s="5">
        <f t="shared" si="342"/>
        <v>9.3482692037306234E-2</v>
      </c>
      <c r="R250" s="5">
        <f t="shared" si="343"/>
        <v>4.5504698103615959E-2</v>
      </c>
      <c r="S250" s="5">
        <f t="shared" si="344"/>
        <v>3.6103837639931934E-2</v>
      </c>
      <c r="T250" s="5">
        <f t="shared" si="345"/>
        <v>8.2159405249291606E-2</v>
      </c>
      <c r="U250" s="5">
        <f t="shared" si="346"/>
        <v>5.7321797462868668E-2</v>
      </c>
      <c r="V250" s="5">
        <f t="shared" si="347"/>
        <v>4.4412016991099597E-3</v>
      </c>
      <c r="W250" s="5">
        <f t="shared" si="348"/>
        <v>3.9253060032354327E-2</v>
      </c>
      <c r="X250" s="5">
        <f t="shared" si="349"/>
        <v>3.4498450955883504E-2</v>
      </c>
      <c r="Y250" s="5">
        <f t="shared" si="350"/>
        <v>1.5159876929015523E-2</v>
      </c>
      <c r="Z250" s="5">
        <f t="shared" si="351"/>
        <v>1.3330948759119575E-2</v>
      </c>
      <c r="AA250" s="5">
        <f t="shared" si="352"/>
        <v>1.6792858245496423E-2</v>
      </c>
      <c r="AB250" s="5">
        <f t="shared" si="353"/>
        <v>1.0576894906314291E-2</v>
      </c>
      <c r="AC250" s="5">
        <f t="shared" si="354"/>
        <v>3.0730537318499307E-4</v>
      </c>
      <c r="AD250" s="5">
        <f t="shared" si="355"/>
        <v>1.2361668414154604E-2</v>
      </c>
      <c r="AE250" s="5">
        <f t="shared" si="356"/>
        <v>1.0864335447149816E-2</v>
      </c>
      <c r="AF250" s="5">
        <f t="shared" si="357"/>
        <v>4.7741850352919432E-3</v>
      </c>
      <c r="AG250" s="5">
        <f t="shared" si="358"/>
        <v>1.398633959225739E-3</v>
      </c>
      <c r="AH250" s="5">
        <f t="shared" si="359"/>
        <v>2.9290524202623481E-3</v>
      </c>
      <c r="AI250" s="5">
        <f t="shared" si="360"/>
        <v>3.6896970332621938E-3</v>
      </c>
      <c r="AJ250" s="5">
        <f t="shared" si="361"/>
        <v>2.323936591760362E-3</v>
      </c>
      <c r="AK250" s="5">
        <f t="shared" si="362"/>
        <v>9.7581296130571954E-4</v>
      </c>
      <c r="AL250" s="5">
        <f t="shared" si="363"/>
        <v>1.3608798524207489E-5</v>
      </c>
      <c r="AM250" s="5">
        <f t="shared" si="364"/>
        <v>3.1143731643964211E-3</v>
      </c>
      <c r="AN250" s="5">
        <f t="shared" si="365"/>
        <v>2.737138194619512E-3</v>
      </c>
      <c r="AO250" s="5">
        <f t="shared" si="366"/>
        <v>1.2027983001672389E-3</v>
      </c>
      <c r="AP250" s="5">
        <f t="shared" si="367"/>
        <v>3.5236894596189918E-4</v>
      </c>
      <c r="AQ250" s="5">
        <f t="shared" si="368"/>
        <v>7.7421879916006624E-5</v>
      </c>
      <c r="AR250" s="5">
        <f t="shared" si="369"/>
        <v>5.1485296272109186E-4</v>
      </c>
      <c r="AS250" s="5">
        <f t="shared" si="370"/>
        <v>6.4855495107462658E-4</v>
      </c>
      <c r="AT250" s="5">
        <f t="shared" si="371"/>
        <v>4.0848898133977841E-4</v>
      </c>
      <c r="AU250" s="5">
        <f t="shared" si="372"/>
        <v>1.7152311468187831E-4</v>
      </c>
      <c r="AV250" s="5">
        <f t="shared" si="373"/>
        <v>5.4016473296928348E-5</v>
      </c>
      <c r="AW250" s="5">
        <f t="shared" si="374"/>
        <v>4.185110439735328E-7</v>
      </c>
      <c r="AX250" s="5">
        <f t="shared" si="375"/>
        <v>6.5385727625612289E-4</v>
      </c>
      <c r="AY250" s="5">
        <f t="shared" si="376"/>
        <v>5.7465744475658129E-4</v>
      </c>
      <c r="AZ250" s="5">
        <f t="shared" si="377"/>
        <v>2.5252542932993849E-4</v>
      </c>
      <c r="BA250" s="5">
        <f t="shared" si="378"/>
        <v>7.39792526720351E-5</v>
      </c>
      <c r="BB250" s="5">
        <f t="shared" si="379"/>
        <v>1.6254590202365696E-5</v>
      </c>
      <c r="BC250" s="5">
        <f t="shared" si="380"/>
        <v>2.8571437867116237E-6</v>
      </c>
      <c r="BD250" s="5">
        <f t="shared" si="381"/>
        <v>7.5415053286227355E-5</v>
      </c>
      <c r="BE250" s="5">
        <f t="shared" si="382"/>
        <v>9.4999562468936759E-5</v>
      </c>
      <c r="BF250" s="5">
        <f t="shared" si="383"/>
        <v>5.9834983044012475E-5</v>
      </c>
      <c r="BG250" s="5">
        <f t="shared" si="384"/>
        <v>2.5124503052653047E-5</v>
      </c>
      <c r="BH250" s="5">
        <f t="shared" si="385"/>
        <v>7.9122691466936828E-6</v>
      </c>
      <c r="BI250" s="5">
        <f t="shared" si="386"/>
        <v>1.9934007186059751E-6</v>
      </c>
      <c r="BJ250" s="8">
        <f t="shared" si="387"/>
        <v>0.45143232222707697</v>
      </c>
      <c r="BK250" s="8">
        <f t="shared" si="388"/>
        <v>0.28970858057784904</v>
      </c>
      <c r="BL250" s="8">
        <f t="shared" si="389"/>
        <v>0.24572986108297179</v>
      </c>
      <c r="BM250" s="8">
        <f t="shared" si="390"/>
        <v>0.36039793430144818</v>
      </c>
      <c r="BN250" s="8">
        <f t="shared" si="391"/>
        <v>0.63922953941185678</v>
      </c>
    </row>
    <row r="251" spans="1:66" x14ac:dyDescent="0.25">
      <c r="A251" t="s">
        <v>175</v>
      </c>
      <c r="B251" t="s">
        <v>176</v>
      </c>
      <c r="C251" t="s">
        <v>279</v>
      </c>
      <c r="D251" s="11">
        <v>44504</v>
      </c>
      <c r="E251">
        <f>VLOOKUP(A251,home!$A$2:$E$405,3,FALSE)</f>
        <v>1.21182266009852</v>
      </c>
      <c r="F251">
        <f>VLOOKUP(B251,home!$B$2:$E$405,3,FALSE)</f>
        <v>0.88</v>
      </c>
      <c r="G251">
        <f>VLOOKUP(C251,away!$B$2:$E$405,4,FALSE)</f>
        <v>1.05</v>
      </c>
      <c r="H251">
        <f>VLOOKUP(A251,away!$A$2:$E$405,3,FALSE)</f>
        <v>1.07389162561576</v>
      </c>
      <c r="I251">
        <f>VLOOKUP(C251,away!$B$2:$E$405,3,FALSE)</f>
        <v>1.1000000000000001</v>
      </c>
      <c r="J251">
        <f>VLOOKUP(B251,home!$B$2:$E$405,4,FALSE)</f>
        <v>0.81</v>
      </c>
      <c r="K251" s="3">
        <f t="shared" si="336"/>
        <v>1.1197241379310325</v>
      </c>
      <c r="L251" s="3">
        <f t="shared" si="337"/>
        <v>0.95683743842364233</v>
      </c>
      <c r="M251" s="5">
        <f t="shared" si="338"/>
        <v>0.12536051455116679</v>
      </c>
      <c r="N251" s="5">
        <f t="shared" si="339"/>
        <v>0.14036919408639589</v>
      </c>
      <c r="O251" s="5">
        <f t="shared" si="340"/>
        <v>0.11994963362260817</v>
      </c>
      <c r="P251" s="5">
        <f t="shared" si="341"/>
        <v>0.13431050010321813</v>
      </c>
      <c r="Q251" s="5">
        <f t="shared" si="342"/>
        <v>7.8587387420231747E-2</v>
      </c>
      <c r="R251" s="5">
        <f t="shared" si="343"/>
        <v>5.7386150087655401E-2</v>
      </c>
      <c r="S251" s="5">
        <f t="shared" si="344"/>
        <v>3.5974865176972626E-2</v>
      </c>
      <c r="T251" s="5">
        <f t="shared" si="345"/>
        <v>7.5195354471580919E-2</v>
      </c>
      <c r="U251" s="5">
        <f t="shared" si="346"/>
        <v>6.4256657436080777E-2</v>
      </c>
      <c r="V251" s="5">
        <f t="shared" si="347"/>
        <v>4.2825837592966086E-3</v>
      </c>
      <c r="W251" s="5">
        <f t="shared" si="348"/>
        <v>2.9332064877123667E-2</v>
      </c>
      <c r="X251" s="5">
        <f t="shared" si="349"/>
        <v>2.8066017820703101E-2</v>
      </c>
      <c r="Y251" s="5">
        <f t="shared" si="350"/>
        <v>1.3427308299156924E-2</v>
      </c>
      <c r="Z251" s="5">
        <f t="shared" si="351"/>
        <v>1.8303072283622292E-2</v>
      </c>
      <c r="AA251" s="5">
        <f t="shared" si="352"/>
        <v>2.0494391834268343E-2</v>
      </c>
      <c r="AB251" s="5">
        <f t="shared" si="353"/>
        <v>1.1474032614523462E-2</v>
      </c>
      <c r="AC251" s="5">
        <f t="shared" si="354"/>
        <v>2.8677090255674028E-4</v>
      </c>
      <c r="AD251" s="5">
        <f t="shared" si="355"/>
        <v>8.2109552645686073E-3</v>
      </c>
      <c r="AE251" s="5">
        <f t="shared" si="356"/>
        <v>7.8565494023609458E-3</v>
      </c>
      <c r="AF251" s="5">
        <f t="shared" si="357"/>
        <v>3.7587203025019225E-3</v>
      </c>
      <c r="AG251" s="5">
        <f t="shared" si="358"/>
        <v>1.1988281019989593E-3</v>
      </c>
      <c r="AH251" s="5">
        <f t="shared" si="359"/>
        <v>4.378266199785979E-3</v>
      </c>
      <c r="AI251" s="5">
        <f t="shared" si="360"/>
        <v>4.9024503461879334E-3</v>
      </c>
      <c r="AJ251" s="5">
        <f t="shared" si="361"/>
        <v>2.7446959938174889E-3</v>
      </c>
      <c r="AK251" s="5">
        <f t="shared" si="362"/>
        <v>1.0244341185200148E-3</v>
      </c>
      <c r="AL251" s="5">
        <f t="shared" si="363"/>
        <v>1.2289784698267587E-5</v>
      </c>
      <c r="AM251" s="5">
        <f t="shared" si="364"/>
        <v>1.8388009610418711E-3</v>
      </c>
      <c r="AN251" s="5">
        <f t="shared" si="365"/>
        <v>1.7594336013342356E-3</v>
      </c>
      <c r="AO251" s="5">
        <f t="shared" si="366"/>
        <v>8.4174597008856685E-4</v>
      </c>
      <c r="AP251" s="5">
        <f t="shared" si="367"/>
        <v>2.6847135260765607E-4</v>
      </c>
      <c r="AQ251" s="5">
        <f t="shared" si="368"/>
        <v>6.4220860329810016E-5</v>
      </c>
      <c r="AR251" s="5">
        <f t="shared" si="369"/>
        <v>8.3785780306800642E-4</v>
      </c>
      <c r="AS251" s="5">
        <f t="shared" si="370"/>
        <v>9.381696062491122E-4</v>
      </c>
      <c r="AT251" s="5">
        <f t="shared" si="371"/>
        <v>5.2524557679519193E-4</v>
      </c>
      <c r="AU251" s="5">
        <f t="shared" si="372"/>
        <v>1.9604338355969461E-4</v>
      </c>
      <c r="AV251" s="5">
        <f t="shared" si="373"/>
        <v>5.487862716336547E-5</v>
      </c>
      <c r="AW251" s="5">
        <f t="shared" si="374"/>
        <v>3.6575559140484454E-7</v>
      </c>
      <c r="AX251" s="5">
        <f t="shared" si="375"/>
        <v>3.4315830348822672E-4</v>
      </c>
      <c r="AY251" s="5">
        <f t="shared" si="376"/>
        <v>3.2834671208347766E-4</v>
      </c>
      <c r="AZ251" s="5">
        <f t="shared" si="377"/>
        <v>1.5708721345239E-4</v>
      </c>
      <c r="BA251" s="5">
        <f t="shared" si="378"/>
        <v>5.0102308976297593E-5</v>
      </c>
      <c r="BB251" s="5">
        <f t="shared" si="379"/>
        <v>1.198494124499761E-5</v>
      </c>
      <c r="BC251" s="5">
        <f t="shared" si="380"/>
        <v>2.2935280961042748E-6</v>
      </c>
      <c r="BD251" s="5">
        <f t="shared" si="381"/>
        <v>1.3361561900847527E-4</v>
      </c>
      <c r="BE251" s="5">
        <f t="shared" si="382"/>
        <v>1.4961263380838623E-4</v>
      </c>
      <c r="BF251" s="5">
        <f t="shared" si="383"/>
        <v>8.376243870734331E-5</v>
      </c>
      <c r="BG251" s="5">
        <f t="shared" si="384"/>
        <v>3.1263608157526958E-5</v>
      </c>
      <c r="BH251" s="5">
        <f t="shared" si="385"/>
        <v>8.7516541732001201E-6</v>
      </c>
      <c r="BI251" s="5">
        <f t="shared" si="386"/>
        <v>1.9598876849114052E-6</v>
      </c>
      <c r="BJ251" s="8">
        <f t="shared" si="387"/>
        <v>0.39166802579936633</v>
      </c>
      <c r="BK251" s="8">
        <f t="shared" si="388"/>
        <v>0.30055587098999265</v>
      </c>
      <c r="BL251" s="8">
        <f t="shared" si="389"/>
        <v>0.2895718730918227</v>
      </c>
      <c r="BM251" s="8">
        <f t="shared" si="390"/>
        <v>0.34380748133703576</v>
      </c>
      <c r="BN251" s="8">
        <f t="shared" si="391"/>
        <v>0.65596337987127606</v>
      </c>
    </row>
    <row r="252" spans="1:66" x14ac:dyDescent="0.25">
      <c r="A252" t="s">
        <v>175</v>
      </c>
      <c r="B252" t="s">
        <v>276</v>
      </c>
      <c r="C252" t="s">
        <v>283</v>
      </c>
      <c r="D252" s="11">
        <v>44504</v>
      </c>
      <c r="E252">
        <f>VLOOKUP(A252,home!$A$2:$E$405,3,FALSE)</f>
        <v>1.21182266009852</v>
      </c>
      <c r="F252">
        <f>VLOOKUP(B252,home!$B$2:$E$405,3,FALSE)</f>
        <v>2.15</v>
      </c>
      <c r="G252">
        <f>VLOOKUP(C252,away!$B$2:$E$405,4,FALSE)</f>
        <v>0.94</v>
      </c>
      <c r="H252">
        <f>VLOOKUP(A252,away!$A$2:$E$405,3,FALSE)</f>
        <v>1.07389162561576</v>
      </c>
      <c r="I252">
        <f>VLOOKUP(C252,away!$B$2:$E$405,3,FALSE)</f>
        <v>0.99</v>
      </c>
      <c r="J252">
        <f>VLOOKUP(B252,home!$B$2:$E$405,4,FALSE)</f>
        <v>0.25</v>
      </c>
      <c r="K252" s="3">
        <f t="shared" si="336"/>
        <v>2.4490935960591087</v>
      </c>
      <c r="L252" s="3">
        <f t="shared" si="337"/>
        <v>0.26578817733990062</v>
      </c>
      <c r="M252" s="5">
        <f t="shared" si="338"/>
        <v>6.621278065634506E-2</v>
      </c>
      <c r="N252" s="5">
        <f t="shared" si="339"/>
        <v>0.16216129708272112</v>
      </c>
      <c r="O252" s="5">
        <f t="shared" si="340"/>
        <v>1.7598574287256585E-2</v>
      </c>
      <c r="P252" s="5">
        <f t="shared" si="341"/>
        <v>4.3100555586690598E-2</v>
      </c>
      <c r="Q252" s="5">
        <f t="shared" si="342"/>
        <v>0.1985740971069655</v>
      </c>
      <c r="R252" s="5">
        <f t="shared" si="343"/>
        <v>2.3387464917953844E-3</v>
      </c>
      <c r="S252" s="5">
        <f t="shared" si="344"/>
        <v>7.0139702390802318E-3</v>
      </c>
      <c r="T252" s="5">
        <f t="shared" si="345"/>
        <v>5.2778647336976799E-2</v>
      </c>
      <c r="U252" s="5">
        <f t="shared" si="346"/>
        <v>5.7278090558617826E-3</v>
      </c>
      <c r="V252" s="5">
        <f t="shared" si="347"/>
        <v>5.0729718337391976E-4</v>
      </c>
      <c r="W252" s="5">
        <f t="shared" si="348"/>
        <v>0.16210884985596294</v>
      </c>
      <c r="X252" s="5">
        <f t="shared" si="349"/>
        <v>4.3086615733884004E-2</v>
      </c>
      <c r="Y252" s="5">
        <f t="shared" si="350"/>
        <v>5.7259565318268568E-3</v>
      </c>
      <c r="Z252" s="5">
        <f t="shared" si="351"/>
        <v>2.0720372243812737E-4</v>
      </c>
      <c r="AA252" s="5">
        <f t="shared" si="352"/>
        <v>5.0746130970282682E-4</v>
      </c>
      <c r="AB252" s="5">
        <f t="shared" si="353"/>
        <v>6.2141012192048074E-4</v>
      </c>
      <c r="AC252" s="5">
        <f t="shared" si="354"/>
        <v>2.0638755684930529E-5</v>
      </c>
      <c r="AD252" s="5">
        <f t="shared" si="355"/>
        <v>9.9254936511686612E-2</v>
      </c>
      <c r="AE252" s="5">
        <f t="shared" si="356"/>
        <v>2.6380788667428743E-2</v>
      </c>
      <c r="AF252" s="5">
        <f t="shared" si="357"/>
        <v>3.5058508683524954E-3</v>
      </c>
      <c r="AG252" s="5">
        <f t="shared" si="358"/>
        <v>3.1060457077497261E-4</v>
      </c>
      <c r="AH252" s="5">
        <f t="shared" si="359"/>
        <v>1.3768074931218132E-5</v>
      </c>
      <c r="AI252" s="5">
        <f t="shared" si="360"/>
        <v>3.3719304144108282E-5</v>
      </c>
      <c r="AJ252" s="5">
        <f t="shared" si="361"/>
        <v>4.1290865921452488E-5</v>
      </c>
      <c r="AK252" s="5">
        <f t="shared" si="362"/>
        <v>3.3708398434654861E-5</v>
      </c>
      <c r="AL252" s="5">
        <f t="shared" si="363"/>
        <v>5.3738376659052555E-7</v>
      </c>
      <c r="AM252" s="5">
        <f t="shared" si="364"/>
        <v>4.8616925877605036E-2</v>
      </c>
      <c r="AN252" s="5">
        <f t="shared" si="365"/>
        <v>1.292180411687769E-2</v>
      </c>
      <c r="AO252" s="5">
        <f t="shared" si="366"/>
        <v>1.7172313820840728E-3</v>
      </c>
      <c r="AP252" s="5">
        <f t="shared" si="367"/>
        <v>1.5213993303833475E-4</v>
      </c>
      <c r="AQ252" s="5">
        <f t="shared" si="368"/>
        <v>1.0109248875718378E-5</v>
      </c>
      <c r="AR252" s="5">
        <f t="shared" si="369"/>
        <v>7.3187830828952911E-7</v>
      </c>
      <c r="AS252" s="5">
        <f t="shared" si="370"/>
        <v>1.79243847792646E-6</v>
      </c>
      <c r="AT252" s="5">
        <f t="shared" si="371"/>
        <v>2.1949247988098146E-6</v>
      </c>
      <c r="AU252" s="5">
        <f t="shared" si="372"/>
        <v>1.7918587561988152E-6</v>
      </c>
      <c r="AV252" s="5">
        <f t="shared" si="373"/>
        <v>1.0971074512122396E-6</v>
      </c>
      <c r="AW252" s="5">
        <f t="shared" si="374"/>
        <v>9.7167959760971998E-9</v>
      </c>
      <c r="AX252" s="5">
        <f t="shared" si="375"/>
        <v>1.984456697115378E-2</v>
      </c>
      <c r="AY252" s="5">
        <f t="shared" si="376"/>
        <v>5.2744512853625559E-3</v>
      </c>
      <c r="AZ252" s="5">
        <f t="shared" si="377"/>
        <v>7.0094339680230487E-4</v>
      </c>
      <c r="BA252" s="5">
        <f t="shared" si="378"/>
        <v>6.2100822618174457E-5</v>
      </c>
      <c r="BB252" s="5">
        <f t="shared" si="379"/>
        <v>4.126416113748265E-6</v>
      </c>
      <c r="BC252" s="5">
        <f t="shared" si="380"/>
        <v>2.1935052356382953E-7</v>
      </c>
      <c r="BD252" s="5">
        <f t="shared" si="381"/>
        <v>3.2420766932480653E-8</v>
      </c>
      <c r="BE252" s="5">
        <f t="shared" si="382"/>
        <v>7.9401492673663285E-8</v>
      </c>
      <c r="BF252" s="5">
        <f t="shared" si="383"/>
        <v>9.7230843612301501E-8</v>
      </c>
      <c r="BG252" s="5">
        <f t="shared" si="384"/>
        <v>7.9375812143437435E-8</v>
      </c>
      <c r="BH252" s="5">
        <f t="shared" si="385"/>
        <v>4.8599698300620875E-8</v>
      </c>
      <c r="BI252" s="5">
        <f t="shared" si="386"/>
        <v>2.3805041975691071E-8</v>
      </c>
      <c r="BJ252" s="8">
        <f t="shared" si="387"/>
        <v>0.84319226306763484</v>
      </c>
      <c r="BK252" s="8">
        <f t="shared" si="388"/>
        <v>0.1221302310903039</v>
      </c>
      <c r="BL252" s="8">
        <f t="shared" si="389"/>
        <v>2.6924456951416566E-2</v>
      </c>
      <c r="BM252" s="8">
        <f t="shared" si="390"/>
        <v>0.49719366205145277</v>
      </c>
      <c r="BN252" s="8">
        <f t="shared" si="391"/>
        <v>0.48998605121177424</v>
      </c>
    </row>
    <row r="253" spans="1:66" x14ac:dyDescent="0.25">
      <c r="A253" t="s">
        <v>24</v>
      </c>
      <c r="B253" t="s">
        <v>294</v>
      </c>
      <c r="C253" t="s">
        <v>326</v>
      </c>
      <c r="D253" s="11">
        <v>44504</v>
      </c>
      <c r="E253">
        <f>VLOOKUP(A253,home!$A$2:$E$405,3,FALSE)</f>
        <v>1.5819397993311</v>
      </c>
      <c r="F253">
        <f>VLOOKUP(B253,home!$B$2:$E$405,3,FALSE)</f>
        <v>1.64</v>
      </c>
      <c r="G253">
        <f>VLOOKUP(C253,away!$B$2:$E$405,4,FALSE)</f>
        <v>1.05</v>
      </c>
      <c r="H253">
        <f>VLOOKUP(A253,away!$A$2:$E$405,3,FALSE)</f>
        <v>1.41471571906355</v>
      </c>
      <c r="I253">
        <f>VLOOKUP(C253,away!$B$2:$E$405,3,FALSE)</f>
        <v>0.67</v>
      </c>
      <c r="J253">
        <f>VLOOKUP(B253,home!$B$2:$E$405,4,FALSE)</f>
        <v>0.71</v>
      </c>
      <c r="K253" s="3">
        <f t="shared" si="336"/>
        <v>2.724100334448154</v>
      </c>
      <c r="L253" s="3">
        <f t="shared" si="337"/>
        <v>0.67298026755853069</v>
      </c>
      <c r="M253" s="5">
        <f t="shared" si="338"/>
        <v>3.3470842174441955E-2</v>
      </c>
      <c r="N253" s="5">
        <f t="shared" si="339"/>
        <v>9.117793236165872E-2</v>
      </c>
      <c r="O253" s="5">
        <f t="shared" si="340"/>
        <v>2.2525216321965299E-2</v>
      </c>
      <c r="P253" s="5">
        <f t="shared" si="341"/>
        <v>6.1360949316182696E-2</v>
      </c>
      <c r="Q253" s="5">
        <f t="shared" si="342"/>
        <v>0.12418891802034286</v>
      </c>
      <c r="R253" s="5">
        <f t="shared" si="343"/>
        <v>7.5795130535849936E-3</v>
      </c>
      <c r="S253" s="5">
        <f t="shared" si="344"/>
        <v>2.8122732028671434E-2</v>
      </c>
      <c r="T253" s="5">
        <f t="shared" si="345"/>
        <v>8.3576691277134768E-2</v>
      </c>
      <c r="U253" s="5">
        <f t="shared" si="346"/>
        <v>2.0647354044225037E-2</v>
      </c>
      <c r="V253" s="5">
        <f t="shared" si="347"/>
        <v>5.7284935601569905E-3</v>
      </c>
      <c r="W253" s="5">
        <f t="shared" si="348"/>
        <v>0.1127676910379901</v>
      </c>
      <c r="X253" s="5">
        <f t="shared" si="349"/>
        <v>7.5890430886704302E-2</v>
      </c>
      <c r="Y253" s="5">
        <f t="shared" si="350"/>
        <v>2.5536381241633217E-2</v>
      </c>
      <c r="Z253" s="5">
        <f t="shared" si="351"/>
        <v>1.700287574255002E-3</v>
      </c>
      <c r="AA253" s="5">
        <f t="shared" si="352"/>
        <v>4.6317539496860925E-3</v>
      </c>
      <c r="AB253" s="5">
        <f t="shared" si="353"/>
        <v>6.3086812417107226E-3</v>
      </c>
      <c r="AC253" s="5">
        <f t="shared" si="354"/>
        <v>6.5636569803597365E-4</v>
      </c>
      <c r="AD253" s="5">
        <f t="shared" si="355"/>
        <v>7.679762621788376E-2</v>
      </c>
      <c r="AE253" s="5">
        <f t="shared" si="356"/>
        <v>5.1683287039971437E-2</v>
      </c>
      <c r="AF253" s="5">
        <f t="shared" si="357"/>
        <v>1.7390916170232158E-2</v>
      </c>
      <c r="AG253" s="5">
        <f t="shared" si="358"/>
        <v>3.9012478057769396E-3</v>
      </c>
      <c r="AH253" s="5">
        <f t="shared" si="359"/>
        <v>2.8606499666214397E-4</v>
      </c>
      <c r="AI253" s="5">
        <f t="shared" si="360"/>
        <v>7.7926975308125672E-4</v>
      </c>
      <c r="AJ253" s="5">
        <f t="shared" si="361"/>
        <v>1.061404497496991E-3</v>
      </c>
      <c r="AK253" s="5">
        <f t="shared" si="362"/>
        <v>9.6379078220544241E-4</v>
      </c>
      <c r="AL253" s="5">
        <f t="shared" si="363"/>
        <v>4.8131710723215737E-5</v>
      </c>
      <c r="AM253" s="5">
        <f t="shared" si="364"/>
        <v>4.1840887852992267E-2</v>
      </c>
      <c r="AN253" s="5">
        <f t="shared" si="365"/>
        <v>2.8158091902193209E-2</v>
      </c>
      <c r="AO253" s="5">
        <f t="shared" si="366"/>
        <v>9.4749201111378398E-3</v>
      </c>
      <c r="AP253" s="5">
        <f t="shared" si="367"/>
        <v>2.125478090496416E-3</v>
      </c>
      <c r="AQ253" s="5">
        <f t="shared" si="368"/>
        <v>3.5760120350801814E-4</v>
      </c>
      <c r="AR253" s="5">
        <f t="shared" si="369"/>
        <v>3.8503219598563977E-5</v>
      </c>
      <c r="AS253" s="5">
        <f t="shared" si="370"/>
        <v>1.0488663338577888E-4</v>
      </c>
      <c r="AT253" s="5">
        <f t="shared" si="371"/>
        <v>1.4286085654267058E-4</v>
      </c>
      <c r="AU253" s="5">
        <f t="shared" si="372"/>
        <v>1.2972243569581287E-4</v>
      </c>
      <c r="AV253" s="5">
        <f t="shared" si="373"/>
        <v>8.8344232616098279E-5</v>
      </c>
      <c r="AW253" s="5">
        <f t="shared" si="374"/>
        <v>2.4510616059294896E-6</v>
      </c>
      <c r="AX253" s="5">
        <f t="shared" si="375"/>
        <v>1.8996462765657321E-2</v>
      </c>
      <c r="AY253" s="5">
        <f t="shared" si="376"/>
        <v>1.2784244594697729E-2</v>
      </c>
      <c r="AZ253" s="5">
        <f t="shared" si="377"/>
        <v>4.3017721739366877E-3</v>
      </c>
      <c r="BA253" s="5">
        <f t="shared" si="378"/>
        <v>9.6500259619725179E-4</v>
      </c>
      <c r="BB253" s="5">
        <f t="shared" si="379"/>
        <v>1.6235692634587574E-4</v>
      </c>
      <c r="BC253" s="5">
        <f t="shared" si="380"/>
        <v>2.1852601546445628E-5</v>
      </c>
      <c r="BD253" s="5">
        <f t="shared" si="381"/>
        <v>4.3186511712177407E-6</v>
      </c>
      <c r="BE253" s="5">
        <f t="shared" si="382"/>
        <v>1.1764439099879161E-5</v>
      </c>
      <c r="BF253" s="5">
        <f t="shared" si="383"/>
        <v>1.6023756243287883E-5</v>
      </c>
      <c r="BG253" s="5">
        <f t="shared" si="384"/>
        <v>1.4550106580485404E-5</v>
      </c>
      <c r="BH253" s="5">
        <f t="shared" si="385"/>
        <v>9.9089875505391461E-6</v>
      </c>
      <c r="BI253" s="5">
        <f t="shared" si="386"/>
        <v>5.3986152600932534E-6</v>
      </c>
      <c r="BJ253" s="8">
        <f t="shared" si="387"/>
        <v>0.78209979287803755</v>
      </c>
      <c r="BK253" s="8">
        <f t="shared" si="388"/>
        <v>0.14217175908290999</v>
      </c>
      <c r="BL253" s="8">
        <f t="shared" si="389"/>
        <v>6.5349330574362416E-2</v>
      </c>
      <c r="BM253" s="8">
        <f t="shared" si="390"/>
        <v>0.63823600532829661</v>
      </c>
      <c r="BN253" s="8">
        <f t="shared" si="391"/>
        <v>0.34030337124817656</v>
      </c>
    </row>
    <row r="254" spans="1:66" x14ac:dyDescent="0.25">
      <c r="A254" t="s">
        <v>24</v>
      </c>
      <c r="B254" t="s">
        <v>295</v>
      </c>
      <c r="C254" t="s">
        <v>293</v>
      </c>
      <c r="D254" s="11">
        <v>44504</v>
      </c>
      <c r="E254">
        <f>VLOOKUP(A254,home!$A$2:$E$405,3,FALSE)</f>
        <v>1.5819397993311</v>
      </c>
      <c r="F254">
        <f>VLOOKUP(B254,home!$B$2:$E$405,3,FALSE)</f>
        <v>1.34</v>
      </c>
      <c r="G254">
        <f>VLOOKUP(C254,away!$B$2:$E$405,4,FALSE)</f>
        <v>0.93</v>
      </c>
      <c r="H254">
        <f>VLOOKUP(A254,away!$A$2:$E$405,3,FALSE)</f>
        <v>1.41471571906355</v>
      </c>
      <c r="I254">
        <f>VLOOKUP(C254,away!$B$2:$E$405,3,FALSE)</f>
        <v>0.46</v>
      </c>
      <c r="J254">
        <f>VLOOKUP(B254,home!$B$2:$E$405,4,FALSE)</f>
        <v>0.53</v>
      </c>
      <c r="K254" s="3">
        <f t="shared" si="336"/>
        <v>1.9714133779264171</v>
      </c>
      <c r="L254" s="3">
        <f t="shared" si="337"/>
        <v>0.34490769230769353</v>
      </c>
      <c r="M254" s="5">
        <f t="shared" si="338"/>
        <v>9.8635793083054091E-2</v>
      </c>
      <c r="N254" s="5">
        <f t="shared" si="339"/>
        <v>0.19445192202631478</v>
      </c>
      <c r="O254" s="5">
        <f t="shared" si="340"/>
        <v>3.4020243771215354E-2</v>
      </c>
      <c r="P254" s="5">
        <f t="shared" si="341"/>
        <v>6.7067963690891796E-2</v>
      </c>
      <c r="Q254" s="5">
        <f t="shared" si="342"/>
        <v>0.19167256022309079</v>
      </c>
      <c r="R254" s="5">
        <f t="shared" si="343"/>
        <v>5.8669218854375356E-3</v>
      </c>
      <c r="S254" s="5">
        <f t="shared" si="344"/>
        <v>1.1400810023028977E-2</v>
      </c>
      <c r="T254" s="5">
        <f t="shared" si="345"/>
        <v>6.6109340425253668E-2</v>
      </c>
      <c r="U254" s="5">
        <f t="shared" si="346"/>
        <v>1.1566128292200835E-2</v>
      </c>
      <c r="V254" s="5">
        <f t="shared" si="347"/>
        <v>8.6133834018315575E-4</v>
      </c>
      <c r="W254" s="5">
        <f t="shared" si="348"/>
        <v>0.12595528313506935</v>
      </c>
      <c r="X254" s="5">
        <f t="shared" si="349"/>
        <v>4.3442946040078922E-2</v>
      </c>
      <c r="Y254" s="5">
        <f t="shared" si="350"/>
        <v>7.4919031328656363E-3</v>
      </c>
      <c r="Z254" s="5">
        <f t="shared" si="351"/>
        <v>6.7451549615192119E-4</v>
      </c>
      <c r="AA254" s="5">
        <f t="shared" si="352"/>
        <v>1.3297488727325719E-3</v>
      </c>
      <c r="AB254" s="5">
        <f t="shared" si="353"/>
        <v>1.3107423584937828E-3</v>
      </c>
      <c r="AC254" s="5">
        <f t="shared" si="354"/>
        <v>3.6604491330757605E-5</v>
      </c>
      <c r="AD254" s="5">
        <f t="shared" si="355"/>
        <v>6.207748254824632E-2</v>
      </c>
      <c r="AE254" s="5">
        <f t="shared" si="356"/>
        <v>2.1411001249986759E-2</v>
      </c>
      <c r="AF254" s="5">
        <f t="shared" si="357"/>
        <v>3.6924095155650371E-3</v>
      </c>
      <c r="AG254" s="5">
        <f t="shared" si="358"/>
        <v>4.2451348168950204E-4</v>
      </c>
      <c r="AH254" s="5">
        <f t="shared" si="359"/>
        <v>5.8161395800884493E-5</v>
      </c>
      <c r="AI254" s="5">
        <f t="shared" si="360"/>
        <v>1.1466015376073702E-4</v>
      </c>
      <c r="AJ254" s="5">
        <f t="shared" si="361"/>
        <v>1.130212805195085E-4</v>
      </c>
      <c r="AK254" s="5">
        <f t="shared" si="362"/>
        <v>7.427055480217781E-5</v>
      </c>
      <c r="AL254" s="5">
        <f t="shared" si="363"/>
        <v>9.9557721137909644E-7</v>
      </c>
      <c r="AM254" s="5">
        <f t="shared" si="364"/>
        <v>2.4476075912721291E-2</v>
      </c>
      <c r="AN254" s="5">
        <f t="shared" si="365"/>
        <v>8.4419868598046253E-3</v>
      </c>
      <c r="AO254" s="5">
        <f t="shared" si="366"/>
        <v>1.4558531031535426E-3</v>
      </c>
      <c r="AP254" s="5">
        <f t="shared" si="367"/>
        <v>1.6737831138256102E-4</v>
      </c>
      <c r="AQ254" s="5">
        <f t="shared" si="368"/>
        <v>1.4432516780329414E-5</v>
      </c>
      <c r="AR254" s="5">
        <f t="shared" si="369"/>
        <v>4.0120625614154901E-6</v>
      </c>
      <c r="AS254" s="5">
        <f t="shared" si="370"/>
        <v>7.9094338066522247E-6</v>
      </c>
      <c r="AT254" s="5">
        <f t="shared" si="371"/>
        <v>7.7963818091288329E-6</v>
      </c>
      <c r="AU254" s="5">
        <f t="shared" si="372"/>
        <v>5.1232971326462479E-6</v>
      </c>
      <c r="AV254" s="5">
        <f t="shared" si="373"/>
        <v>2.5250341265977159E-6</v>
      </c>
      <c r="AW254" s="5">
        <f t="shared" si="374"/>
        <v>1.8804120519535162E-8</v>
      </c>
      <c r="AX254" s="5">
        <f t="shared" si="375"/>
        <v>8.0420772489135459E-3</v>
      </c>
      <c r="AY254" s="5">
        <f t="shared" si="376"/>
        <v>2.7737743052829757E-3</v>
      </c>
      <c r="AZ254" s="5">
        <f t="shared" si="377"/>
        <v>4.7834804730876348E-4</v>
      </c>
      <c r="BA254" s="5">
        <f t="shared" si="378"/>
        <v>5.4995307039052364E-5</v>
      </c>
      <c r="BB254" s="5">
        <f t="shared" si="379"/>
        <v>4.7420761096481491E-6</v>
      </c>
      <c r="BC254" s="5">
        <f t="shared" si="380"/>
        <v>3.2711570554523772E-7</v>
      </c>
      <c r="BD254" s="5">
        <f t="shared" si="381"/>
        <v>2.3063187324198518E-7</v>
      </c>
      <c r="BE254" s="5">
        <f t="shared" si="382"/>
        <v>4.5467076028547921E-7</v>
      </c>
      <c r="BF254" s="5">
        <f t="shared" si="383"/>
        <v>4.4817200968938456E-7</v>
      </c>
      <c r="BG254" s="5">
        <f t="shared" si="384"/>
        <v>2.9451076517127348E-7</v>
      </c>
      <c r="BH254" s="5">
        <f t="shared" si="385"/>
        <v>1.4515061560049851E-7</v>
      </c>
      <c r="BI254" s="5">
        <f t="shared" si="386"/>
        <v>5.7230373081815508E-8</v>
      </c>
      <c r="BJ254" s="8">
        <f t="shared" si="387"/>
        <v>0.7626393525823626</v>
      </c>
      <c r="BK254" s="8">
        <f t="shared" si="388"/>
        <v>0.1807772795109831</v>
      </c>
      <c r="BL254" s="8">
        <f t="shared" si="389"/>
        <v>5.4482895140796898E-2</v>
      </c>
      <c r="BM254" s="8">
        <f t="shared" si="390"/>
        <v>0.40408488254912772</v>
      </c>
      <c r="BN254" s="8">
        <f t="shared" si="391"/>
        <v>0.59171540468000439</v>
      </c>
    </row>
    <row r="255" spans="1:66" x14ac:dyDescent="0.25">
      <c r="A255" t="s">
        <v>24</v>
      </c>
      <c r="B255" t="s">
        <v>184</v>
      </c>
      <c r="C255" t="s">
        <v>286</v>
      </c>
      <c r="D255" s="11">
        <v>44504</v>
      </c>
      <c r="E255">
        <f>VLOOKUP(A255,home!$A$2:$E$405,3,FALSE)</f>
        <v>1.5819397993311</v>
      </c>
      <c r="F255">
        <f>VLOOKUP(B255,home!$B$2:$E$405,3,FALSE)</f>
        <v>0.93</v>
      </c>
      <c r="G255">
        <f>VLOOKUP(C255,away!$B$2:$E$405,4,FALSE)</f>
        <v>0.79</v>
      </c>
      <c r="H255">
        <f>VLOOKUP(A255,away!$A$2:$E$405,3,FALSE)</f>
        <v>1.41471571906355</v>
      </c>
      <c r="I255">
        <f>VLOOKUP(C255,away!$B$2:$E$405,3,FALSE)</f>
        <v>1.1100000000000001</v>
      </c>
      <c r="J255">
        <f>VLOOKUP(B255,home!$B$2:$E$405,4,FALSE)</f>
        <v>1.08</v>
      </c>
      <c r="K255" s="3">
        <f t="shared" si="336"/>
        <v>1.1622511705685592</v>
      </c>
      <c r="L255" s="3">
        <f t="shared" si="337"/>
        <v>1.695961204013384</v>
      </c>
      <c r="M255" s="5">
        <f t="shared" si="338"/>
        <v>5.7371226915685816E-2</v>
      </c>
      <c r="N255" s="5">
        <f t="shared" si="339"/>
        <v>6.6679775639710254E-2</v>
      </c>
      <c r="O255" s="5">
        <f t="shared" si="340"/>
        <v>9.7299375075651576E-2</v>
      </c>
      <c r="P255" s="5">
        <f t="shared" si="341"/>
        <v>0.11308631257726531</v>
      </c>
      <c r="Q255" s="5">
        <f t="shared" si="342"/>
        <v>3.8749323645251084E-2</v>
      </c>
      <c r="R255" s="5">
        <f t="shared" si="343"/>
        <v>8.2507982651525966E-2</v>
      </c>
      <c r="S255" s="5">
        <f t="shared" si="344"/>
        <v>5.572703766261302E-2</v>
      </c>
      <c r="T255" s="5">
        <f t="shared" si="345"/>
        <v>6.5717349584104315E-2</v>
      </c>
      <c r="U255" s="5">
        <f t="shared" si="346"/>
        <v>9.5894999417986418E-2</v>
      </c>
      <c r="V255" s="5">
        <f t="shared" si="347"/>
        <v>1.220504411728668E-2</v>
      </c>
      <c r="W255" s="5">
        <f t="shared" si="348"/>
        <v>1.5012148921811009E-2</v>
      </c>
      <c r="X255" s="5">
        <f t="shared" si="349"/>
        <v>2.5460022160262823E-2</v>
      </c>
      <c r="Y255" s="5">
        <f t="shared" si="350"/>
        <v>2.158960491856339E-2</v>
      </c>
      <c r="Z255" s="5">
        <f t="shared" si="351"/>
        <v>4.6643445866132449E-2</v>
      </c>
      <c r="AA255" s="5">
        <f t="shared" si="352"/>
        <v>5.4211399557263659E-2</v>
      </c>
      <c r="AB255" s="5">
        <f t="shared" si="353"/>
        <v>3.1503631296794787E-2</v>
      </c>
      <c r="AC255" s="5">
        <f t="shared" si="354"/>
        <v>1.5036102462293575E-3</v>
      </c>
      <c r="AD255" s="5">
        <f t="shared" si="355"/>
        <v>4.3619719142810928E-3</v>
      </c>
      <c r="AE255" s="5">
        <f t="shared" si="356"/>
        <v>7.3977351396167269E-3</v>
      </c>
      <c r="AF255" s="5">
        <f t="shared" si="357"/>
        <v>6.2731358971782536E-3</v>
      </c>
      <c r="AG255" s="5">
        <f t="shared" si="358"/>
        <v>3.5463317030393362E-3</v>
      </c>
      <c r="AH255" s="5">
        <f t="shared" si="359"/>
        <v>1.9776368652614781E-2</v>
      </c>
      <c r="AI255" s="5">
        <f t="shared" si="360"/>
        <v>2.2985107616096886E-2</v>
      </c>
      <c r="AJ255" s="5">
        <f t="shared" si="361"/>
        <v>1.3357234116226458E-2</v>
      </c>
      <c r="AK255" s="5">
        <f t="shared" si="362"/>
        <v>5.1748203290474994E-3</v>
      </c>
      <c r="AL255" s="5">
        <f t="shared" si="363"/>
        <v>1.1855262468021715E-4</v>
      </c>
      <c r="AM255" s="5">
        <f t="shared" si="364"/>
        <v>1.0139413926720756E-3</v>
      </c>
      <c r="AN255" s="5">
        <f t="shared" si="365"/>
        <v>1.7196052651151407E-3</v>
      </c>
      <c r="AO255" s="5">
        <f t="shared" si="366"/>
        <v>1.4581919079262146E-3</v>
      </c>
      <c r="AP255" s="5">
        <f t="shared" si="367"/>
        <v>8.2434563461637202E-4</v>
      </c>
      <c r="AQ255" s="5">
        <f t="shared" si="368"/>
        <v>3.4951455375179002E-4</v>
      </c>
      <c r="AR255" s="5">
        <f t="shared" si="369"/>
        <v>6.7079907982202144E-3</v>
      </c>
      <c r="AS255" s="5">
        <f t="shared" si="370"/>
        <v>7.7963701573945665E-3</v>
      </c>
      <c r="AT255" s="5">
        <f t="shared" si="371"/>
        <v>4.5306701708088103E-3</v>
      </c>
      <c r="AU255" s="5">
        <f t="shared" si="372"/>
        <v>1.7552589031608647E-3</v>
      </c>
      <c r="AV255" s="5">
        <f t="shared" si="373"/>
        <v>5.1001292871239985E-4</v>
      </c>
      <c r="AW255" s="5">
        <f t="shared" si="374"/>
        <v>6.4911938402430437E-6</v>
      </c>
      <c r="AX255" s="5">
        <f t="shared" si="375"/>
        <v>1.9640909508683943E-4</v>
      </c>
      <c r="AY255" s="5">
        <f t="shared" si="376"/>
        <v>3.3310220538265543E-4</v>
      </c>
      <c r="AZ255" s="5">
        <f t="shared" si="377"/>
        <v>2.8246420865014096E-4</v>
      </c>
      <c r="BA255" s="5">
        <f t="shared" si="378"/>
        <v>1.5968277979766025E-4</v>
      </c>
      <c r="BB255" s="5">
        <f t="shared" si="379"/>
        <v>6.7703949871461013E-5</v>
      </c>
      <c r="BC255" s="5">
        <f t="shared" si="380"/>
        <v>2.2964654468092939E-5</v>
      </c>
      <c r="BD255" s="5">
        <f t="shared" si="381"/>
        <v>1.8960820251100439E-3</v>
      </c>
      <c r="BE255" s="5">
        <f t="shared" si="382"/>
        <v>2.2037235531781525E-3</v>
      </c>
      <c r="BF255" s="5">
        <f t="shared" si="383"/>
        <v>1.2806401396454066E-3</v>
      </c>
      <c r="BG255" s="5">
        <f t="shared" si="384"/>
        <v>4.9614183379331897E-4</v>
      </c>
      <c r="BH255" s="5">
        <f t="shared" si="385"/>
        <v>1.4416035677357908E-4</v>
      </c>
      <c r="BI255" s="5">
        <f t="shared" si="386"/>
        <v>3.3510108681934677E-5</v>
      </c>
      <c r="BJ255" s="8">
        <f t="shared" si="387"/>
        <v>0.26121532517115675</v>
      </c>
      <c r="BK255" s="8">
        <f t="shared" si="388"/>
        <v>0.24034488634914306</v>
      </c>
      <c r="BL255" s="8">
        <f t="shared" si="389"/>
        <v>0.45006547968868726</v>
      </c>
      <c r="BM255" s="8">
        <f t="shared" si="390"/>
        <v>0.54224852955848712</v>
      </c>
      <c r="BN255" s="8">
        <f t="shared" si="391"/>
        <v>0.45569399650509002</v>
      </c>
    </row>
    <row r="256" spans="1:66" x14ac:dyDescent="0.25">
      <c r="A256" t="s">
        <v>24</v>
      </c>
      <c r="B256" t="s">
        <v>181</v>
      </c>
      <c r="C256" t="s">
        <v>25</v>
      </c>
      <c r="D256" s="11">
        <v>44504</v>
      </c>
      <c r="E256">
        <f>VLOOKUP(A256,home!$A$2:$E$405,3,FALSE)</f>
        <v>1.5819397993311</v>
      </c>
      <c r="F256">
        <f>VLOOKUP(B256,home!$B$2:$E$405,3,FALSE)</f>
        <v>0.63</v>
      </c>
      <c r="G256">
        <f>VLOOKUP(C256,away!$B$2:$E$405,4,FALSE)</f>
        <v>0.88</v>
      </c>
      <c r="H256">
        <f>VLOOKUP(A256,away!$A$2:$E$405,3,FALSE)</f>
        <v>1.41471571906355</v>
      </c>
      <c r="I256">
        <f>VLOOKUP(C256,away!$B$2:$E$405,3,FALSE)</f>
        <v>0.97</v>
      </c>
      <c r="J256">
        <f>VLOOKUP(B256,home!$B$2:$E$405,4,FALSE)</f>
        <v>0.8</v>
      </c>
      <c r="K256" s="3">
        <f t="shared" si="336"/>
        <v>0.87702742474916184</v>
      </c>
      <c r="L256" s="3">
        <f t="shared" si="337"/>
        <v>1.0978193979933148</v>
      </c>
      <c r="M256" s="5">
        <f t="shared" si="338"/>
        <v>0.13878256894819532</v>
      </c>
      <c r="N256" s="5">
        <f t="shared" si="339"/>
        <v>0.12171611904470875</v>
      </c>
      <c r="O256" s="5">
        <f t="shared" si="340"/>
        <v>0.15235819629467348</v>
      </c>
      <c r="P256" s="5">
        <f t="shared" si="341"/>
        <v>0.13362231653574477</v>
      </c>
      <c r="Q256" s="5">
        <f t="shared" si="342"/>
        <v>5.3374187218121642E-2</v>
      </c>
      <c r="R256" s="5">
        <f t="shared" si="343"/>
        <v>8.3630891667782856E-2</v>
      </c>
      <c r="S256" s="5">
        <f t="shared" si="344"/>
        <v>3.2163483519035523E-2</v>
      </c>
      <c r="T256" s="5">
        <f t="shared" si="345"/>
        <v>5.8595218080180776E-2</v>
      </c>
      <c r="U256" s="5">
        <f t="shared" si="346"/>
        <v>7.3346585548871746E-2</v>
      </c>
      <c r="V256" s="5">
        <f t="shared" si="347"/>
        <v>3.4408413168603835E-3</v>
      </c>
      <c r="W256" s="5">
        <f t="shared" si="348"/>
        <v>1.5603541987996289E-2</v>
      </c>
      <c r="X256" s="5">
        <f t="shared" si="349"/>
        <v>1.7129871071825495E-2</v>
      </c>
      <c r="Y256" s="5">
        <f t="shared" si="350"/>
        <v>9.4027523738872808E-3</v>
      </c>
      <c r="Z256" s="5">
        <f t="shared" si="351"/>
        <v>3.0603871714789843E-2</v>
      </c>
      <c r="AA256" s="5">
        <f t="shared" si="352"/>
        <v>2.6840434797375853E-2</v>
      </c>
      <c r="AB256" s="5">
        <f t="shared" si="353"/>
        <v>1.1769898704745164E-2</v>
      </c>
      <c r="AC256" s="5">
        <f t="shared" si="354"/>
        <v>2.0705643685808029E-4</v>
      </c>
      <c r="AD256" s="5">
        <f t="shared" si="355"/>
        <v>3.4211835616744495E-3</v>
      </c>
      <c r="AE256" s="5">
        <f t="shared" si="356"/>
        <v>3.7558416781020686E-3</v>
      </c>
      <c r="AF256" s="5">
        <f t="shared" si="357"/>
        <v>2.0616179250061073E-3</v>
      </c>
      <c r="AG256" s="5">
        <f t="shared" si="358"/>
        <v>7.5442804977414403E-4</v>
      </c>
      <c r="AH256" s="5">
        <f t="shared" si="359"/>
        <v>8.3993810055488036E-3</v>
      </c>
      <c r="AI256" s="5">
        <f t="shared" si="360"/>
        <v>7.3664874927834934E-3</v>
      </c>
      <c r="AJ256" s="5">
        <f t="shared" si="361"/>
        <v>3.2303057776214075E-3</v>
      </c>
      <c r="AK256" s="5">
        <f t="shared" si="362"/>
        <v>9.4435558576654748E-4</v>
      </c>
      <c r="AL256" s="5">
        <f t="shared" si="363"/>
        <v>7.9743042534229321E-6</v>
      </c>
      <c r="AM256" s="5">
        <f t="shared" si="364"/>
        <v>6.0009436173790191E-4</v>
      </c>
      <c r="AN256" s="5">
        <f t="shared" si="365"/>
        <v>6.5879523094228591E-4</v>
      </c>
      <c r="AO256" s="5">
        <f t="shared" si="366"/>
        <v>3.6161909191696355E-4</v>
      </c>
      <c r="AP256" s="5">
        <f t="shared" si="367"/>
        <v>1.3233081793039006E-4</v>
      </c>
      <c r="AQ256" s="5">
        <f t="shared" si="368"/>
        <v>3.6318834719075937E-5</v>
      </c>
      <c r="AR256" s="5">
        <f t="shared" si="369"/>
        <v>1.8442006798056148E-3</v>
      </c>
      <c r="AS256" s="5">
        <f t="shared" si="370"/>
        <v>1.6174145729305721E-3</v>
      </c>
      <c r="AT256" s="5">
        <f t="shared" si="371"/>
        <v>7.092584688245323E-4</v>
      </c>
      <c r="AU256" s="5">
        <f t="shared" si="372"/>
        <v>2.0734637613157114E-4</v>
      </c>
      <c r="AV256" s="5">
        <f t="shared" si="373"/>
        <v>4.5462114572435719E-5</v>
      </c>
      <c r="AW256" s="5">
        <f t="shared" si="374"/>
        <v>2.1327226209930027E-7</v>
      </c>
      <c r="AX256" s="5">
        <f t="shared" si="375"/>
        <v>8.7716535446913965E-5</v>
      </c>
      <c r="AY256" s="5">
        <f t="shared" si="376"/>
        <v>9.6296914138390338E-5</v>
      </c>
      <c r="AZ256" s="5">
        <f t="shared" si="377"/>
        <v>5.2858310154010806E-5</v>
      </c>
      <c r="BA256" s="5">
        <f t="shared" si="378"/>
        <v>1.9342959410740024E-5</v>
      </c>
      <c r="BB256" s="5">
        <f t="shared" si="379"/>
        <v>5.3087690139269336E-6</v>
      </c>
      <c r="BC256" s="5">
        <f t="shared" si="380"/>
        <v>1.1656139205909664E-6</v>
      </c>
      <c r="BD256" s="5">
        <f t="shared" si="381"/>
        <v>3.3743321334717683E-4</v>
      </c>
      <c r="BE256" s="5">
        <f t="shared" si="382"/>
        <v>2.9593818212670904E-4</v>
      </c>
      <c r="BF256" s="5">
        <f t="shared" si="383"/>
        <v>1.2977295087776799E-4</v>
      </c>
      <c r="BG256" s="5">
        <f t="shared" si="384"/>
        <v>3.7938145636809458E-5</v>
      </c>
      <c r="BH256" s="5">
        <f t="shared" si="385"/>
        <v>8.3181985419024102E-6</v>
      </c>
      <c r="BI256" s="5">
        <f t="shared" si="386"/>
        <v>1.4590576491513814E-6</v>
      </c>
      <c r="BJ256" s="8">
        <f t="shared" si="387"/>
        <v>0.28786660843060818</v>
      </c>
      <c r="BK256" s="8">
        <f t="shared" si="388"/>
        <v>0.30832053797508591</v>
      </c>
      <c r="BL256" s="8">
        <f t="shared" si="389"/>
        <v>0.37312107883561363</v>
      </c>
      <c r="BM256" s="8">
        <f t="shared" si="390"/>
        <v>0.31633173360499439</v>
      </c>
      <c r="BN256" s="8">
        <f t="shared" si="391"/>
        <v>0.68348427970922676</v>
      </c>
    </row>
    <row r="257" spans="1:66" x14ac:dyDescent="0.25">
      <c r="A257" t="s">
        <v>24</v>
      </c>
      <c r="B257" t="s">
        <v>26</v>
      </c>
      <c r="C257" t="s">
        <v>180</v>
      </c>
      <c r="D257" s="11">
        <v>44504</v>
      </c>
      <c r="E257">
        <f>VLOOKUP(A257,home!$A$2:$E$405,3,FALSE)</f>
        <v>1.5819397993311</v>
      </c>
      <c r="F257">
        <f>VLOOKUP(B257,home!$B$2:$E$405,3,FALSE)</f>
        <v>1.34</v>
      </c>
      <c r="G257">
        <f>VLOOKUP(C257,away!$B$2:$E$405,4,FALSE)</f>
        <v>0.95</v>
      </c>
      <c r="H257">
        <f>VLOOKUP(A257,away!$A$2:$E$405,3,FALSE)</f>
        <v>1.41471571906355</v>
      </c>
      <c r="I257">
        <f>VLOOKUP(C257,away!$B$2:$E$405,3,FALSE)</f>
        <v>0.59</v>
      </c>
      <c r="J257">
        <f>VLOOKUP(B257,home!$B$2:$E$405,4,FALSE)</f>
        <v>0.75</v>
      </c>
      <c r="K257" s="3">
        <f t="shared" si="336"/>
        <v>2.0138093645484902</v>
      </c>
      <c r="L257" s="3">
        <f t="shared" si="337"/>
        <v>0.62601170568562081</v>
      </c>
      <c r="M257" s="5">
        <f t="shared" si="338"/>
        <v>7.1374039354055702E-2</v>
      </c>
      <c r="N257" s="5">
        <f t="shared" si="339"/>
        <v>0.14373370883684985</v>
      </c>
      <c r="O257" s="5">
        <f t="shared" si="340"/>
        <v>4.4680984117705033E-2</v>
      </c>
      <c r="P257" s="5">
        <f t="shared" si="341"/>
        <v>8.9978984233476764E-2</v>
      </c>
      <c r="Q257" s="5">
        <f t="shared" si="342"/>
        <v>0.14472614442846721</v>
      </c>
      <c r="R257" s="5">
        <f t="shared" si="343"/>
        <v>1.398540953961833E-2</v>
      </c>
      <c r="S257" s="5">
        <f t="shared" si="344"/>
        <v>2.8358411815276534E-2</v>
      </c>
      <c r="T257" s="5">
        <f t="shared" si="345"/>
        <v>9.0600260530968257E-2</v>
      </c>
      <c r="U257" s="5">
        <f t="shared" si="346"/>
        <v>2.8163948697929184E-2</v>
      </c>
      <c r="V257" s="5">
        <f t="shared" si="347"/>
        <v>3.9722832196662219E-3</v>
      </c>
      <c r="W257" s="5">
        <f t="shared" si="348"/>
        <v>9.7150288315014835E-2</v>
      </c>
      <c r="X257" s="5">
        <f t="shared" si="349"/>
        <v>6.081721769593227E-2</v>
      </c>
      <c r="Y257" s="5">
        <f t="shared" si="350"/>
        <v>1.9036145092442142E-2</v>
      </c>
      <c r="Z257" s="5">
        <f t="shared" si="351"/>
        <v>2.918343360202808E-3</v>
      </c>
      <c r="AA257" s="5">
        <f t="shared" si="352"/>
        <v>5.8769871877443229E-3</v>
      </c>
      <c r="AB257" s="5">
        <f t="shared" si="353"/>
        <v>5.9175659170055085E-3</v>
      </c>
      <c r="AC257" s="5">
        <f t="shared" si="354"/>
        <v>3.1298320477232238E-4</v>
      </c>
      <c r="AD257" s="5">
        <f t="shared" si="355"/>
        <v>4.891054009434069E-2</v>
      </c>
      <c r="AE257" s="5">
        <f t="shared" si="356"/>
        <v>3.0618570630463159E-2</v>
      </c>
      <c r="AF257" s="5">
        <f t="shared" si="357"/>
        <v>9.5837918130159475E-3</v>
      </c>
      <c r="AG257" s="5">
        <f t="shared" si="358"/>
        <v>1.9998552866006673E-3</v>
      </c>
      <c r="AH257" s="5">
        <f t="shared" si="359"/>
        <v>4.5672927617421643E-4</v>
      </c>
      <c r="AI257" s="5">
        <f t="shared" si="360"/>
        <v>9.1976569342309077E-4</v>
      </c>
      <c r="AJ257" s="5">
        <f t="shared" si="361"/>
        <v>9.2611638330292818E-4</v>
      </c>
      <c r="AK257" s="5">
        <f t="shared" si="362"/>
        <v>6.2167394845240515E-4</v>
      </c>
      <c r="AL257" s="5">
        <f t="shared" si="363"/>
        <v>1.5782719376636533E-5</v>
      </c>
      <c r="AM257" s="5">
        <f t="shared" si="364"/>
        <v>1.9699300733421535E-2</v>
      </c>
      <c r="AN257" s="5">
        <f t="shared" si="365"/>
        <v>1.2331992852943214E-2</v>
      </c>
      <c r="AO257" s="5">
        <f t="shared" si="366"/>
        <v>3.8599859401869333E-3</v>
      </c>
      <c r="AP257" s="5">
        <f t="shared" si="367"/>
        <v>8.0546546077964567E-4</v>
      </c>
      <c r="AQ257" s="5">
        <f t="shared" si="368"/>
        <v>1.2605770174338012E-4</v>
      </c>
      <c r="AR257" s="5">
        <f t="shared" si="369"/>
        <v>5.7183574642876067E-5</v>
      </c>
      <c r="AS257" s="5">
        <f t="shared" si="370"/>
        <v>1.1515681811418141E-4</v>
      </c>
      <c r="AT257" s="5">
        <f t="shared" si="371"/>
        <v>1.159519393549729E-4</v>
      </c>
      <c r="AU257" s="5">
        <f t="shared" si="372"/>
        <v>7.7835033770201007E-5</v>
      </c>
      <c r="AV257" s="5">
        <f t="shared" si="373"/>
        <v>3.9186229974094713E-5</v>
      </c>
      <c r="AW257" s="5">
        <f t="shared" si="374"/>
        <v>5.5268813843395084E-7</v>
      </c>
      <c r="AX257" s="5">
        <f t="shared" si="375"/>
        <v>6.6117727153368671E-3</v>
      </c>
      <c r="AY257" s="5">
        <f t="shared" si="376"/>
        <v>4.1390471151336802E-3</v>
      </c>
      <c r="AZ257" s="5">
        <f t="shared" si="377"/>
        <v>1.2955459722289917E-3</v>
      </c>
      <c r="BA257" s="5">
        <f t="shared" si="378"/>
        <v>2.7034231462306899E-4</v>
      </c>
      <c r="BB257" s="5">
        <f t="shared" si="379"/>
        <v>4.2309363374046542E-5</v>
      </c>
      <c r="BC257" s="5">
        <f t="shared" si="380"/>
        <v>5.2972313464519241E-6</v>
      </c>
      <c r="BD257" s="5">
        <f t="shared" si="381"/>
        <v>5.966264516564641E-6</v>
      </c>
      <c r="BE257" s="5">
        <f t="shared" si="382"/>
        <v>1.2014919354831246E-5</v>
      </c>
      <c r="BF257" s="5">
        <f t="shared" si="383"/>
        <v>1.2097878555527036E-5</v>
      </c>
      <c r="BG257" s="5">
        <f t="shared" si="384"/>
        <v>8.1209403754302352E-6</v>
      </c>
      <c r="BH257" s="5">
        <f t="shared" si="385"/>
        <v>4.0885064442453371E-6</v>
      </c>
      <c r="BI257" s="5">
        <f t="shared" si="386"/>
        <v>1.6466945128876218E-6</v>
      </c>
      <c r="BJ257" s="8">
        <f t="shared" si="387"/>
        <v>0.69636364012521268</v>
      </c>
      <c r="BK257" s="8">
        <f t="shared" si="388"/>
        <v>0.19815153166175786</v>
      </c>
      <c r="BL257" s="8">
        <f t="shared" si="389"/>
        <v>0.10199842956097081</v>
      </c>
      <c r="BM257" s="8">
        <f t="shared" si="390"/>
        <v>0.48681417977097624</v>
      </c>
      <c r="BN257" s="8">
        <f t="shared" si="391"/>
        <v>0.50847927051017294</v>
      </c>
    </row>
    <row r="258" spans="1:66" x14ac:dyDescent="0.25">
      <c r="A258" t="s">
        <v>24</v>
      </c>
      <c r="B258" t="s">
        <v>287</v>
      </c>
      <c r="C258" t="s">
        <v>292</v>
      </c>
      <c r="D258" s="11">
        <v>44504</v>
      </c>
      <c r="E258">
        <f>VLOOKUP(A258,home!$A$2:$E$405,3,FALSE)</f>
        <v>1.5819397993311</v>
      </c>
      <c r="F258">
        <f>VLOOKUP(B258,home!$B$2:$E$405,3,FALSE)</f>
        <v>0.87</v>
      </c>
      <c r="G258">
        <f>VLOOKUP(C258,away!$B$2:$E$405,4,FALSE)</f>
        <v>0.67</v>
      </c>
      <c r="H258">
        <f>VLOOKUP(A258,away!$A$2:$E$405,3,FALSE)</f>
        <v>1.41471571906355</v>
      </c>
      <c r="I258">
        <f>VLOOKUP(C258,away!$B$2:$E$405,3,FALSE)</f>
        <v>1.26</v>
      </c>
      <c r="J258">
        <f>VLOOKUP(B258,home!$B$2:$E$405,4,FALSE)</f>
        <v>0.97</v>
      </c>
      <c r="K258" s="3">
        <f t="shared" si="336"/>
        <v>0.92211270903009823</v>
      </c>
      <c r="L258" s="3">
        <f t="shared" si="337"/>
        <v>1.7290655518394709</v>
      </c>
      <c r="M258" s="5">
        <f t="shared" si="338"/>
        <v>7.0568016523929744E-2</v>
      </c>
      <c r="N258" s="5">
        <f t="shared" si="339"/>
        <v>6.5071664887761602E-2</v>
      </c>
      <c r="O258" s="5">
        <f t="shared" si="340"/>
        <v>0.1220167264331655</v>
      </c>
      <c r="P258" s="5">
        <f t="shared" si="341"/>
        <v>0.11251317415827063</v>
      </c>
      <c r="Q258" s="5">
        <f t="shared" si="342"/>
        <v>3.000170459537628E-2</v>
      </c>
      <c r="R258" s="5">
        <f t="shared" si="343"/>
        <v>0.10548745921190354</v>
      </c>
      <c r="S258" s="5">
        <f t="shared" si="344"/>
        <v>4.4847563325223175E-2</v>
      </c>
      <c r="T258" s="5">
        <f t="shared" si="345"/>
        <v>5.1874913912329082E-2</v>
      </c>
      <c r="U258" s="5">
        <f t="shared" si="346"/>
        <v>9.7271326782590373E-2</v>
      </c>
      <c r="V258" s="5">
        <f t="shared" si="347"/>
        <v>7.9449617098196913E-3</v>
      </c>
      <c r="W258" s="5">
        <f t="shared" si="348"/>
        <v>9.2216510333210568E-3</v>
      </c>
      <c r="X258" s="5">
        <f t="shared" si="349"/>
        <v>1.5944839132800301E-2</v>
      </c>
      <c r="Y258" s="5">
        <f t="shared" si="350"/>
        <v>1.3784836037073476E-2</v>
      </c>
      <c r="Z258" s="5">
        <f t="shared" si="351"/>
        <v>6.0798243958124561E-2</v>
      </c>
      <c r="AA258" s="5">
        <f t="shared" si="352"/>
        <v>5.6062833440499039E-2</v>
      </c>
      <c r="AB258" s="5">
        <f t="shared" si="353"/>
        <v>2.5848125609860873E-2</v>
      </c>
      <c r="AC258" s="5">
        <f t="shared" si="354"/>
        <v>7.917121174103414E-4</v>
      </c>
      <c r="AD258" s="5">
        <f t="shared" si="355"/>
        <v>2.1258504040164708E-3</v>
      </c>
      <c r="AE258" s="5">
        <f t="shared" si="356"/>
        <v>3.6757347019489013E-3</v>
      </c>
      <c r="AF258" s="5">
        <f t="shared" si="357"/>
        <v>3.1777931254203858E-3</v>
      </c>
      <c r="AG258" s="5">
        <f t="shared" si="358"/>
        <v>1.8315375413455587E-3</v>
      </c>
      <c r="AH258" s="5">
        <f t="shared" si="359"/>
        <v>2.628103731008135E-2</v>
      </c>
      <c r="AI258" s="5">
        <f t="shared" si="360"/>
        <v>2.4234078510120199E-2</v>
      </c>
      <c r="AJ258" s="5">
        <f t="shared" si="361"/>
        <v>1.117327589290751E-2</v>
      </c>
      <c r="AK258" s="5">
        <f t="shared" si="362"/>
        <v>3.4343399007832117E-3</v>
      </c>
      <c r="AL258" s="5">
        <f t="shared" si="363"/>
        <v>5.0492020457566038E-5</v>
      </c>
      <c r="AM258" s="5">
        <f t="shared" si="364"/>
        <v>3.9205473500807152E-4</v>
      </c>
      <c r="AN258" s="5">
        <f t="shared" si="365"/>
        <v>6.7788833673800876E-4</v>
      </c>
      <c r="AO258" s="5">
        <f t="shared" si="366"/>
        <v>5.8605668552372324E-4</v>
      </c>
      <c r="AP258" s="5">
        <f t="shared" si="367"/>
        <v>3.3777680878809593E-4</v>
      </c>
      <c r="AQ258" s="5">
        <f t="shared" si="368"/>
        <v>1.4600956107144108E-4</v>
      </c>
      <c r="AR258" s="5">
        <f t="shared" si="369"/>
        <v>9.0883272558939052E-3</v>
      </c>
      <c r="AS258" s="5">
        <f t="shared" si="370"/>
        <v>8.3804620664844082E-3</v>
      </c>
      <c r="AT258" s="5">
        <f t="shared" si="371"/>
        <v>3.8638652895249558E-3</v>
      </c>
      <c r="AU258" s="5">
        <f t="shared" si="372"/>
        <v>1.1876397631504073E-3</v>
      </c>
      <c r="AV258" s="5">
        <f t="shared" si="373"/>
        <v>2.7378442983762156E-4</v>
      </c>
      <c r="AW258" s="5">
        <f t="shared" si="374"/>
        <v>2.2362261148822313E-6</v>
      </c>
      <c r="AX258" s="5">
        <f t="shared" si="375"/>
        <v>6.0253108964394982E-5</v>
      </c>
      <c r="AY258" s="5">
        <f t="shared" si="376"/>
        <v>1.0418157510156539E-4</v>
      </c>
      <c r="AZ258" s="5">
        <f t="shared" si="377"/>
        <v>9.0068386322246741E-5</v>
      </c>
      <c r="BA258" s="5">
        <f t="shared" si="378"/>
        <v>5.1911381366522066E-5</v>
      </c>
      <c r="BB258" s="5">
        <f t="shared" si="379"/>
        <v>2.2439545317313671E-5</v>
      </c>
      <c r="BC258" s="5">
        <f t="shared" si="380"/>
        <v>7.759888961421554E-6</v>
      </c>
      <c r="BD258" s="5">
        <f t="shared" si="381"/>
        <v>2.6190522636683183E-3</v>
      </c>
      <c r="BE258" s="5">
        <f t="shared" si="382"/>
        <v>2.4150613779426043E-3</v>
      </c>
      <c r="BF258" s="5">
        <f t="shared" si="383"/>
        <v>1.1134793948443082E-3</v>
      </c>
      <c r="BG258" s="5">
        <f t="shared" si="384"/>
        <v>3.4225116707635987E-4</v>
      </c>
      <c r="BH258" s="5">
        <f t="shared" si="385"/>
        <v>7.889853771037372E-5</v>
      </c>
      <c r="BI258" s="5">
        <f t="shared" si="386"/>
        <v>1.4550668869325222E-5</v>
      </c>
      <c r="BJ258" s="8">
        <f t="shared" si="387"/>
        <v>0.19918692538455593</v>
      </c>
      <c r="BK258" s="8">
        <f t="shared" si="388"/>
        <v>0.23682010143021268</v>
      </c>
      <c r="BL258" s="8">
        <f t="shared" si="389"/>
        <v>0.50118657530691424</v>
      </c>
      <c r="BM258" s="8">
        <f t="shared" si="390"/>
        <v>0.49223115492041358</v>
      </c>
      <c r="BN258" s="8">
        <f t="shared" si="391"/>
        <v>0.50565874581040726</v>
      </c>
    </row>
    <row r="259" spans="1:66" x14ac:dyDescent="0.25">
      <c r="A259" t="s">
        <v>27</v>
      </c>
      <c r="B259" t="s">
        <v>194</v>
      </c>
      <c r="C259" t="s">
        <v>30</v>
      </c>
      <c r="D259" s="11">
        <v>44504</v>
      </c>
      <c r="E259">
        <f>VLOOKUP(A259,home!$A$2:$E$405,3,FALSE)</f>
        <v>1.24770642201835</v>
      </c>
      <c r="F259">
        <f>VLOOKUP(B259,home!$B$2:$E$405,3,FALSE)</f>
        <v>0.8</v>
      </c>
      <c r="G259">
        <f>VLOOKUP(C259,away!$B$2:$E$405,4,FALSE)</f>
        <v>1.27</v>
      </c>
      <c r="H259">
        <f>VLOOKUP(A259,away!$A$2:$E$405,3,FALSE)</f>
        <v>1.07339449541284</v>
      </c>
      <c r="I259">
        <f>VLOOKUP(C259,away!$B$2:$E$405,3,FALSE)</f>
        <v>1.08</v>
      </c>
      <c r="J259">
        <f>VLOOKUP(B259,home!$B$2:$E$405,4,FALSE)</f>
        <v>0.87</v>
      </c>
      <c r="K259" s="3">
        <f t="shared" si="336"/>
        <v>1.2676697247706437</v>
      </c>
      <c r="L259" s="3">
        <f t="shared" si="337"/>
        <v>1.0085614678899046</v>
      </c>
      <c r="M259" s="5">
        <f t="shared" si="338"/>
        <v>0.10267042351572367</v>
      </c>
      <c r="N259" s="5">
        <f t="shared" si="339"/>
        <v>0.13015218752026281</v>
      </c>
      <c r="O259" s="5">
        <f t="shared" si="340"/>
        <v>0.10354943304989643</v>
      </c>
      <c r="P259" s="5">
        <f t="shared" si="341"/>
        <v>0.13126648129451837</v>
      </c>
      <c r="Q259" s="5">
        <f t="shared" si="342"/>
        <v>8.2494993866054397E-2</v>
      </c>
      <c r="R259" s="5">
        <f t="shared" si="343"/>
        <v>5.2217984097985462E-2</v>
      </c>
      <c r="S259" s="5">
        <f t="shared" si="344"/>
        <v>4.1956798563330386E-2</v>
      </c>
      <c r="T259" s="5">
        <f t="shared" si="345"/>
        <v>8.3201272107116503E-2</v>
      </c>
      <c r="U259" s="5">
        <f t="shared" si="346"/>
        <v>6.6195157529571072E-2</v>
      </c>
      <c r="V259" s="5">
        <f t="shared" si="347"/>
        <v>5.9603027988850057E-3</v>
      </c>
      <c r="W259" s="5">
        <f t="shared" si="348"/>
        <v>3.4858802056379055E-2</v>
      </c>
      <c r="X259" s="5">
        <f t="shared" si="349"/>
        <v>3.5157244570865283E-2</v>
      </c>
      <c r="Y259" s="5">
        <f t="shared" si="350"/>
        <v>1.7729121095678129E-2</v>
      </c>
      <c r="Z259" s="5">
        <f t="shared" si="351"/>
        <v>1.7555015564038642E-2</v>
      </c>
      <c r="AA259" s="5">
        <f t="shared" si="352"/>
        <v>2.225396174840923E-2</v>
      </c>
      <c r="AB259" s="5">
        <f t="shared" si="353"/>
        <v>1.4105336782331184E-2</v>
      </c>
      <c r="AC259" s="5">
        <f t="shared" si="354"/>
        <v>4.7627395326493616E-4</v>
      </c>
      <c r="AD259" s="5">
        <f t="shared" si="355"/>
        <v>1.1047362002161089E-2</v>
      </c>
      <c r="AE259" s="5">
        <f t="shared" si="356"/>
        <v>1.1141943637210742E-2</v>
      </c>
      <c r="AF259" s="5">
        <f t="shared" si="357"/>
        <v>5.6186675149459235E-3</v>
      </c>
      <c r="AG259" s="5">
        <f t="shared" si="358"/>
        <v>1.8889238521530617E-3</v>
      </c>
      <c r="AH259" s="5">
        <f t="shared" si="359"/>
        <v>4.4263280665242334E-3</v>
      </c>
      <c r="AI259" s="5">
        <f t="shared" si="360"/>
        <v>5.6111220818353498E-3</v>
      </c>
      <c r="AJ259" s="5">
        <f t="shared" si="361"/>
        <v>3.55652479256735E-3</v>
      </c>
      <c r="AK259" s="5">
        <f t="shared" si="362"/>
        <v>1.5028329349779418E-3</v>
      </c>
      <c r="AL259" s="5">
        <f t="shared" si="363"/>
        <v>2.4357085063642898E-5</v>
      </c>
      <c r="AM259" s="5">
        <f t="shared" si="364"/>
        <v>2.8008812697442416E-3</v>
      </c>
      <c r="AN259" s="5">
        <f t="shared" si="365"/>
        <v>2.8248609247985921E-3</v>
      </c>
      <c r="AO259" s="5">
        <f t="shared" si="366"/>
        <v>1.4245229404498503E-3</v>
      </c>
      <c r="AP259" s="5">
        <f t="shared" si="367"/>
        <v>4.7890631595431487E-4</v>
      </c>
      <c r="AQ259" s="5">
        <f t="shared" si="368"/>
        <v>1.2075161425015756E-4</v>
      </c>
      <c r="AR259" s="5">
        <f t="shared" si="369"/>
        <v>8.9284478642719328E-4</v>
      </c>
      <c r="AS259" s="5">
        <f t="shared" si="370"/>
        <v>1.1318323046730641E-3</v>
      </c>
      <c r="AT259" s="5">
        <f t="shared" si="371"/>
        <v>7.1739477307571336E-4</v>
      </c>
      <c r="AU259" s="5">
        <f t="shared" si="372"/>
        <v>3.0313987817892944E-4</v>
      </c>
      <c r="AV259" s="5">
        <f t="shared" si="373"/>
        <v>9.6070311484522427E-5</v>
      </c>
      <c r="AW259" s="5">
        <f t="shared" si="374"/>
        <v>8.6503026475184981E-7</v>
      </c>
      <c r="AX259" s="5">
        <f t="shared" si="375"/>
        <v>5.9176539805532282E-4</v>
      </c>
      <c r="AY259" s="5">
        <f t="shared" si="376"/>
        <v>5.9683177850913013E-4</v>
      </c>
      <c r="AZ259" s="5">
        <f t="shared" si="377"/>
        <v>3.0097076730825525E-4</v>
      </c>
      <c r="BA259" s="5">
        <f t="shared" si="378"/>
        <v>1.0118250628945499E-4</v>
      </c>
      <c r="BB259" s="5">
        <f t="shared" si="379"/>
        <v>2.5512194267018053E-5</v>
      </c>
      <c r="BC259" s="5">
        <f t="shared" si="380"/>
        <v>5.1461232198072294E-6</v>
      </c>
      <c r="BD259" s="5">
        <f t="shared" si="381"/>
        <v>1.5008147473280967E-4</v>
      </c>
      <c r="BE259" s="5">
        <f t="shared" si="382"/>
        <v>1.902537417677131E-4</v>
      </c>
      <c r="BF259" s="5">
        <f t="shared" si="383"/>
        <v>1.2058945423163102E-4</v>
      </c>
      <c r="BG259" s="5">
        <f t="shared" si="384"/>
        <v>5.0955866752017966E-5</v>
      </c>
      <c r="BH259" s="5">
        <f t="shared" si="385"/>
        <v>1.614880239524504E-5</v>
      </c>
      <c r="BI259" s="5">
        <f t="shared" si="386"/>
        <v>4.0942695775511567E-6</v>
      </c>
      <c r="BJ259" s="8">
        <f t="shared" si="387"/>
        <v>0.42256185005567315</v>
      </c>
      <c r="BK259" s="8">
        <f t="shared" si="388"/>
        <v>0.28295146898929513</v>
      </c>
      <c r="BL259" s="8">
        <f t="shared" si="389"/>
        <v>0.27709208674739466</v>
      </c>
      <c r="BM259" s="8">
        <f t="shared" si="390"/>
        <v>0.39721295126371609</v>
      </c>
      <c r="BN259" s="8">
        <f t="shared" si="391"/>
        <v>0.60235150334444121</v>
      </c>
    </row>
    <row r="260" spans="1:66" x14ac:dyDescent="0.25">
      <c r="A260" t="s">
        <v>27</v>
      </c>
      <c r="B260" t="s">
        <v>193</v>
      </c>
      <c r="C260" t="s">
        <v>189</v>
      </c>
      <c r="D260" s="11">
        <v>44504</v>
      </c>
      <c r="E260">
        <f>VLOOKUP(A260,home!$A$2:$E$405,3,FALSE)</f>
        <v>1.24770642201835</v>
      </c>
      <c r="F260">
        <f>VLOOKUP(B260,home!$B$2:$E$405,3,FALSE)</f>
        <v>1.18</v>
      </c>
      <c r="G260">
        <f>VLOOKUP(C260,away!$B$2:$E$405,4,FALSE)</f>
        <v>0.9</v>
      </c>
      <c r="H260">
        <f>VLOOKUP(A260,away!$A$2:$E$405,3,FALSE)</f>
        <v>1.07339449541284</v>
      </c>
      <c r="I260">
        <f>VLOOKUP(C260,away!$B$2:$E$405,3,FALSE)</f>
        <v>0.7</v>
      </c>
      <c r="J260">
        <f>VLOOKUP(B260,home!$B$2:$E$405,4,FALSE)</f>
        <v>0.99</v>
      </c>
      <c r="K260" s="3">
        <f t="shared" si="336"/>
        <v>1.3250642201834877</v>
      </c>
      <c r="L260" s="3">
        <f t="shared" si="337"/>
        <v>0.74386238532109816</v>
      </c>
      <c r="M260" s="5">
        <f t="shared" si="338"/>
        <v>0.12632130154863563</v>
      </c>
      <c r="N260" s="5">
        <f t="shared" si="339"/>
        <v>0.16738383692910611</v>
      </c>
      <c r="O260" s="5">
        <f t="shared" si="340"/>
        <v>9.396566468683383E-2</v>
      </c>
      <c r="P260" s="5">
        <f t="shared" si="341"/>
        <v>0.12451054020228258</v>
      </c>
      <c r="Q260" s="5">
        <f t="shared" si="342"/>
        <v>0.11089716667589304</v>
      </c>
      <c r="R260" s="5">
        <f t="shared" si="343"/>
        <v>3.4948761736115337E-2</v>
      </c>
      <c r="S260" s="5">
        <f t="shared" si="344"/>
        <v>3.068143383460821E-2</v>
      </c>
      <c r="T260" s="5">
        <f t="shared" si="345"/>
        <v>8.2492230928881194E-2</v>
      </c>
      <c r="U260" s="5">
        <f t="shared" si="346"/>
        <v>4.6309353716244193E-2</v>
      </c>
      <c r="V260" s="5">
        <f t="shared" si="347"/>
        <v>3.3601809689475211E-3</v>
      </c>
      <c r="W260" s="5">
        <f t="shared" si="348"/>
        <v>4.8981955893983478E-2</v>
      </c>
      <c r="X260" s="5">
        <f t="shared" si="349"/>
        <v>3.6435834548991373E-2</v>
      </c>
      <c r="Y260" s="5">
        <f t="shared" si="350"/>
        <v>1.3551623399388797E-2</v>
      </c>
      <c r="Z260" s="5">
        <f t="shared" si="351"/>
        <v>8.6656897563484967E-3</v>
      </c>
      <c r="AA260" s="5">
        <f t="shared" si="352"/>
        <v>1.1482595439347961E-2</v>
      </c>
      <c r="AB260" s="5">
        <f t="shared" si="353"/>
        <v>7.6075881857610396E-3</v>
      </c>
      <c r="AC260" s="5">
        <f t="shared" si="354"/>
        <v>2.0700088904839392E-4</v>
      </c>
      <c r="AD260" s="5">
        <f t="shared" si="355"/>
        <v>1.6226059297430814E-2</v>
      </c>
      <c r="AE260" s="5">
        <f t="shared" si="356"/>
        <v>1.2069955173348466E-2</v>
      </c>
      <c r="AF260" s="5">
        <f t="shared" si="357"/>
        <v>4.4891928229828584E-3</v>
      </c>
      <c r="AG260" s="5">
        <f t="shared" si="358"/>
        <v>1.1131138938234616E-3</v>
      </c>
      <c r="AH260" s="5">
        <f t="shared" si="359"/>
        <v>1.6115201631524995E-3</v>
      </c>
      <c r="AI260" s="5">
        <f t="shared" si="360"/>
        <v>2.1353677082976341E-3</v>
      </c>
      <c r="AJ260" s="5">
        <f t="shared" si="361"/>
        <v>1.4147496736002028E-3</v>
      </c>
      <c r="AK260" s="5">
        <f t="shared" si="362"/>
        <v>6.2487805766796539E-4</v>
      </c>
      <c r="AL260" s="5">
        <f t="shared" si="363"/>
        <v>8.1613448252335951E-6</v>
      </c>
      <c r="AM260" s="5">
        <f t="shared" si="364"/>
        <v>4.3001141219202324E-3</v>
      </c>
      <c r="AN260" s="5">
        <f t="shared" si="365"/>
        <v>3.1986931478845231E-3</v>
      </c>
      <c r="AO260" s="5">
        <f t="shared" si="366"/>
        <v>1.1896937574478164E-3</v>
      </c>
      <c r="AP260" s="5">
        <f t="shared" si="367"/>
        <v>2.9498947873891771E-4</v>
      </c>
      <c r="AQ260" s="5">
        <f t="shared" si="368"/>
        <v>5.4857894324839669E-5</v>
      </c>
      <c r="AR260" s="5">
        <f t="shared" si="369"/>
        <v>2.3974984651113274E-4</v>
      </c>
      <c r="AS260" s="5">
        <f t="shared" si="370"/>
        <v>3.1768394340638505E-4</v>
      </c>
      <c r="AT260" s="5">
        <f t="shared" si="371"/>
        <v>2.1047581336729843E-4</v>
      </c>
      <c r="AU260" s="5">
        <f t="shared" si="372"/>
        <v>9.2964656502341503E-5</v>
      </c>
      <c r="AV260" s="5">
        <f t="shared" si="373"/>
        <v>3.0796035018225259E-5</v>
      </c>
      <c r="AW260" s="5">
        <f t="shared" si="374"/>
        <v>2.234543185839871E-7</v>
      </c>
      <c r="AX260" s="5">
        <f t="shared" si="375"/>
        <v>9.4965456094370617E-4</v>
      </c>
      <c r="AY260" s="5">
        <f t="shared" si="376"/>
        <v>7.0641230693464546E-4</v>
      </c>
      <c r="AZ260" s="5">
        <f t="shared" si="377"/>
        <v>2.6273677182829248E-4</v>
      </c>
      <c r="BA260" s="5">
        <f t="shared" si="378"/>
        <v>6.5146667267919605E-5</v>
      </c>
      <c r="BB260" s="5">
        <f t="shared" si="379"/>
        <v>1.2115038827408646E-5</v>
      </c>
      <c r="BC260" s="5">
        <f t="shared" si="380"/>
        <v>1.8023843360827833E-6</v>
      </c>
      <c r="BD260" s="5">
        <f t="shared" si="381"/>
        <v>2.9723482117689721E-5</v>
      </c>
      <c r="BE260" s="5">
        <f t="shared" si="382"/>
        <v>3.9385522653414373E-5</v>
      </c>
      <c r="BF260" s="5">
        <f t="shared" si="383"/>
        <v>2.6094173430632809E-5</v>
      </c>
      <c r="BG260" s="5">
        <f t="shared" si="384"/>
        <v>1.1525485189398045E-5</v>
      </c>
      <c r="BH260" s="5">
        <f t="shared" si="385"/>
        <v>3.8180020111815178E-6</v>
      </c>
      <c r="BI260" s="5">
        <f t="shared" si="386"/>
        <v>1.0118195715210436E-6</v>
      </c>
      <c r="BJ260" s="8">
        <f t="shared" si="387"/>
        <v>0.50467718569428399</v>
      </c>
      <c r="BK260" s="8">
        <f t="shared" si="388"/>
        <v>0.2857950310952822</v>
      </c>
      <c r="BL260" s="8">
        <f t="shared" si="389"/>
        <v>0.20110370814679995</v>
      </c>
      <c r="BM260" s="8">
        <f t="shared" si="390"/>
        <v>0.34150815406123208</v>
      </c>
      <c r="BN260" s="8">
        <f t="shared" si="391"/>
        <v>0.65802727177886644</v>
      </c>
    </row>
    <row r="261" spans="1:66" x14ac:dyDescent="0.25">
      <c r="A261" t="s">
        <v>196</v>
      </c>
      <c r="B261" t="s">
        <v>201</v>
      </c>
      <c r="C261" t="s">
        <v>307</v>
      </c>
      <c r="D261" s="11">
        <v>44504</v>
      </c>
      <c r="E261">
        <f>VLOOKUP(A261,home!$A$2:$E$405,3,FALSE)</f>
        <v>1.6</v>
      </c>
      <c r="F261">
        <f>VLOOKUP(B261,home!$B$2:$E$405,3,FALSE)</f>
        <v>0.96</v>
      </c>
      <c r="G261">
        <f>VLOOKUP(C261,away!$B$2:$E$405,4,FALSE)</f>
        <v>0.79</v>
      </c>
      <c r="H261">
        <f>VLOOKUP(A261,away!$A$2:$E$405,3,FALSE)</f>
        <v>1.4115384615384601</v>
      </c>
      <c r="I261">
        <f>VLOOKUP(C261,away!$B$2:$E$405,3,FALSE)</f>
        <v>1.08</v>
      </c>
      <c r="J261">
        <f>VLOOKUP(B261,home!$B$2:$E$405,4,FALSE)</f>
        <v>1.04</v>
      </c>
      <c r="K261" s="3">
        <f t="shared" si="336"/>
        <v>1.2134400000000001</v>
      </c>
      <c r="L261" s="3">
        <f t="shared" si="337"/>
        <v>1.5854399999999984</v>
      </c>
      <c r="M261" s="5">
        <f t="shared" si="338"/>
        <v>6.0878208049672526E-2</v>
      </c>
      <c r="N261" s="5">
        <f t="shared" si="339"/>
        <v>7.387205277579463E-2</v>
      </c>
      <c r="O261" s="5">
        <f t="shared" si="340"/>
        <v>9.6518746170272715E-2</v>
      </c>
      <c r="P261" s="5">
        <f t="shared" si="341"/>
        <v>0.11711970735285573</v>
      </c>
      <c r="Q261" s="5">
        <f t="shared" si="342"/>
        <v>4.4819651860130136E-2</v>
      </c>
      <c r="R261" s="5">
        <f t="shared" si="343"/>
        <v>7.6512340464098522E-2</v>
      </c>
      <c r="S261" s="5">
        <f t="shared" si="344"/>
        <v>5.632978651090717E-2</v>
      </c>
      <c r="T261" s="5">
        <f t="shared" si="345"/>
        <v>7.1058868845124662E-2</v>
      </c>
      <c r="U261" s="5">
        <f t="shared" si="346"/>
        <v>9.2843134412755712E-2</v>
      </c>
      <c r="V261" s="5">
        <f t="shared" si="347"/>
        <v>1.2041032091890955E-2</v>
      </c>
      <c r="W261" s="5">
        <f t="shared" si="348"/>
        <v>1.8128652784385441E-2</v>
      </c>
      <c r="X261" s="5">
        <f t="shared" si="349"/>
        <v>2.8741891270476026E-2</v>
      </c>
      <c r="Y261" s="5">
        <f t="shared" si="350"/>
        <v>2.2784272047931733E-2</v>
      </c>
      <c r="Z261" s="5">
        <f t="shared" si="351"/>
        <v>4.043524168846676E-2</v>
      </c>
      <c r="AA261" s="5">
        <f t="shared" si="352"/>
        <v>4.9065739674453109E-2</v>
      </c>
      <c r="AB261" s="5">
        <f t="shared" si="353"/>
        <v>2.9769165575284202E-2</v>
      </c>
      <c r="AC261" s="5">
        <f t="shared" si="354"/>
        <v>1.4478109244751723E-3</v>
      </c>
      <c r="AD261" s="5">
        <f t="shared" si="355"/>
        <v>5.499508108671166E-3</v>
      </c>
      <c r="AE261" s="5">
        <f t="shared" si="356"/>
        <v>8.7191401358116052E-3</v>
      </c>
      <c r="AF261" s="5">
        <f t="shared" si="357"/>
        <v>6.9118367684605697E-3</v>
      </c>
      <c r="AG261" s="5">
        <f t="shared" si="358"/>
        <v>3.6527674953960396E-3</v>
      </c>
      <c r="AH261" s="5">
        <f t="shared" si="359"/>
        <v>1.6026912395640663E-2</v>
      </c>
      <c r="AI261" s="5">
        <f t="shared" si="360"/>
        <v>1.9447696577366207E-2</v>
      </c>
      <c r="AJ261" s="5">
        <f t="shared" si="361"/>
        <v>1.179930646741963E-2</v>
      </c>
      <c r="AK261" s="5">
        <f t="shared" si="362"/>
        <v>4.7725834799418922E-3</v>
      </c>
      <c r="AL261" s="5">
        <f t="shared" si="363"/>
        <v>1.1141404926928468E-4</v>
      </c>
      <c r="AM261" s="5">
        <f t="shared" si="364"/>
        <v>1.3346646238771875E-3</v>
      </c>
      <c r="AN261" s="5">
        <f t="shared" si="365"/>
        <v>2.1160306812798464E-3</v>
      </c>
      <c r="AO261" s="5">
        <f t="shared" si="366"/>
        <v>1.6774198416641582E-3</v>
      </c>
      <c r="AP261" s="5">
        <f t="shared" si="367"/>
        <v>8.8648283792267381E-4</v>
      </c>
      <c r="AQ261" s="5">
        <f t="shared" si="368"/>
        <v>3.5136633763903049E-4</v>
      </c>
      <c r="AR261" s="5">
        <f t="shared" si="369"/>
        <v>5.0819415977088967E-3</v>
      </c>
      <c r="AS261" s="5">
        <f t="shared" si="370"/>
        <v>6.1666312123238847E-3</v>
      </c>
      <c r="AT261" s="5">
        <f t="shared" si="371"/>
        <v>3.7414184891411484E-3</v>
      </c>
      <c r="AU261" s="5">
        <f t="shared" si="372"/>
        <v>1.5133289504878119E-3</v>
      </c>
      <c r="AV261" s="5">
        <f t="shared" si="373"/>
        <v>4.5908347041998253E-4</v>
      </c>
      <c r="AW261" s="5">
        <f t="shared" si="374"/>
        <v>5.9539553841519315E-6</v>
      </c>
      <c r="AX261" s="5">
        <f t="shared" si="375"/>
        <v>2.6992257353292262E-4</v>
      </c>
      <c r="AY261" s="5">
        <f t="shared" si="376"/>
        <v>4.2794604498203639E-4</v>
      </c>
      <c r="AZ261" s="5">
        <f t="shared" si="377"/>
        <v>3.3924138877815957E-4</v>
      </c>
      <c r="BA261" s="5">
        <f t="shared" si="378"/>
        <v>1.7928228914148165E-4</v>
      </c>
      <c r="BB261" s="5">
        <f t="shared" si="379"/>
        <v>7.1060328124117572E-5</v>
      </c>
      <c r="BC261" s="5">
        <f t="shared" si="380"/>
        <v>2.2532377324220151E-5</v>
      </c>
      <c r="BD261" s="5">
        <f t="shared" si="381"/>
        <v>1.3428522477785987E-3</v>
      </c>
      <c r="BE261" s="5">
        <f t="shared" si="382"/>
        <v>1.629470631544463E-3</v>
      </c>
      <c r="BF261" s="5">
        <f t="shared" si="383"/>
        <v>9.8863242157065699E-4</v>
      </c>
      <c r="BG261" s="5">
        <f t="shared" si="384"/>
        <v>3.9988204187689936E-4</v>
      </c>
      <c r="BH261" s="5">
        <f t="shared" si="385"/>
        <v>1.2130821622377617E-4</v>
      </c>
      <c r="BI261" s="5">
        <f t="shared" si="386"/>
        <v>2.9440048378915782E-5</v>
      </c>
      <c r="BJ261" s="8">
        <f t="shared" si="387"/>
        <v>0.29186459141644794</v>
      </c>
      <c r="BK261" s="8">
        <f t="shared" si="388"/>
        <v>0.24835590502405289</v>
      </c>
      <c r="BL261" s="8">
        <f t="shared" si="389"/>
        <v>0.41822961454468777</v>
      </c>
      <c r="BM261" s="8">
        <f t="shared" si="390"/>
        <v>0.5287426539112331</v>
      </c>
      <c r="BN261" s="8">
        <f t="shared" si="391"/>
        <v>0.46972070667282428</v>
      </c>
    </row>
    <row r="262" spans="1:66" x14ac:dyDescent="0.25">
      <c r="A262" t="s">
        <v>196</v>
      </c>
      <c r="B262" t="s">
        <v>302</v>
      </c>
      <c r="C262" t="s">
        <v>305</v>
      </c>
      <c r="D262" s="11">
        <v>44504</v>
      </c>
      <c r="E262">
        <f>VLOOKUP(A262,home!$A$2:$E$405,3,FALSE)</f>
        <v>1.6</v>
      </c>
      <c r="F262">
        <f>VLOOKUP(B262,home!$B$2:$E$405,3,FALSE)</f>
        <v>0.67</v>
      </c>
      <c r="G262">
        <f>VLOOKUP(C262,away!$B$2:$E$405,4,FALSE)</f>
        <v>1.08</v>
      </c>
      <c r="H262">
        <f>VLOOKUP(A262,away!$A$2:$E$405,3,FALSE)</f>
        <v>1.4115384615384601</v>
      </c>
      <c r="I262">
        <f>VLOOKUP(C262,away!$B$2:$E$405,3,FALSE)</f>
        <v>0.75</v>
      </c>
      <c r="J262">
        <f>VLOOKUP(B262,home!$B$2:$E$405,4,FALSE)</f>
        <v>0.52</v>
      </c>
      <c r="K262" s="3">
        <f t="shared" si="336"/>
        <v>1.1577600000000001</v>
      </c>
      <c r="L262" s="3">
        <f t="shared" si="337"/>
        <v>0.55049999999999943</v>
      </c>
      <c r="M262" s="5">
        <f t="shared" si="338"/>
        <v>0.18118077304978281</v>
      </c>
      <c r="N262" s="5">
        <f t="shared" si="339"/>
        <v>0.20976385180611656</v>
      </c>
      <c r="O262" s="5">
        <f t="shared" si="340"/>
        <v>9.9740015563905327E-2</v>
      </c>
      <c r="P262" s="5">
        <f t="shared" si="341"/>
        <v>0.11547500041926705</v>
      </c>
      <c r="Q262" s="5">
        <f t="shared" si="342"/>
        <v>0.12142809853352479</v>
      </c>
      <c r="R262" s="5">
        <f t="shared" si="343"/>
        <v>2.745343928396491E-2</v>
      </c>
      <c r="S262" s="5">
        <f t="shared" si="344"/>
        <v>1.839940780880462E-2</v>
      </c>
      <c r="T262" s="5">
        <f t="shared" si="345"/>
        <v>6.6846168242705326E-2</v>
      </c>
      <c r="U262" s="5">
        <f t="shared" si="346"/>
        <v>3.1784493865403218E-2</v>
      </c>
      <c r="V262" s="5">
        <f t="shared" si="347"/>
        <v>1.3029783511988051E-3</v>
      </c>
      <c r="W262" s="5">
        <f t="shared" si="348"/>
        <v>4.6861531786057883E-2</v>
      </c>
      <c r="X262" s="5">
        <f t="shared" si="349"/>
        <v>2.5797273248224836E-2</v>
      </c>
      <c r="Y262" s="5">
        <f t="shared" si="350"/>
        <v>7.1006994615738775E-3</v>
      </c>
      <c r="Z262" s="5">
        <f t="shared" si="351"/>
        <v>5.0377061086075547E-3</v>
      </c>
      <c r="AA262" s="5">
        <f t="shared" si="352"/>
        <v>5.8324546243014828E-3</v>
      </c>
      <c r="AB262" s="5">
        <f t="shared" si="353"/>
        <v>3.3762913329156439E-3</v>
      </c>
      <c r="AC262" s="5">
        <f t="shared" si="354"/>
        <v>5.1903074177756379E-5</v>
      </c>
      <c r="AD262" s="5">
        <f t="shared" si="355"/>
        <v>1.3563601760156597E-2</v>
      </c>
      <c r="AE262" s="5">
        <f t="shared" si="356"/>
        <v>7.4667627689661989E-3</v>
      </c>
      <c r="AF262" s="5">
        <f t="shared" si="357"/>
        <v>2.0552264521579437E-3</v>
      </c>
      <c r="AG262" s="5">
        <f t="shared" si="358"/>
        <v>3.7713405397098225E-4</v>
      </c>
      <c r="AH262" s="5">
        <f t="shared" si="359"/>
        <v>6.93314303197114E-4</v>
      </c>
      <c r="AI262" s="5">
        <f t="shared" si="360"/>
        <v>8.0269156766949075E-4</v>
      </c>
      <c r="AJ262" s="5">
        <f t="shared" si="361"/>
        <v>4.6466209469251497E-4</v>
      </c>
      <c r="AK262" s="5">
        <f t="shared" si="362"/>
        <v>1.7932239558373535E-4</v>
      </c>
      <c r="AL262" s="5">
        <f t="shared" si="363"/>
        <v>1.3232104955840616E-6</v>
      </c>
      <c r="AM262" s="5">
        <f t="shared" si="364"/>
        <v>3.1406791147677773E-3</v>
      </c>
      <c r="AN262" s="5">
        <f t="shared" si="365"/>
        <v>1.7289438526796594E-3</v>
      </c>
      <c r="AO262" s="5">
        <f t="shared" si="366"/>
        <v>4.7589179545007575E-4</v>
      </c>
      <c r="AP262" s="5">
        <f t="shared" si="367"/>
        <v>8.7326144465088787E-5</v>
      </c>
      <c r="AQ262" s="5">
        <f t="shared" si="368"/>
        <v>1.2018260632007832E-5</v>
      </c>
      <c r="AR262" s="5">
        <f t="shared" si="369"/>
        <v>7.6333904782002212E-5</v>
      </c>
      <c r="AS262" s="5">
        <f t="shared" si="370"/>
        <v>8.837634160041089E-5</v>
      </c>
      <c r="AT262" s="5">
        <f t="shared" si="371"/>
        <v>5.1159296625645869E-5</v>
      </c>
      <c r="AU262" s="5">
        <f t="shared" si="372"/>
        <v>1.9743395753769251E-5</v>
      </c>
      <c r="AV262" s="5">
        <f t="shared" si="373"/>
        <v>5.714528466970974E-6</v>
      </c>
      <c r="AW262" s="5">
        <f t="shared" si="374"/>
        <v>2.3426224470659878E-8</v>
      </c>
      <c r="AX262" s="5">
        <f t="shared" si="375"/>
        <v>6.0602544198559152E-4</v>
      </c>
      <c r="AY262" s="5">
        <f t="shared" si="376"/>
        <v>3.3361700581306777E-4</v>
      </c>
      <c r="AZ262" s="5">
        <f t="shared" si="377"/>
        <v>9.1828080850046793E-5</v>
      </c>
      <c r="BA262" s="5">
        <f t="shared" si="378"/>
        <v>1.6850452835983568E-5</v>
      </c>
      <c r="BB262" s="5">
        <f t="shared" si="379"/>
        <v>2.3190435715522362E-6</v>
      </c>
      <c r="BC262" s="5">
        <f t="shared" si="380"/>
        <v>2.5532669722790102E-7</v>
      </c>
      <c r="BD262" s="5">
        <f t="shared" si="381"/>
        <v>7.0036357637486903E-6</v>
      </c>
      <c r="BE262" s="5">
        <f t="shared" si="382"/>
        <v>8.1085293418376842E-6</v>
      </c>
      <c r="BF262" s="5">
        <f t="shared" si="383"/>
        <v>4.6938654654030001E-6</v>
      </c>
      <c r="BG262" s="5">
        <f t="shared" si="384"/>
        <v>1.8114565604083255E-6</v>
      </c>
      <c r="BH262" s="5">
        <f t="shared" si="385"/>
        <v>5.2430798684458594E-7</v>
      </c>
      <c r="BI262" s="5">
        <f t="shared" si="386"/>
        <v>1.2140456296983745E-7</v>
      </c>
      <c r="BJ262" s="8">
        <f t="shared" si="387"/>
        <v>0.50775610263320292</v>
      </c>
      <c r="BK262" s="8">
        <f t="shared" si="388"/>
        <v>0.31674500291953966</v>
      </c>
      <c r="BL262" s="8">
        <f t="shared" si="389"/>
        <v>0.17059027569854343</v>
      </c>
      <c r="BM262" s="8">
        <f t="shared" si="390"/>
        <v>0.24475431512374377</v>
      </c>
      <c r="BN262" s="8">
        <f t="shared" si="391"/>
        <v>0.7550411786565614</v>
      </c>
    </row>
    <row r="263" spans="1:66" x14ac:dyDescent="0.25">
      <c r="A263" t="s">
        <v>196</v>
      </c>
      <c r="B263" t="s">
        <v>304</v>
      </c>
      <c r="C263" t="s">
        <v>200</v>
      </c>
      <c r="D263" s="11">
        <v>44504</v>
      </c>
      <c r="E263">
        <f>VLOOKUP(A263,home!$A$2:$E$405,3,FALSE)</f>
        <v>1.6</v>
      </c>
      <c r="F263">
        <f>VLOOKUP(B263,home!$B$2:$E$405,3,FALSE)</f>
        <v>0.71</v>
      </c>
      <c r="G263">
        <f>VLOOKUP(C263,away!$B$2:$E$405,4,FALSE)</f>
        <v>0.87</v>
      </c>
      <c r="H263">
        <f>VLOOKUP(A263,away!$A$2:$E$405,3,FALSE)</f>
        <v>1.4115384615384601</v>
      </c>
      <c r="I263">
        <f>VLOOKUP(C263,away!$B$2:$E$405,3,FALSE)</f>
        <v>1.33</v>
      </c>
      <c r="J263">
        <f>VLOOKUP(B263,home!$B$2:$E$405,4,FALSE)</f>
        <v>1.84</v>
      </c>
      <c r="K263" s="3">
        <f t="shared" si="336"/>
        <v>0.98831999999999987</v>
      </c>
      <c r="L263" s="3">
        <f t="shared" si="337"/>
        <v>3.4543169230769197</v>
      </c>
      <c r="M263" s="5">
        <f t="shared" si="338"/>
        <v>1.1764874511954361E-2</v>
      </c>
      <c r="N263" s="5">
        <f t="shared" si="339"/>
        <v>1.1627460777654731E-2</v>
      </c>
      <c r="O263" s="5">
        <f t="shared" si="340"/>
        <v>4.0639605124520271E-2</v>
      </c>
      <c r="P263" s="5">
        <f t="shared" si="341"/>
        <v>4.0164934536665864E-2</v>
      </c>
      <c r="Q263" s="5">
        <f t="shared" si="342"/>
        <v>5.7458260178858611E-3</v>
      </c>
      <c r="R263" s="5">
        <f t="shared" si="343"/>
        <v>7.0191037864396955E-2</v>
      </c>
      <c r="S263" s="5">
        <f t="shared" si="344"/>
        <v>3.428047542486428E-2</v>
      </c>
      <c r="T263" s="5">
        <f t="shared" si="345"/>
        <v>1.9847904050638798E-2</v>
      </c>
      <c r="U263" s="5">
        <f t="shared" si="346"/>
        <v>6.9371206542140781E-2</v>
      </c>
      <c r="V263" s="5">
        <f t="shared" si="347"/>
        <v>1.3003614652775729E-2</v>
      </c>
      <c r="W263" s="5">
        <f t="shared" si="348"/>
        <v>1.8929049233323181E-3</v>
      </c>
      <c r="X263" s="5">
        <f t="shared" si="349"/>
        <v>6.5386935104424461E-3</v>
      </c>
      <c r="Y263" s="5">
        <f t="shared" si="350"/>
        <v>1.129335982396729E-2</v>
      </c>
      <c r="Z263" s="5">
        <f t="shared" si="351"/>
        <v>8.0820696647773083E-2</v>
      </c>
      <c r="AA263" s="5">
        <f t="shared" si="352"/>
        <v>7.9876710910927073E-2</v>
      </c>
      <c r="AB263" s="5">
        <f t="shared" si="353"/>
        <v>3.9471875463743714E-2</v>
      </c>
      <c r="AC263" s="5">
        <f t="shared" si="354"/>
        <v>2.7746223022718213E-3</v>
      </c>
      <c r="AD263" s="5">
        <f t="shared" si="355"/>
        <v>4.6769894845694895E-4</v>
      </c>
      <c r="AE263" s="5">
        <f t="shared" si="356"/>
        <v>1.6155803925601189E-3</v>
      </c>
      <c r="AF263" s="5">
        <f t="shared" si="357"/>
        <v>2.7903633453058366E-3</v>
      </c>
      <c r="AG263" s="5">
        <f t="shared" si="358"/>
        <v>3.212933108407826E-3</v>
      </c>
      <c r="AH263" s="5">
        <f t="shared" si="359"/>
        <v>6.9795075041317156E-2</v>
      </c>
      <c r="AI263" s="5">
        <f t="shared" si="360"/>
        <v>6.8979868564834554E-2</v>
      </c>
      <c r="AJ263" s="5">
        <f t="shared" si="361"/>
        <v>3.4087091849998634E-2</v>
      </c>
      <c r="AK263" s="5">
        <f t="shared" si="362"/>
        <v>1.1229651539063551E-2</v>
      </c>
      <c r="AL263" s="5">
        <f t="shared" si="363"/>
        <v>3.7889914770100923E-4</v>
      </c>
      <c r="AM263" s="5">
        <f t="shared" si="364"/>
        <v>9.2447244947794379E-5</v>
      </c>
      <c r="AN263" s="5">
        <f t="shared" si="365"/>
        <v>3.1934208271500343E-4</v>
      </c>
      <c r="AO263" s="5">
        <f t="shared" si="366"/>
        <v>5.5155438028653306E-4</v>
      </c>
      <c r="AP263" s="5">
        <f t="shared" si="367"/>
        <v>6.3508120994032469E-4</v>
      </c>
      <c r="AQ263" s="5">
        <f t="shared" si="368"/>
        <v>5.484429427562574E-4</v>
      </c>
      <c r="AR263" s="5">
        <f t="shared" si="369"/>
        <v>4.8218861772529077E-2</v>
      </c>
      <c r="AS263" s="5">
        <f t="shared" si="370"/>
        <v>4.7655665467025925E-2</v>
      </c>
      <c r="AT263" s="5">
        <f t="shared" si="371"/>
        <v>2.3549523647185527E-2</v>
      </c>
      <c r="AU263" s="5">
        <f t="shared" si="372"/>
        <v>7.7581550703288002E-3</v>
      </c>
      <c r="AV263" s="5">
        <f t="shared" si="373"/>
        <v>1.9168849547768392E-3</v>
      </c>
      <c r="AW263" s="5">
        <f t="shared" si="374"/>
        <v>3.5931958701740951E-5</v>
      </c>
      <c r="AX263" s="5">
        <f t="shared" si="375"/>
        <v>1.5227910187800683E-5</v>
      </c>
      <c r="AY263" s="5">
        <f t="shared" si="376"/>
        <v>5.2602027864815336E-5</v>
      </c>
      <c r="AZ263" s="5">
        <f t="shared" si="377"/>
        <v>9.085203752079767E-5</v>
      </c>
      <c r="BA263" s="5">
        <f t="shared" si="378"/>
        <v>1.0461057690137022E-4</v>
      </c>
      <c r="BB263" s="5">
        <f t="shared" si="379"/>
        <v>9.0339521530810674E-5</v>
      </c>
      <c r="BC263" s="5">
        <f t="shared" si="380"/>
        <v>6.2412267609310212E-5</v>
      </c>
      <c r="BD263" s="5">
        <f t="shared" si="381"/>
        <v>2.7760538372058986E-2</v>
      </c>
      <c r="BE263" s="5">
        <f t="shared" si="382"/>
        <v>2.7436295283873331E-2</v>
      </c>
      <c r="BF263" s="5">
        <f t="shared" si="383"/>
        <v>1.355791967747884E-2</v>
      </c>
      <c r="BG263" s="5">
        <f t="shared" si="384"/>
        <v>4.4665210585486297E-3</v>
      </c>
      <c r="BH263" s="5">
        <f t="shared" si="385"/>
        <v>1.103588023146195E-3</v>
      </c>
      <c r="BI263" s="5">
        <f t="shared" si="386"/>
        <v>2.1813962300716954E-4</v>
      </c>
      <c r="BJ263" s="8">
        <f t="shared" si="387"/>
        <v>6.7595637100913E-2</v>
      </c>
      <c r="BK263" s="8">
        <f t="shared" si="388"/>
        <v>0.10242002260409788</v>
      </c>
      <c r="BL263" s="8">
        <f t="shared" si="389"/>
        <v>0.68728421585090205</v>
      </c>
      <c r="BM263" s="8">
        <f t="shared" si="390"/>
        <v>0.75797016330144495</v>
      </c>
      <c r="BN263" s="8">
        <f t="shared" si="391"/>
        <v>0.18013373883307804</v>
      </c>
    </row>
    <row r="264" spans="1:66" x14ac:dyDescent="0.25">
      <c r="A264" t="s">
        <v>196</v>
      </c>
      <c r="B264" t="s">
        <v>300</v>
      </c>
      <c r="C264" t="s">
        <v>306</v>
      </c>
      <c r="D264" s="11">
        <v>44504</v>
      </c>
      <c r="E264">
        <f>VLOOKUP(A264,home!$A$2:$E$405,3,FALSE)</f>
        <v>1.6</v>
      </c>
      <c r="F264">
        <f>VLOOKUP(B264,home!$B$2:$E$405,3,FALSE)</f>
        <v>0.75</v>
      </c>
      <c r="G264">
        <f>VLOOKUP(C264,away!$B$2:$E$405,4,FALSE)</f>
        <v>0.33</v>
      </c>
      <c r="H264">
        <f>VLOOKUP(A264,away!$A$2:$E$405,3,FALSE)</f>
        <v>1.4115384615384601</v>
      </c>
      <c r="I264">
        <f>VLOOKUP(C264,away!$B$2:$E$405,3,FALSE)</f>
        <v>1.79</v>
      </c>
      <c r="J264">
        <f>VLOOKUP(B264,home!$B$2:$E$405,4,FALSE)</f>
        <v>0.99</v>
      </c>
      <c r="K264" s="3">
        <f t="shared" si="336"/>
        <v>0.39600000000000007</v>
      </c>
      <c r="L264" s="3">
        <f t="shared" si="337"/>
        <v>2.5013873076923052</v>
      </c>
      <c r="M264" s="5">
        <f t="shared" si="338"/>
        <v>5.5167166762535504E-2</v>
      </c>
      <c r="N264" s="5">
        <f t="shared" si="339"/>
        <v>2.1846198037964063E-2</v>
      </c>
      <c r="O264" s="5">
        <f t="shared" si="340"/>
        <v>0.1379944507411511</v>
      </c>
      <c r="P264" s="5">
        <f t="shared" si="341"/>
        <v>5.4645802493495849E-2</v>
      </c>
      <c r="Q264" s="5">
        <f t="shared" si="342"/>
        <v>4.3255472115168846E-3</v>
      </c>
      <c r="R264" s="5">
        <f t="shared" si="343"/>
        <v>0.17258878380794324</v>
      </c>
      <c r="S264" s="5">
        <f t="shared" si="344"/>
        <v>1.3532341360813216E-2</v>
      </c>
      <c r="T264" s="5">
        <f t="shared" si="345"/>
        <v>1.0819868893712177E-2</v>
      </c>
      <c r="U264" s="5">
        <f t="shared" si="346"/>
        <v>6.834515838794554E-2</v>
      </c>
      <c r="V264" s="5">
        <f t="shared" si="347"/>
        <v>1.4893835846251028E-3</v>
      </c>
      <c r="W264" s="5">
        <f t="shared" si="348"/>
        <v>5.7097223192022889E-4</v>
      </c>
      <c r="X264" s="5">
        <f t="shared" si="349"/>
        <v>1.4282226939700076E-3</v>
      </c>
      <c r="Y264" s="5">
        <f t="shared" si="350"/>
        <v>1.7862690596273448E-3</v>
      </c>
      <c r="Z264" s="5">
        <f t="shared" si="351"/>
        <v>0.14390379775574677</v>
      </c>
      <c r="AA264" s="5">
        <f t="shared" si="352"/>
        <v>5.698590391127574E-2</v>
      </c>
      <c r="AB264" s="5">
        <f t="shared" si="353"/>
        <v>1.1283208974432597E-2</v>
      </c>
      <c r="AC264" s="5">
        <f t="shared" si="354"/>
        <v>9.2206748572945931E-5</v>
      </c>
      <c r="AD264" s="5">
        <f t="shared" si="355"/>
        <v>5.6526250960102655E-5</v>
      </c>
      <c r="AE264" s="5">
        <f t="shared" si="356"/>
        <v>1.4139404670303075E-4</v>
      </c>
      <c r="AF264" s="5">
        <f t="shared" si="357"/>
        <v>1.7684063690310713E-4</v>
      </c>
      <c r="AG264" s="5">
        <f t="shared" si="358"/>
        <v>1.4744897487788518E-4</v>
      </c>
      <c r="AH264" s="5">
        <f t="shared" si="359"/>
        <v>8.9989783308736387E-2</v>
      </c>
      <c r="AI264" s="5">
        <f t="shared" si="360"/>
        <v>3.5635954190259618E-2</v>
      </c>
      <c r="AJ264" s="5">
        <f t="shared" si="361"/>
        <v>7.0559189296714037E-3</v>
      </c>
      <c r="AK264" s="5">
        <f t="shared" si="362"/>
        <v>9.3138129871662544E-4</v>
      </c>
      <c r="AL264" s="5">
        <f t="shared" si="363"/>
        <v>3.6534134825328507E-6</v>
      </c>
      <c r="AM264" s="5">
        <f t="shared" si="364"/>
        <v>4.4768790760401309E-6</v>
      </c>
      <c r="AN264" s="5">
        <f t="shared" si="365"/>
        <v>1.1198408498880037E-5</v>
      </c>
      <c r="AO264" s="5">
        <f t="shared" si="366"/>
        <v>1.4005778442726087E-5</v>
      </c>
      <c r="AP264" s="5">
        <f t="shared" si="367"/>
        <v>1.167795881032851E-5</v>
      </c>
      <c r="AQ264" s="5">
        <f t="shared" si="368"/>
        <v>7.3027744869773182E-6</v>
      </c>
      <c r="AR264" s="5">
        <f t="shared" si="369"/>
        <v>4.5019860358090816E-2</v>
      </c>
      <c r="AS264" s="5">
        <f t="shared" si="370"/>
        <v>1.7827864701803968E-2</v>
      </c>
      <c r="AT264" s="5">
        <f t="shared" si="371"/>
        <v>3.5299172109571854E-3</v>
      </c>
      <c r="AU264" s="5">
        <f t="shared" si="372"/>
        <v>4.6594907184634854E-4</v>
      </c>
      <c r="AV264" s="5">
        <f t="shared" si="373"/>
        <v>4.6128958112788512E-5</v>
      </c>
      <c r="AW264" s="5">
        <f t="shared" si="374"/>
        <v>1.0052462326455574E-7</v>
      </c>
      <c r="AX264" s="5">
        <f t="shared" si="375"/>
        <v>2.9547401901864865E-7</v>
      </c>
      <c r="AY264" s="5">
        <f t="shared" si="376"/>
        <v>7.3909496092608248E-7</v>
      </c>
      <c r="AZ264" s="5">
        <f t="shared" si="377"/>
        <v>9.2438137721992172E-7</v>
      </c>
      <c r="BA264" s="5">
        <f t="shared" si="378"/>
        <v>7.7074528148168151E-7</v>
      </c>
      <c r="BB264" s="5">
        <f t="shared" si="379"/>
        <v>4.8198311614050303E-7</v>
      </c>
      <c r="BC264" s="5">
        <f t="shared" si="380"/>
        <v>2.411252898471681E-7</v>
      </c>
      <c r="BD264" s="5">
        <f t="shared" si="381"/>
        <v>1.8768684548968049E-2</v>
      </c>
      <c r="BE264" s="5">
        <f t="shared" si="382"/>
        <v>7.4323990813913495E-3</v>
      </c>
      <c r="BF264" s="5">
        <f t="shared" si="383"/>
        <v>1.4716150181154871E-3</v>
      </c>
      <c r="BG264" s="5">
        <f t="shared" si="384"/>
        <v>1.9425318239124433E-4</v>
      </c>
      <c r="BH264" s="5">
        <f t="shared" si="385"/>
        <v>1.923106505673319E-5</v>
      </c>
      <c r="BI264" s="5">
        <f t="shared" si="386"/>
        <v>1.5231003524932689E-6</v>
      </c>
      <c r="BJ264" s="8">
        <f t="shared" si="387"/>
        <v>4.1351402641514406E-2</v>
      </c>
      <c r="BK264" s="8">
        <f t="shared" si="388"/>
        <v>0.12493129345848608</v>
      </c>
      <c r="BL264" s="8">
        <f t="shared" si="389"/>
        <v>0.67558796984721858</v>
      </c>
      <c r="BM264" s="8">
        <f t="shared" si="390"/>
        <v>0.53920587607802162</v>
      </c>
      <c r="BN264" s="8">
        <f t="shared" si="391"/>
        <v>0.44656794905460667</v>
      </c>
    </row>
    <row r="265" spans="1:66" x14ac:dyDescent="0.25">
      <c r="A265" t="s">
        <v>32</v>
      </c>
      <c r="B265" t="s">
        <v>312</v>
      </c>
      <c r="C265" t="s">
        <v>309</v>
      </c>
      <c r="D265" s="11">
        <v>44504</v>
      </c>
      <c r="E265">
        <f>VLOOKUP(A265,home!$A$2:$E$405,3,FALSE)</f>
        <v>1.26068376068376</v>
      </c>
      <c r="F265">
        <f>VLOOKUP(B265,home!$B$2:$E$405,3,FALSE)</f>
        <v>0.67</v>
      </c>
      <c r="G265">
        <f>VLOOKUP(C265,away!$B$2:$E$405,4,FALSE)</f>
        <v>0.92</v>
      </c>
      <c r="H265">
        <f>VLOOKUP(A265,away!$A$2:$E$405,3,FALSE)</f>
        <v>1.1452991452991499</v>
      </c>
      <c r="I265">
        <f>VLOOKUP(C265,away!$B$2:$E$405,3,FALSE)</f>
        <v>0.61</v>
      </c>
      <c r="J265">
        <f>VLOOKUP(B265,home!$B$2:$E$405,4,FALSE)</f>
        <v>0.94</v>
      </c>
      <c r="K265" s="3">
        <f t="shared" si="336"/>
        <v>0.77708547008546969</v>
      </c>
      <c r="L265" s="3">
        <f t="shared" si="337"/>
        <v>0.6567145299145325</v>
      </c>
      <c r="M265" s="5">
        <f t="shared" si="338"/>
        <v>0.23840127396316405</v>
      </c>
      <c r="N265" s="5">
        <f t="shared" si="339"/>
        <v>0.18525816604664017</v>
      </c>
      <c r="O265" s="5">
        <f t="shared" si="340"/>
        <v>0.15656158056174491</v>
      </c>
      <c r="P265" s="5">
        <f t="shared" si="341"/>
        <v>0.12166172942814768</v>
      </c>
      <c r="Q265" s="5">
        <f t="shared" si="342"/>
        <v>7.1980714524762693E-2</v>
      </c>
      <c r="R265" s="5">
        <f t="shared" si="343"/>
        <v>5.1408132390641265E-2</v>
      </c>
      <c r="S265" s="5">
        <f t="shared" si="344"/>
        <v>1.5521704395060036E-2</v>
      </c>
      <c r="T265" s="5">
        <f t="shared" si="345"/>
        <v>4.7270781102041678E-2</v>
      </c>
      <c r="U265" s="5">
        <f t="shared" si="346"/>
        <v>3.9948512724997526E-2</v>
      </c>
      <c r="V265" s="5">
        <f t="shared" si="347"/>
        <v>8.8012085626469453E-4</v>
      </c>
      <c r="W265" s="5">
        <f t="shared" si="348"/>
        <v>1.8645055794521075E-2</v>
      </c>
      <c r="X265" s="5">
        <f t="shared" si="349"/>
        <v>1.2244479051329134E-2</v>
      </c>
      <c r="Y265" s="5">
        <f t="shared" si="350"/>
        <v>4.0205636521209774E-3</v>
      </c>
      <c r="Z265" s="5">
        <f t="shared" si="351"/>
        <v>1.1253489165568011E-2</v>
      </c>
      <c r="AA265" s="5">
        <f t="shared" si="352"/>
        <v>8.7449229183271578E-3</v>
      </c>
      <c r="AB265" s="5">
        <f t="shared" si="353"/>
        <v>3.3977762684247285E-3</v>
      </c>
      <c r="AC265" s="5">
        <f t="shared" si="354"/>
        <v>2.807163729111659E-5</v>
      </c>
      <c r="AD265" s="5">
        <f t="shared" si="355"/>
        <v>3.6222004867138046E-3</v>
      </c>
      <c r="AE265" s="5">
        <f t="shared" si="356"/>
        <v>2.3787516898884464E-3</v>
      </c>
      <c r="AF265" s="5">
        <f t="shared" si="357"/>
        <v>7.8108039890424554E-4</v>
      </c>
      <c r="AG265" s="5">
        <f t="shared" si="358"/>
        <v>1.7098228233061906E-4</v>
      </c>
      <c r="AH265" s="5">
        <f t="shared" si="359"/>
        <v>1.8475824618160702E-3</v>
      </c>
      <c r="AI265" s="5">
        <f t="shared" si="360"/>
        <v>1.4357294858620103E-3</v>
      </c>
      <c r="AJ265" s="5">
        <f t="shared" si="361"/>
        <v>5.5784226121832498E-4</v>
      </c>
      <c r="AK265" s="5">
        <f t="shared" si="362"/>
        <v>1.4449703859746116E-4</v>
      </c>
      <c r="AL265" s="5">
        <f t="shared" si="363"/>
        <v>5.7302444470068197E-7</v>
      </c>
      <c r="AM265" s="5">
        <f t="shared" si="364"/>
        <v>5.6295187359236296E-4</v>
      </c>
      <c r="AN265" s="5">
        <f t="shared" si="365"/>
        <v>3.696986750307139E-4</v>
      </c>
      <c r="AO265" s="5">
        <f t="shared" si="366"/>
        <v>1.213932457914104E-4</v>
      </c>
      <c r="AP265" s="5">
        <f t="shared" si="367"/>
        <v>2.6573569448235132E-5</v>
      </c>
      <c r="AQ265" s="5">
        <f t="shared" si="368"/>
        <v>4.3628122920872292E-6</v>
      </c>
      <c r="AR265" s="5">
        <f t="shared" si="369"/>
        <v>2.4266684957797516E-4</v>
      </c>
      <c r="AS265" s="5">
        <f t="shared" si="370"/>
        <v>1.8857288287846079E-4</v>
      </c>
      <c r="AT265" s="5">
        <f t="shared" si="371"/>
        <v>7.3268623668490458E-5</v>
      </c>
      <c r="AU265" s="5">
        <f t="shared" si="372"/>
        <v>1.8978660955314765E-5</v>
      </c>
      <c r="AV265" s="5">
        <f t="shared" si="373"/>
        <v>3.6870104175133803E-6</v>
      </c>
      <c r="AW265" s="5">
        <f t="shared" si="374"/>
        <v>8.1229926832499437E-9</v>
      </c>
      <c r="AX265" s="5">
        <f t="shared" si="375"/>
        <v>7.2910286887669509E-5</v>
      </c>
      <c r="AY265" s="5">
        <f t="shared" si="376"/>
        <v>4.7881244779369576E-5</v>
      </c>
      <c r="AZ265" s="5">
        <f t="shared" si="377"/>
        <v>1.5722154578503178E-5</v>
      </c>
      <c r="BA265" s="5">
        <f t="shared" si="378"/>
        <v>3.4416557844217768E-6</v>
      </c>
      <c r="BB265" s="5">
        <f t="shared" si="379"/>
        <v>5.6504634014854465E-7</v>
      </c>
      <c r="BC265" s="5">
        <f t="shared" si="380"/>
        <v>7.4214828330115743E-8</v>
      </c>
      <c r="BD265" s="5">
        <f t="shared" si="381"/>
        <v>2.6560474341073401E-5</v>
      </c>
      <c r="BE265" s="5">
        <f t="shared" si="382"/>
        <v>2.063975868902608E-5</v>
      </c>
      <c r="BF265" s="5">
        <f t="shared" si="383"/>
        <v>8.0194282916562456E-6</v>
      </c>
      <c r="BG265" s="5">
        <f t="shared" si="384"/>
        <v>2.0772604012794699E-6</v>
      </c>
      <c r="BH265" s="5">
        <f t="shared" si="385"/>
        <v>4.0355221885454701E-7</v>
      </c>
      <c r="BI265" s="5">
        <f t="shared" si="386"/>
        <v>6.2718913138524029E-8</v>
      </c>
      <c r="BJ265" s="8">
        <f t="shared" si="387"/>
        <v>0.34759834980860621</v>
      </c>
      <c r="BK265" s="8">
        <f t="shared" si="388"/>
        <v>0.37654135454915166</v>
      </c>
      <c r="BL265" s="8">
        <f t="shared" si="389"/>
        <v>0.2646315133319822</v>
      </c>
      <c r="BM265" s="8">
        <f t="shared" si="390"/>
        <v>0.17470523681842054</v>
      </c>
      <c r="BN265" s="8">
        <f t="shared" si="391"/>
        <v>0.82527159691510077</v>
      </c>
    </row>
    <row r="266" spans="1:66" x14ac:dyDescent="0.25">
      <c r="A266" t="s">
        <v>32</v>
      </c>
      <c r="B266" t="s">
        <v>310</v>
      </c>
      <c r="C266" t="s">
        <v>308</v>
      </c>
      <c r="D266" s="11">
        <v>44504</v>
      </c>
      <c r="E266">
        <f>VLOOKUP(A266,home!$A$2:$E$405,3,FALSE)</f>
        <v>1.26068376068376</v>
      </c>
      <c r="F266">
        <f>VLOOKUP(B266,home!$B$2:$E$405,3,FALSE)</f>
        <v>1.1000000000000001</v>
      </c>
      <c r="G266">
        <f>VLOOKUP(C266,away!$B$2:$E$405,4,FALSE)</f>
        <v>1.22</v>
      </c>
      <c r="H266">
        <f>VLOOKUP(A266,away!$A$2:$E$405,3,FALSE)</f>
        <v>1.1452991452991499</v>
      </c>
      <c r="I266">
        <f>VLOOKUP(C266,away!$B$2:$E$405,3,FALSE)</f>
        <v>0.49</v>
      </c>
      <c r="J266">
        <f>VLOOKUP(B266,home!$B$2:$E$405,4,FALSE)</f>
        <v>0.87</v>
      </c>
      <c r="K266" s="3">
        <f t="shared" si="336"/>
        <v>1.691837606837606</v>
      </c>
      <c r="L266" s="3">
        <f t="shared" si="337"/>
        <v>0.48824102564102762</v>
      </c>
      <c r="M266" s="5">
        <f t="shared" si="338"/>
        <v>0.11303264225416958</v>
      </c>
      <c r="N266" s="5">
        <f t="shared" si="339"/>
        <v>0.1912328749658255</v>
      </c>
      <c r="O266" s="5">
        <f t="shared" si="340"/>
        <v>5.5187173185091101E-2</v>
      </c>
      <c r="P266" s="5">
        <f t="shared" si="341"/>
        <v>9.3367735009597025E-2</v>
      </c>
      <c r="Q266" s="5">
        <f t="shared" si="342"/>
        <v>0.16176748476542871</v>
      </c>
      <c r="R266" s="5">
        <f t="shared" si="343"/>
        <v>1.3472321019058948E-2</v>
      </c>
      <c r="S266" s="5">
        <f t="shared" si="344"/>
        <v>1.9281009819313411E-2</v>
      </c>
      <c r="T266" s="5">
        <f t="shared" si="345"/>
        <v>7.8981522677242219E-2</v>
      </c>
      <c r="U266" s="5">
        <f t="shared" si="346"/>
        <v>2.2792979351432666E-2</v>
      </c>
      <c r="V266" s="5">
        <f t="shared" si="347"/>
        <v>1.7696207825219192E-3</v>
      </c>
      <c r="W266" s="5">
        <f t="shared" si="348"/>
        <v>9.1228104763227291E-2</v>
      </c>
      <c r="X266" s="5">
        <f t="shared" si="349"/>
        <v>4.4541303436885206E-2</v>
      </c>
      <c r="Y266" s="5">
        <f t="shared" si="350"/>
        <v>1.0873445836706531E-2</v>
      </c>
      <c r="Z266" s="5">
        <f t="shared" si="351"/>
        <v>2.1925799440368383E-3</v>
      </c>
      <c r="AA266" s="5">
        <f t="shared" si="352"/>
        <v>3.7094892053194163E-3</v>
      </c>
      <c r="AB266" s="5">
        <f t="shared" si="353"/>
        <v>3.1379266698587679E-3</v>
      </c>
      <c r="AC266" s="5">
        <f t="shared" si="354"/>
        <v>9.1359385768432447E-5</v>
      </c>
      <c r="AD266" s="5">
        <f t="shared" si="355"/>
        <v>3.858578460973721E-2</v>
      </c>
      <c r="AE266" s="5">
        <f t="shared" si="356"/>
        <v>1.8839163053021871E-2</v>
      </c>
      <c r="AF266" s="5">
        <f t="shared" si="357"/>
        <v>4.5990261456129757E-3</v>
      </c>
      <c r="AG266" s="5">
        <f t="shared" si="358"/>
        <v>7.4847774742799373E-4</v>
      </c>
      <c r="AH266" s="5">
        <f t="shared" si="359"/>
        <v>2.6762687016912326E-4</v>
      </c>
      <c r="AI266" s="5">
        <f t="shared" si="360"/>
        <v>4.5278120355236819E-4</v>
      </c>
      <c r="AJ266" s="5">
        <f t="shared" si="361"/>
        <v>3.8301613391954485E-4</v>
      </c>
      <c r="AK266" s="5">
        <f t="shared" si="362"/>
        <v>2.1600036646354499E-4</v>
      </c>
      <c r="AL266" s="5">
        <f t="shared" si="363"/>
        <v>3.0186037416998988E-6</v>
      </c>
      <c r="AM266" s="5">
        <f t="shared" si="364"/>
        <v>1.3056176298417831E-2</v>
      </c>
      <c r="AN266" s="5">
        <f t="shared" si="365"/>
        <v>6.3745609068895969E-3</v>
      </c>
      <c r="AO266" s="5">
        <f t="shared" si="366"/>
        <v>1.5561610775954879E-3</v>
      </c>
      <c r="AP266" s="5">
        <f t="shared" si="367"/>
        <v>2.5326056019595592E-4</v>
      </c>
      <c r="AQ266" s="5">
        <f t="shared" si="368"/>
        <v>3.0913048916123688E-5</v>
      </c>
      <c r="AR266" s="5">
        <f t="shared" si="369"/>
        <v>2.6133283516094186E-5</v>
      </c>
      <c r="AS266" s="5">
        <f t="shared" si="370"/>
        <v>4.4213271842677443E-5</v>
      </c>
      <c r="AT266" s="5">
        <f t="shared" si="371"/>
        <v>3.7400838012387965E-5</v>
      </c>
      <c r="AU266" s="5">
        <f t="shared" si="372"/>
        <v>2.1092048092199813E-5</v>
      </c>
      <c r="AV266" s="5">
        <f t="shared" si="373"/>
        <v>8.9210800419027541E-6</v>
      </c>
      <c r="AW266" s="5">
        <f t="shared" si="374"/>
        <v>6.9262242558475933E-8</v>
      </c>
      <c r="AX266" s="5">
        <f t="shared" si="375"/>
        <v>3.6814883438608531E-3</v>
      </c>
      <c r="AY266" s="5">
        <f t="shared" si="376"/>
        <v>1.7974536448921109E-3</v>
      </c>
      <c r="AZ266" s="5">
        <f t="shared" si="377"/>
        <v>4.387953055621638E-4</v>
      </c>
      <c r="BA266" s="5">
        <f t="shared" si="378"/>
        <v>7.1412623344712978E-5</v>
      </c>
      <c r="BB266" s="5">
        <f t="shared" si="379"/>
        <v>8.7166431163847679E-6</v>
      </c>
      <c r="BC266" s="5">
        <f t="shared" si="380"/>
        <v>8.511645550581007E-7</v>
      </c>
      <c r="BD266" s="5">
        <f t="shared" si="381"/>
        <v>2.1265568578775958E-6</v>
      </c>
      <c r="BE266" s="5">
        <f t="shared" si="382"/>
        <v>3.5977888652357304E-6</v>
      </c>
      <c r="BF266" s="5">
        <f t="shared" si="383"/>
        <v>3.0434372518337028E-6</v>
      </c>
      <c r="BG266" s="5">
        <f t="shared" si="384"/>
        <v>1.7163338655675846E-6</v>
      </c>
      <c r="BH266" s="5">
        <f t="shared" si="385"/>
        <v>7.2593954491404976E-7</v>
      </c>
      <c r="BI266" s="5">
        <f t="shared" si="386"/>
        <v>2.4563436447523346E-7</v>
      </c>
      <c r="BJ266" s="8">
        <f t="shared" si="387"/>
        <v>0.66866697761846194</v>
      </c>
      <c r="BK266" s="8">
        <f t="shared" si="388"/>
        <v>0.22934283950000414</v>
      </c>
      <c r="BL266" s="8">
        <f t="shared" si="389"/>
        <v>9.9768530217120635E-2</v>
      </c>
      <c r="BM266" s="8">
        <f t="shared" si="390"/>
        <v>0.37011331169780293</v>
      </c>
      <c r="BN266" s="8">
        <f t="shared" si="391"/>
        <v>0.62806023119917076</v>
      </c>
    </row>
    <row r="267" spans="1:66" x14ac:dyDescent="0.25">
      <c r="A267" t="s">
        <v>32</v>
      </c>
      <c r="B267" t="s">
        <v>208</v>
      </c>
      <c r="C267" t="s">
        <v>331</v>
      </c>
      <c r="D267" s="11">
        <v>44504</v>
      </c>
      <c r="E267">
        <f>VLOOKUP(A267,home!$A$2:$E$405,3,FALSE)</f>
        <v>1.26068376068376</v>
      </c>
      <c r="F267">
        <f>VLOOKUP(B267,home!$B$2:$E$405,3,FALSE)</f>
        <v>1.34</v>
      </c>
      <c r="G267">
        <f>VLOOKUP(C267,away!$B$2:$E$405,4,FALSE)</f>
        <v>0.55000000000000004</v>
      </c>
      <c r="H267">
        <f>VLOOKUP(A267,away!$A$2:$E$405,3,FALSE)</f>
        <v>1.1452991452991499</v>
      </c>
      <c r="I267">
        <f>VLOOKUP(C267,away!$B$2:$E$405,3,FALSE)</f>
        <v>0.31</v>
      </c>
      <c r="J267">
        <f>VLOOKUP(B267,home!$B$2:$E$405,4,FALSE)</f>
        <v>0.74</v>
      </c>
      <c r="K267" s="3">
        <f t="shared" si="336"/>
        <v>0.92912393162393125</v>
      </c>
      <c r="L267" s="3">
        <f t="shared" si="337"/>
        <v>0.26273162393162497</v>
      </c>
      <c r="M267" s="5">
        <f t="shared" si="338"/>
        <v>0.3036572880163117</v>
      </c>
      <c r="N267" s="5">
        <f t="shared" si="339"/>
        <v>0.28213525330797595</v>
      </c>
      <c r="O267" s="5">
        <f t="shared" si="340"/>
        <v>7.9780372399198718E-2</v>
      </c>
      <c r="P267" s="5">
        <f t="shared" si="341"/>
        <v>7.4125853269964889E-2</v>
      </c>
      <c r="Q267" s="5">
        <f t="shared" si="342"/>
        <v>0.1310693079016102</v>
      </c>
      <c r="R267" s="5">
        <f t="shared" si="343"/>
        <v>1.0480413399155637E-2</v>
      </c>
      <c r="S267" s="5">
        <f t="shared" si="344"/>
        <v>4.5237199466666572E-3</v>
      </c>
      <c r="T267" s="5">
        <f t="shared" si="345"/>
        <v>3.4436052112584208E-2</v>
      </c>
      <c r="U267" s="5">
        <f t="shared" si="346"/>
        <v>9.7376029024676142E-3</v>
      </c>
      <c r="V267" s="5">
        <f t="shared" si="347"/>
        <v>1.2269848434565687E-4</v>
      </c>
      <c r="W267" s="5">
        <f t="shared" si="348"/>
        <v>4.0593210224257228E-2</v>
      </c>
      <c r="X267" s="5">
        <f t="shared" si="349"/>
        <v>1.0665120042816943E-2</v>
      </c>
      <c r="Y267" s="5">
        <f t="shared" si="350"/>
        <v>1.4010321541375085E-3</v>
      </c>
      <c r="Z267" s="5">
        <f t="shared" si="351"/>
        <v>9.1784534394497475E-4</v>
      </c>
      <c r="AA267" s="5">
        <f t="shared" si="352"/>
        <v>8.5279207458887436E-4</v>
      </c>
      <c r="AB267" s="5">
        <f t="shared" si="353"/>
        <v>3.9617476259987187E-4</v>
      </c>
      <c r="AC267" s="5">
        <f t="shared" si="354"/>
        <v>1.8719972741450943E-6</v>
      </c>
      <c r="AD267" s="5">
        <f t="shared" si="355"/>
        <v>9.4290307701996572E-3</v>
      </c>
      <c r="AE267" s="5">
        <f t="shared" si="356"/>
        <v>2.4773045663558165E-3</v>
      </c>
      <c r="AF267" s="5">
        <f t="shared" si="357"/>
        <v>3.2543312584594681E-4</v>
      </c>
      <c r="AG267" s="5">
        <f t="shared" si="358"/>
        <v>2.8500524544883517E-5</v>
      </c>
      <c r="AH267" s="5">
        <f t="shared" si="359"/>
        <v>6.0286749433185972E-5</v>
      </c>
      <c r="AI267" s="5">
        <f t="shared" si="360"/>
        <v>5.601386165818856E-5</v>
      </c>
      <c r="AJ267" s="5">
        <f t="shared" si="361"/>
        <v>2.6021909684647563E-5</v>
      </c>
      <c r="AK267" s="5">
        <f t="shared" si="362"/>
        <v>8.0591930115208677E-6</v>
      </c>
      <c r="AL267" s="5">
        <f t="shared" si="363"/>
        <v>1.8278948109106411E-8</v>
      </c>
      <c r="AM267" s="5">
        <f t="shared" si="364"/>
        <v>1.7521476281221865E-3</v>
      </c>
      <c r="AN267" s="5">
        <f t="shared" si="365"/>
        <v>4.6034459170448696E-4</v>
      </c>
      <c r="AO267" s="5">
        <f t="shared" si="366"/>
        <v>6.0473541073330361E-5</v>
      </c>
      <c r="AP267" s="5">
        <f t="shared" si="367"/>
        <v>5.296103883697307E-6</v>
      </c>
      <c r="AQ267" s="5">
        <f t="shared" si="368"/>
        <v>3.4786349346859457E-7</v>
      </c>
      <c r="AR267" s="5">
        <f t="shared" si="369"/>
        <v>3.1678471160279841E-6</v>
      </c>
      <c r="AS267" s="5">
        <f t="shared" si="370"/>
        <v>2.9433225672274526E-6</v>
      </c>
      <c r="AT267" s="5">
        <f t="shared" si="371"/>
        <v>1.3673557178499067E-6</v>
      </c>
      <c r="AU267" s="5">
        <f t="shared" si="372"/>
        <v>4.234809734990561E-7</v>
      </c>
      <c r="AV267" s="5">
        <f t="shared" si="373"/>
        <v>9.8366576766343193E-8</v>
      </c>
      <c r="AW267" s="5">
        <f t="shared" si="374"/>
        <v>1.2394662218606686E-10</v>
      </c>
      <c r="AX267" s="5">
        <f t="shared" si="375"/>
        <v>2.7132704883773846E-4</v>
      </c>
      <c r="AY267" s="5">
        <f t="shared" si="376"/>
        <v>7.1286196157714348E-5</v>
      </c>
      <c r="AZ267" s="5">
        <f t="shared" si="377"/>
        <v>9.364569040212327E-6</v>
      </c>
      <c r="BA267" s="5">
        <f t="shared" si="378"/>
        <v>8.201228104516018E-7</v>
      </c>
      <c r="BB267" s="5">
        <f t="shared" si="379"/>
        <v>5.3868049453329355E-8</v>
      </c>
      <c r="BC267" s="5">
        <f t="shared" si="380"/>
        <v>2.8305680221804604E-9</v>
      </c>
      <c r="BD267" s="5">
        <f t="shared" si="381"/>
        <v>1.3871560286019133E-7</v>
      </c>
      <c r="BE267" s="5">
        <f t="shared" si="382"/>
        <v>1.2888398630704482E-7</v>
      </c>
      <c r="BF267" s="5">
        <f t="shared" si="383"/>
        <v>5.9874598040483195E-8</v>
      </c>
      <c r="BG267" s="5">
        <f t="shared" si="384"/>
        <v>1.8543640645258762E-8</v>
      </c>
      <c r="BH267" s="5">
        <f t="shared" si="385"/>
        <v>4.3073350757360375E-9</v>
      </c>
      <c r="BI267" s="5">
        <f t="shared" si="386"/>
        <v>8.0040962007790645E-10</v>
      </c>
      <c r="BJ267" s="8">
        <f t="shared" si="387"/>
        <v>0.51519170909406897</v>
      </c>
      <c r="BK267" s="8">
        <f t="shared" si="388"/>
        <v>0.3825027361896689</v>
      </c>
      <c r="BL267" s="8">
        <f t="shared" si="389"/>
        <v>0.10140608875032216</v>
      </c>
      <c r="BM267" s="8">
        <f t="shared" si="390"/>
        <v>0.11869860501157692</v>
      </c>
      <c r="BN267" s="8">
        <f t="shared" si="391"/>
        <v>0.8812484882942172</v>
      </c>
    </row>
    <row r="268" spans="1:66" x14ac:dyDescent="0.25">
      <c r="A268" t="s">
        <v>32</v>
      </c>
      <c r="B268" t="s">
        <v>33</v>
      </c>
      <c r="C268" t="s">
        <v>311</v>
      </c>
      <c r="D268" s="11">
        <v>44504</v>
      </c>
      <c r="E268">
        <f>VLOOKUP(A268,home!$A$2:$E$405,3,FALSE)</f>
        <v>1.26068376068376</v>
      </c>
      <c r="F268">
        <f>VLOOKUP(B268,home!$B$2:$E$405,3,FALSE)</f>
        <v>1.46</v>
      </c>
      <c r="G268">
        <f>VLOOKUP(C268,away!$B$2:$E$405,4,FALSE)</f>
        <v>1.04</v>
      </c>
      <c r="H268">
        <f>VLOOKUP(A268,away!$A$2:$E$405,3,FALSE)</f>
        <v>1.1452991452991499</v>
      </c>
      <c r="I268">
        <f>VLOOKUP(C268,away!$B$2:$E$405,3,FALSE)</f>
        <v>0.85</v>
      </c>
      <c r="J268">
        <f>VLOOKUP(B268,home!$B$2:$E$405,4,FALSE)</f>
        <v>0.47</v>
      </c>
      <c r="K268" s="3">
        <f t="shared" si="336"/>
        <v>1.9142222222222212</v>
      </c>
      <c r="L268" s="3">
        <f t="shared" si="337"/>
        <v>0.45754700854701036</v>
      </c>
      <c r="M268" s="5">
        <f t="shared" si="338"/>
        <v>9.3315483520186288E-2</v>
      </c>
      <c r="N268" s="5">
        <f t="shared" si="339"/>
        <v>0.17862657223175207</v>
      </c>
      <c r="O268" s="5">
        <f t="shared" si="340"/>
        <v>4.2696220335779078E-2</v>
      </c>
      <c r="P268" s="5">
        <f t="shared" si="341"/>
        <v>8.173005377164462E-2</v>
      </c>
      <c r="Q268" s="5">
        <f t="shared" si="342"/>
        <v>0.17096547702270129</v>
      </c>
      <c r="R268" s="5">
        <f t="shared" si="343"/>
        <v>9.7677639454498734E-3</v>
      </c>
      <c r="S268" s="5">
        <f t="shared" si="344"/>
        <v>1.7895748480130116E-2</v>
      </c>
      <c r="T268" s="5">
        <f t="shared" si="345"/>
        <v>7.82247425765496E-2</v>
      </c>
      <c r="U268" s="5">
        <f t="shared" si="346"/>
        <v>1.8697670805801151E-2</v>
      </c>
      <c r="V268" s="5">
        <f t="shared" si="347"/>
        <v>1.7415479313229866E-3</v>
      </c>
      <c r="W268" s="5">
        <f t="shared" si="348"/>
        <v>0.10908863844989246</v>
      </c>
      <c r="X268" s="5">
        <f t="shared" si="349"/>
        <v>4.9913180189214666E-2</v>
      </c>
      <c r="Y268" s="5">
        <f t="shared" si="350"/>
        <v>1.1418813141321538E-2</v>
      </c>
      <c r="Z268" s="5">
        <f t="shared" si="351"/>
        <v>1.4897370578113112E-3</v>
      </c>
      <c r="AA268" s="5">
        <f t="shared" si="352"/>
        <v>2.8516877813303618E-3</v>
      </c>
      <c r="AB268" s="5">
        <f t="shared" si="353"/>
        <v>2.7293820609310807E-3</v>
      </c>
      <c r="AC268" s="5">
        <f t="shared" si="354"/>
        <v>9.5333057751700303E-5</v>
      </c>
      <c r="AD268" s="5">
        <f t="shared" si="355"/>
        <v>5.2204973978187408E-2</v>
      </c>
      <c r="AE268" s="5">
        <f t="shared" si="356"/>
        <v>2.3886229674994167E-2</v>
      </c>
      <c r="AF268" s="5">
        <f t="shared" si="357"/>
        <v>5.4645364666302048E-3</v>
      </c>
      <c r="AG268" s="5">
        <f t="shared" si="358"/>
        <v>8.334274378009E-4</v>
      </c>
      <c r="AH268" s="5">
        <f t="shared" si="359"/>
        <v>1.7040618358079746E-4</v>
      </c>
      <c r="AI268" s="5">
        <f t="shared" si="360"/>
        <v>3.2619530341444194E-4</v>
      </c>
      <c r="AJ268" s="5">
        <f t="shared" si="361"/>
        <v>3.1220514929022241E-4</v>
      </c>
      <c r="AK268" s="5">
        <f t="shared" si="362"/>
        <v>1.9921001155451663E-4</v>
      </c>
      <c r="AL268" s="5">
        <f t="shared" si="363"/>
        <v>3.339885576256497E-6</v>
      </c>
      <c r="AM268" s="5">
        <f t="shared" si="364"/>
        <v>1.9986384259915831E-2</v>
      </c>
      <c r="AN268" s="5">
        <f t="shared" si="365"/>
        <v>9.1447103297955419E-3</v>
      </c>
      <c r="AO268" s="5">
        <f t="shared" si="366"/>
        <v>2.0920674277134475E-3</v>
      </c>
      <c r="AP268" s="5">
        <f t="shared" si="367"/>
        <v>3.1907306440964229E-4</v>
      </c>
      <c r="AQ268" s="5">
        <f t="shared" si="368"/>
        <v>3.6497731532139836E-5</v>
      </c>
      <c r="AR268" s="5">
        <f t="shared" si="369"/>
        <v>1.5593767907061321E-5</v>
      </c>
      <c r="AS268" s="5">
        <f t="shared" si="370"/>
        <v>2.984993705587248E-5</v>
      </c>
      <c r="AT268" s="5">
        <f t="shared" si="371"/>
        <v>2.8569706422142825E-5</v>
      </c>
      <c r="AU268" s="5">
        <f t="shared" si="372"/>
        <v>1.8229588971876903E-5</v>
      </c>
      <c r="AV268" s="5">
        <f t="shared" si="373"/>
        <v>8.7238710779859765E-6</v>
      </c>
      <c r="AW268" s="5">
        <f t="shared" si="374"/>
        <v>8.1256322173995496E-8</v>
      </c>
      <c r="AX268" s="5">
        <f t="shared" si="375"/>
        <v>6.3763968153672107E-3</v>
      </c>
      <c r="AY268" s="5">
        <f t="shared" si="376"/>
        <v>2.9175012881799507E-3</v>
      </c>
      <c r="AZ268" s="5">
        <f t="shared" si="377"/>
        <v>6.674469934193929E-4</v>
      </c>
      <c r="BA268" s="5">
        <f t="shared" si="378"/>
        <v>1.0179612506757979E-4</v>
      </c>
      <c r="BB268" s="5">
        <f t="shared" si="379"/>
        <v>1.1644128126587113E-5</v>
      </c>
      <c r="BC268" s="5">
        <f t="shared" si="380"/>
        <v>1.0655471982916081E-6</v>
      </c>
      <c r="BD268" s="5">
        <f t="shared" si="381"/>
        <v>1.1891469763087125E-6</v>
      </c>
      <c r="BE268" s="5">
        <f t="shared" si="382"/>
        <v>2.2762915675384992E-6</v>
      </c>
      <c r="BF268" s="5">
        <f t="shared" si="383"/>
        <v>2.1786639514196246E-6</v>
      </c>
      <c r="BG268" s="5">
        <f t="shared" si="384"/>
        <v>1.39014898352064E-6</v>
      </c>
      <c r="BH268" s="5">
        <f t="shared" si="385"/>
        <v>6.6526351911371038E-7</v>
      </c>
      <c r="BI268" s="5">
        <f t="shared" si="386"/>
        <v>2.5469244238424446E-7</v>
      </c>
      <c r="BJ268" s="8">
        <f t="shared" si="387"/>
        <v>0.72228117487976973</v>
      </c>
      <c r="BK268" s="8">
        <f t="shared" si="388"/>
        <v>0.19769900793479192</v>
      </c>
      <c r="BL268" s="8">
        <f t="shared" si="389"/>
        <v>7.7859662656006787E-2</v>
      </c>
      <c r="BM268" s="8">
        <f t="shared" si="390"/>
        <v>0.41931059166900886</v>
      </c>
      <c r="BN268" s="8">
        <f t="shared" si="391"/>
        <v>0.57710157082751323</v>
      </c>
    </row>
    <row r="269" spans="1:66" x14ac:dyDescent="0.25">
      <c r="A269" t="s">
        <v>213</v>
      </c>
      <c r="B269" t="s">
        <v>315</v>
      </c>
      <c r="C269" t="s">
        <v>218</v>
      </c>
      <c r="D269" s="11">
        <v>44504</v>
      </c>
      <c r="E269">
        <f>VLOOKUP(A269,home!$A$2:$E$405,3,FALSE)</f>
        <v>1.2598039215686301</v>
      </c>
      <c r="F269">
        <f>VLOOKUP(B269,home!$B$2:$E$405,3,FALSE)</f>
        <v>2.29</v>
      </c>
      <c r="G269">
        <f>VLOOKUP(C269,away!$B$2:$E$405,4,FALSE)</f>
        <v>0.62</v>
      </c>
      <c r="H269">
        <f>VLOOKUP(A269,away!$A$2:$E$405,3,FALSE)</f>
        <v>1.1470588235294099</v>
      </c>
      <c r="I269">
        <f>VLOOKUP(C269,away!$B$2:$E$405,3,FALSE)</f>
        <v>1.1499999999999999</v>
      </c>
      <c r="J269">
        <f>VLOOKUP(B269,home!$B$2:$E$405,4,FALSE)</f>
        <v>0.15</v>
      </c>
      <c r="K269" s="3">
        <f t="shared" si="336"/>
        <v>1.788669607843141</v>
      </c>
      <c r="L269" s="3">
        <f t="shared" si="337"/>
        <v>0.19786764705882318</v>
      </c>
      <c r="M269" s="5">
        <f t="shared" si="338"/>
        <v>0.13716958733700144</v>
      </c>
      <c r="N269" s="5">
        <f t="shared" si="339"/>
        <v>0.24535107199007983</v>
      </c>
      <c r="O269" s="5">
        <f t="shared" si="340"/>
        <v>2.7141423494402222E-2</v>
      </c>
      <c r="P269" s="5">
        <f t="shared" si="341"/>
        <v>4.8547039318037027E-2</v>
      </c>
      <c r="Q269" s="5">
        <f t="shared" si="342"/>
        <v>0.21942600286019526</v>
      </c>
      <c r="R269" s="5">
        <f t="shared" si="343"/>
        <v>2.6852048023322151E-3</v>
      </c>
      <c r="S269" s="5">
        <f t="shared" si="344"/>
        <v>4.295440177925075E-3</v>
      </c>
      <c r="T269" s="5">
        <f t="shared" si="345"/>
        <v>4.3417306889469438E-2</v>
      </c>
      <c r="U269" s="5">
        <f t="shared" si="346"/>
        <v>4.8029442207660816E-3</v>
      </c>
      <c r="V269" s="5">
        <f t="shared" si="347"/>
        <v>1.6891572546105208E-4</v>
      </c>
      <c r="W269" s="5">
        <f t="shared" si="348"/>
        <v>0.13082687416217784</v>
      </c>
      <c r="X269" s="5">
        <f t="shared" si="349"/>
        <v>2.5886405762530873E-2</v>
      </c>
      <c r="Y269" s="5">
        <f t="shared" si="350"/>
        <v>2.5610410995209726E-3</v>
      </c>
      <c r="Z269" s="5">
        <f t="shared" si="351"/>
        <v>1.771050520361759E-4</v>
      </c>
      <c r="AA269" s="5">
        <f t="shared" si="352"/>
        <v>3.1678242397258582E-4</v>
      </c>
      <c r="AB269" s="5">
        <f t="shared" si="353"/>
        <v>2.8330954702932243E-4</v>
      </c>
      <c r="AC269" s="5">
        <f t="shared" si="354"/>
        <v>3.7364142284532146E-6</v>
      </c>
      <c r="AD269" s="5">
        <f t="shared" si="355"/>
        <v>5.8501513425751668E-2</v>
      </c>
      <c r="AE269" s="5">
        <f t="shared" si="356"/>
        <v>1.1575556810933635E-2</v>
      </c>
      <c r="AF269" s="5">
        <f t="shared" si="357"/>
        <v>1.1452140947875867E-3</v>
      </c>
      <c r="AG269" s="5">
        <f t="shared" si="358"/>
        <v>7.5533606104739948E-5</v>
      </c>
      <c r="AH269" s="5">
        <f t="shared" si="359"/>
        <v>8.7608399821571428E-6</v>
      </c>
      <c r="AI269" s="5">
        <f t="shared" si="360"/>
        <v>1.5670248215261524E-5</v>
      </c>
      <c r="AJ269" s="5">
        <f t="shared" si="361"/>
        <v>1.4014448364998261E-5</v>
      </c>
      <c r="AK269" s="5">
        <f t="shared" si="362"/>
        <v>8.355739287053132E-6</v>
      </c>
      <c r="AL269" s="5">
        <f t="shared" si="363"/>
        <v>5.2895646033123434E-8</v>
      </c>
      <c r="AM269" s="5">
        <f t="shared" si="364"/>
        <v>2.0927975815493872E-2</v>
      </c>
      <c r="AN269" s="5">
        <f t="shared" si="365"/>
        <v>4.1409693323157283E-3</v>
      </c>
      <c r="AO269" s="5">
        <f t="shared" si="366"/>
        <v>4.0968192916402964E-4</v>
      </c>
      <c r="AP269" s="5">
        <f t="shared" si="367"/>
        <v>2.7020933122068667E-5</v>
      </c>
      <c r="AQ269" s="5">
        <f t="shared" si="368"/>
        <v>1.3366421145493872E-6</v>
      </c>
      <c r="AR269" s="5">
        <f t="shared" si="369"/>
        <v>3.4669735870565918E-7</v>
      </c>
      <c r="AS269" s="5">
        <f t="shared" si="370"/>
        <v>6.2012702863630407E-7</v>
      </c>
      <c r="AT269" s="5">
        <f t="shared" si="371"/>
        <v>5.5460118456191542E-7</v>
      </c>
      <c r="AU269" s="5">
        <f t="shared" si="372"/>
        <v>3.3066609443323433E-7</v>
      </c>
      <c r="AV269" s="5">
        <f t="shared" si="373"/>
        <v>1.4786309836422911E-7</v>
      </c>
      <c r="AW269" s="5">
        <f t="shared" si="374"/>
        <v>5.2002274815360732E-10</v>
      </c>
      <c r="AX269" s="5">
        <f t="shared" si="375"/>
        <v>6.2388723824750312E-3</v>
      </c>
      <c r="AY269" s="5">
        <f t="shared" si="376"/>
        <v>1.2344709986206088E-3</v>
      </c>
      <c r="AZ269" s="5">
        <f t="shared" si="377"/>
        <v>1.2213093592970781E-4</v>
      </c>
      <c r="BA269" s="5">
        <f t="shared" si="378"/>
        <v>8.0552536418343898E-6</v>
      </c>
      <c r="BB269" s="5">
        <f t="shared" si="379"/>
        <v>3.9846852114294679E-7</v>
      </c>
      <c r="BC269" s="5">
        <f t="shared" si="380"/>
        <v>1.5768805741112759E-8</v>
      </c>
      <c r="BD269" s="5">
        <f t="shared" si="381"/>
        <v>1.1433365101432931E-8</v>
      </c>
      <c r="BE269" s="5">
        <f t="shared" si="382"/>
        <v>2.0450512672307493E-8</v>
      </c>
      <c r="BF269" s="5">
        <f t="shared" si="383"/>
        <v>1.828960524088372E-8</v>
      </c>
      <c r="BG269" s="5">
        <f t="shared" si="384"/>
        <v>1.090468701127245E-8</v>
      </c>
      <c r="BH269" s="5">
        <f t="shared" si="385"/>
        <v>4.8762205600262232E-9</v>
      </c>
      <c r="BI269" s="5">
        <f t="shared" si="386"/>
        <v>1.7443895033717512E-9</v>
      </c>
      <c r="BJ269" s="8">
        <f t="shared" si="387"/>
        <v>0.77187744916175627</v>
      </c>
      <c r="BK269" s="8">
        <f t="shared" si="388"/>
        <v>0.19141924286691969</v>
      </c>
      <c r="BL269" s="8">
        <f t="shared" si="389"/>
        <v>3.5278533417896683E-2</v>
      </c>
      <c r="BM269" s="8">
        <f t="shared" si="390"/>
        <v>0.31719753021796282</v>
      </c>
      <c r="BN269" s="8">
        <f t="shared" si="391"/>
        <v>0.68032032980204793</v>
      </c>
    </row>
    <row r="270" spans="1:66" s="10" customFormat="1" x14ac:dyDescent="0.25">
      <c r="A270" t="s">
        <v>340</v>
      </c>
      <c r="B270" t="s">
        <v>431</v>
      </c>
      <c r="C270" t="s">
        <v>405</v>
      </c>
      <c r="D270" s="11">
        <v>44504</v>
      </c>
      <c r="E270">
        <f>VLOOKUP(A270,home!$A$2:$E$405,3,FALSE)</f>
        <v>1.33666666666667</v>
      </c>
      <c r="F270">
        <f>VLOOKUP(B270,home!$B$2:$E$405,3,FALSE)</f>
        <v>1.05</v>
      </c>
      <c r="G270">
        <f>VLOOKUP(C270,away!$B$2:$E$405,4,FALSE)</f>
        <v>0.85</v>
      </c>
      <c r="H270">
        <f>VLOOKUP(A270,away!$A$2:$E$405,3,FALSE)</f>
        <v>1.1399999999999999</v>
      </c>
      <c r="I270">
        <f>VLOOKUP(C270,away!$B$2:$E$405,3,FALSE)</f>
        <v>0.6</v>
      </c>
      <c r="J270">
        <f>VLOOKUP(B270,home!$B$2:$E$405,4,FALSE)</f>
        <v>0.99</v>
      </c>
      <c r="K270" s="3">
        <f t="shared" si="336"/>
        <v>1.192975000000003</v>
      </c>
      <c r="L270" s="3">
        <f t="shared" si="337"/>
        <v>0.67715999999999998</v>
      </c>
      <c r="M270" s="5">
        <f t="shared" si="338"/>
        <v>0.15410285652517458</v>
      </c>
      <c r="N270" s="5">
        <f t="shared" si="339"/>
        <v>0.18384085526312061</v>
      </c>
      <c r="O270" s="5">
        <f t="shared" si="340"/>
        <v>0.10435229032458725</v>
      </c>
      <c r="P270" s="5">
        <f t="shared" si="341"/>
        <v>0.12448967354997477</v>
      </c>
      <c r="Q270" s="5">
        <f t="shared" si="342"/>
        <v>0.10965877215376098</v>
      </c>
      <c r="R270" s="5">
        <f t="shared" si="343"/>
        <v>3.5331598458098738E-2</v>
      </c>
      <c r="S270" s="5">
        <f t="shared" si="344"/>
        <v>2.5141777333062533E-2</v>
      </c>
      <c r="T270" s="5">
        <f t="shared" si="345"/>
        <v>7.4256534151640796E-2</v>
      </c>
      <c r="U270" s="5">
        <f t="shared" si="346"/>
        <v>4.2149713670550447E-2</v>
      </c>
      <c r="V270" s="5">
        <f t="shared" si="347"/>
        <v>2.2567118288786144E-3</v>
      </c>
      <c r="W270" s="5">
        <f t="shared" si="348"/>
        <v>4.3606724570044421E-2</v>
      </c>
      <c r="X270" s="5">
        <f t="shared" si="349"/>
        <v>2.9528729609851288E-2</v>
      </c>
      <c r="Y270" s="5">
        <f t="shared" si="350"/>
        <v>9.9978372713034457E-3</v>
      </c>
      <c r="Z270" s="5">
        <f t="shared" si="351"/>
        <v>7.975048403962048E-3</v>
      </c>
      <c r="AA270" s="5">
        <f t="shared" si="352"/>
        <v>9.5140333697166478E-3</v>
      </c>
      <c r="AB270" s="5">
        <f t="shared" si="353"/>
        <v>5.6750019796188763E-3</v>
      </c>
      <c r="AC270" s="5">
        <f t="shared" si="354"/>
        <v>1.1394066810645499E-4</v>
      </c>
      <c r="AD270" s="5">
        <f t="shared" si="355"/>
        <v>1.3005433060987219E-2</v>
      </c>
      <c r="AE270" s="5">
        <f t="shared" si="356"/>
        <v>8.8067590515781072E-3</v>
      </c>
      <c r="AF270" s="5">
        <f t="shared" si="357"/>
        <v>2.9817924796833144E-3</v>
      </c>
      <c r="AG270" s="5">
        <f t="shared" si="358"/>
        <v>6.7305019851411792E-4</v>
      </c>
      <c r="AH270" s="5">
        <f t="shared" si="359"/>
        <v>1.350095944306735E-3</v>
      </c>
      <c r="AI270" s="5">
        <f t="shared" si="360"/>
        <v>1.6106307091593311E-3</v>
      </c>
      <c r="AJ270" s="5">
        <f t="shared" si="361"/>
        <v>9.6072108512967923E-4</v>
      </c>
      <c r="AK270" s="5">
        <f t="shared" si="362"/>
        <v>3.8203874551086053E-4</v>
      </c>
      <c r="AL270" s="5">
        <f t="shared" si="363"/>
        <v>3.6818101614674241E-6</v>
      </c>
      <c r="AM270" s="5">
        <f t="shared" si="364"/>
        <v>3.1030313011862539E-3</v>
      </c>
      <c r="AN270" s="5">
        <f t="shared" si="365"/>
        <v>2.101248675911284E-3</v>
      </c>
      <c r="AO270" s="5">
        <f t="shared" si="366"/>
        <v>7.1144077669004228E-4</v>
      </c>
      <c r="AP270" s="5">
        <f t="shared" si="367"/>
        <v>1.6058641211447638E-4</v>
      </c>
      <c r="AQ270" s="5">
        <f t="shared" si="368"/>
        <v>2.71856737068597E-5</v>
      </c>
      <c r="AR270" s="5">
        <f t="shared" si="369"/>
        <v>1.8284619392934978E-4</v>
      </c>
      <c r="AS270" s="5">
        <f t="shared" si="370"/>
        <v>2.1813093820286661E-4</v>
      </c>
      <c r="AT270" s="5">
        <f t="shared" si="371"/>
        <v>1.3011237800128277E-4</v>
      </c>
      <c r="AU270" s="5">
        <f t="shared" si="372"/>
        <v>5.1740271382026879E-5</v>
      </c>
      <c r="AV270" s="5">
        <f t="shared" si="373"/>
        <v>1.5431212562993417E-5</v>
      </c>
      <c r="AW270" s="5">
        <f t="shared" si="374"/>
        <v>8.2619303649453957E-8</v>
      </c>
      <c r="AX270" s="5">
        <f t="shared" si="375"/>
        <v>6.1697312775544624E-4</v>
      </c>
      <c r="AY270" s="5">
        <f t="shared" si="376"/>
        <v>4.17789523190878E-4</v>
      </c>
      <c r="AZ270" s="5">
        <f t="shared" si="377"/>
        <v>1.4145517676196744E-4</v>
      </c>
      <c r="BA270" s="5">
        <f t="shared" si="378"/>
        <v>3.1929262498711297E-5</v>
      </c>
      <c r="BB270" s="5">
        <f t="shared" si="379"/>
        <v>5.4053048484068345E-6</v>
      </c>
      <c r="BC270" s="5">
        <f t="shared" si="380"/>
        <v>7.3205124622943466E-7</v>
      </c>
      <c r="BD270" s="5">
        <f t="shared" si="381"/>
        <v>2.0636021446866408E-5</v>
      </c>
      <c r="BE270" s="5">
        <f t="shared" si="382"/>
        <v>2.4618257685575515E-5</v>
      </c>
      <c r="BF270" s="5">
        <f t="shared" si="383"/>
        <v>1.4684482981224768E-5</v>
      </c>
      <c r="BG270" s="5">
        <f t="shared" si="384"/>
        <v>5.839407028175551E-6</v>
      </c>
      <c r="BH270" s="5">
        <f t="shared" si="385"/>
        <v>1.7415666498594363E-6</v>
      </c>
      <c r="BI270" s="5">
        <f t="shared" si="386"/>
        <v>4.1552909482321333E-7</v>
      </c>
      <c r="BJ270" s="8">
        <f t="shared" si="387"/>
        <v>0.48367426509639488</v>
      </c>
      <c r="BK270" s="8">
        <f t="shared" si="388"/>
        <v>0.30652643123854928</v>
      </c>
      <c r="BL270" s="8">
        <f t="shared" si="389"/>
        <v>0.20199232054564362</v>
      </c>
      <c r="BM270" s="8">
        <f t="shared" si="390"/>
        <v>0.2879743121059456</v>
      </c>
      <c r="BN270" s="8">
        <f t="shared" si="391"/>
        <v>0.71177604627471691</v>
      </c>
    </row>
    <row r="271" spans="1:66" x14ac:dyDescent="0.25">
      <c r="A271" t="s">
        <v>340</v>
      </c>
      <c r="B271" t="s">
        <v>428</v>
      </c>
      <c r="C271" t="s">
        <v>418</v>
      </c>
      <c r="D271" s="11">
        <v>44504</v>
      </c>
      <c r="E271">
        <f>VLOOKUP(A271,home!$A$2:$E$405,3,FALSE)</f>
        <v>1.33666666666667</v>
      </c>
      <c r="F271">
        <f>VLOOKUP(B271,home!$B$2:$E$405,3,FALSE)</f>
        <v>1.2</v>
      </c>
      <c r="G271">
        <f>VLOOKUP(C271,away!$B$2:$E$405,4,FALSE)</f>
        <v>0.7</v>
      </c>
      <c r="H271">
        <f>VLOOKUP(A271,away!$A$2:$E$405,3,FALSE)</f>
        <v>1.1399999999999999</v>
      </c>
      <c r="I271">
        <f>VLOOKUP(C271,away!$B$2:$E$405,3,FALSE)</f>
        <v>1.1000000000000001</v>
      </c>
      <c r="J271">
        <f>VLOOKUP(B271,home!$B$2:$E$405,4,FALSE)</f>
        <v>1.05</v>
      </c>
      <c r="K271" s="3">
        <f t="shared" si="336"/>
        <v>1.1228000000000027</v>
      </c>
      <c r="L271" s="3">
        <f t="shared" si="337"/>
        <v>1.3167</v>
      </c>
      <c r="M271" s="5">
        <f t="shared" si="338"/>
        <v>8.7204442784634559E-2</v>
      </c>
      <c r="N271" s="5">
        <f t="shared" si="339"/>
        <v>9.7913148358587915E-2</v>
      </c>
      <c r="O271" s="5">
        <f t="shared" si="340"/>
        <v>0.11482208981452834</v>
      </c>
      <c r="P271" s="5">
        <f t="shared" si="341"/>
        <v>0.12892224244375272</v>
      </c>
      <c r="Q271" s="5">
        <f t="shared" si="342"/>
        <v>5.4968441488511405E-2</v>
      </c>
      <c r="R271" s="5">
        <f t="shared" si="343"/>
        <v>7.5593122829394746E-2</v>
      </c>
      <c r="S271" s="5">
        <f t="shared" si="344"/>
        <v>4.7649362996831091E-2</v>
      </c>
      <c r="T271" s="5">
        <f t="shared" si="345"/>
        <v>7.237694690792297E-2</v>
      </c>
      <c r="U271" s="5">
        <f t="shared" si="346"/>
        <v>8.4875958312844613E-2</v>
      </c>
      <c r="V271" s="5">
        <f t="shared" si="347"/>
        <v>7.8271531082667878E-3</v>
      </c>
      <c r="W271" s="5">
        <f t="shared" si="348"/>
        <v>2.0572855367766905E-2</v>
      </c>
      <c r="X271" s="5">
        <f t="shared" si="349"/>
        <v>2.7088278662738684E-2</v>
      </c>
      <c r="Y271" s="5">
        <f t="shared" si="350"/>
        <v>1.7833568257614014E-2</v>
      </c>
      <c r="Z271" s="5">
        <f t="shared" si="351"/>
        <v>3.3177821609821335E-2</v>
      </c>
      <c r="AA271" s="5">
        <f t="shared" si="352"/>
        <v>3.7252058103507478E-2</v>
      </c>
      <c r="AB271" s="5">
        <f t="shared" si="353"/>
        <v>2.0913305419309153E-2</v>
      </c>
      <c r="AC271" s="5">
        <f t="shared" si="354"/>
        <v>7.2322442702293401E-4</v>
      </c>
      <c r="AD271" s="5">
        <f t="shared" si="355"/>
        <v>5.774800501732188E-3</v>
      </c>
      <c r="AE271" s="5">
        <f t="shared" si="356"/>
        <v>7.603679820630772E-3</v>
      </c>
      <c r="AF271" s="5">
        <f t="shared" si="357"/>
        <v>5.0058826099122697E-3</v>
      </c>
      <c r="AG271" s="5">
        <f t="shared" si="358"/>
        <v>2.1970818774904939E-3</v>
      </c>
      <c r="AH271" s="5">
        <f t="shared" si="359"/>
        <v>1.0921309428412948E-2</v>
      </c>
      <c r="AI271" s="5">
        <f t="shared" si="360"/>
        <v>1.2262446226222086E-2</v>
      </c>
      <c r="AJ271" s="5">
        <f t="shared" si="361"/>
        <v>6.8841373114010979E-3</v>
      </c>
      <c r="AK271" s="5">
        <f t="shared" si="362"/>
        <v>2.5765031244137223E-3</v>
      </c>
      <c r="AL271" s="5">
        <f t="shared" si="363"/>
        <v>4.2768332412680011E-5</v>
      </c>
      <c r="AM271" s="5">
        <f t="shared" si="364"/>
        <v>1.2967892006689825E-3</v>
      </c>
      <c r="AN271" s="5">
        <f t="shared" si="365"/>
        <v>1.7074823405208493E-3</v>
      </c>
      <c r="AO271" s="5">
        <f t="shared" si="366"/>
        <v>1.1241209988819014E-3</v>
      </c>
      <c r="AP271" s="5">
        <f t="shared" si="367"/>
        <v>4.9337670640926617E-4</v>
      </c>
      <c r="AQ271" s="5">
        <f t="shared" si="368"/>
        <v>1.6240727733227037E-4</v>
      </c>
      <c r="AR271" s="5">
        <f t="shared" si="369"/>
        <v>2.8760176248782614E-3</v>
      </c>
      <c r="AS271" s="5">
        <f t="shared" si="370"/>
        <v>3.2291925892133193E-3</v>
      </c>
      <c r="AT271" s="5">
        <f t="shared" si="371"/>
        <v>1.8128687195843624E-3</v>
      </c>
      <c r="AU271" s="5">
        <f t="shared" si="372"/>
        <v>6.7849633278310858E-4</v>
      </c>
      <c r="AV271" s="5">
        <f t="shared" si="373"/>
        <v>1.9045392061221915E-4</v>
      </c>
      <c r="AW271" s="5">
        <f t="shared" si="374"/>
        <v>1.75634187387541E-6</v>
      </c>
      <c r="AX271" s="5">
        <f t="shared" si="375"/>
        <v>2.4267248575185631E-4</v>
      </c>
      <c r="AY271" s="5">
        <f t="shared" si="376"/>
        <v>3.1952686198946921E-4</v>
      </c>
      <c r="AZ271" s="5">
        <f t="shared" si="377"/>
        <v>2.1036050959076708E-4</v>
      </c>
      <c r="BA271" s="5">
        <f t="shared" si="378"/>
        <v>9.2327227659387624E-5</v>
      </c>
      <c r="BB271" s="5">
        <f t="shared" si="379"/>
        <v>3.0391815164778951E-5</v>
      </c>
      <c r="BC271" s="5">
        <f t="shared" si="380"/>
        <v>8.0033806054928768E-6</v>
      </c>
      <c r="BD271" s="5">
        <f t="shared" si="381"/>
        <v>6.3114206777953373E-4</v>
      </c>
      <c r="BE271" s="5">
        <f t="shared" si="382"/>
        <v>7.0864631370286214E-4</v>
      </c>
      <c r="BF271" s="5">
        <f t="shared" si="383"/>
        <v>3.9783404051278791E-4</v>
      </c>
      <c r="BG271" s="5">
        <f t="shared" si="384"/>
        <v>1.4889602022925301E-4</v>
      </c>
      <c r="BH271" s="5">
        <f t="shared" si="385"/>
        <v>4.179511287835145E-5</v>
      </c>
      <c r="BI271" s="5">
        <f t="shared" si="386"/>
        <v>9.3855105479626178E-6</v>
      </c>
      <c r="BJ271" s="8">
        <f t="shared" si="387"/>
        <v>0.31702214265748269</v>
      </c>
      <c r="BK271" s="8">
        <f t="shared" si="388"/>
        <v>0.27268872095491026</v>
      </c>
      <c r="BL271" s="8">
        <f t="shared" si="389"/>
        <v>0.3768256588227562</v>
      </c>
      <c r="BM271" s="8">
        <f t="shared" si="390"/>
        <v>0.4399730858054452</v>
      </c>
      <c r="BN271" s="8">
        <f t="shared" si="391"/>
        <v>0.55942348771940975</v>
      </c>
    </row>
    <row r="272" spans="1:66" s="10" customFormat="1" x14ac:dyDescent="0.25">
      <c r="A272" t="s">
        <v>340</v>
      </c>
      <c r="B272" t="s">
        <v>429</v>
      </c>
      <c r="C272" t="s">
        <v>387</v>
      </c>
      <c r="D272" s="11">
        <v>44504</v>
      </c>
      <c r="E272">
        <f>VLOOKUP(A272,home!$A$2:$E$405,3,FALSE)</f>
        <v>1.33666666666667</v>
      </c>
      <c r="F272">
        <f>VLOOKUP(B272,home!$B$2:$E$405,3,FALSE)</f>
        <v>0.8</v>
      </c>
      <c r="G272">
        <f>VLOOKUP(C272,away!$B$2:$E$405,4,FALSE)</f>
        <v>1.55</v>
      </c>
      <c r="H272">
        <f>VLOOKUP(A272,away!$A$2:$E$405,3,FALSE)</f>
        <v>1.1399999999999999</v>
      </c>
      <c r="I272">
        <f>VLOOKUP(C272,away!$B$2:$E$405,3,FALSE)</f>
        <v>0.8</v>
      </c>
      <c r="J272">
        <f>VLOOKUP(B272,home!$B$2:$E$405,4,FALSE)</f>
        <v>1.4</v>
      </c>
      <c r="K272" s="3">
        <f t="shared" si="336"/>
        <v>1.6574666666666711</v>
      </c>
      <c r="L272" s="3">
        <f t="shared" si="337"/>
        <v>1.2767999999999997</v>
      </c>
      <c r="M272" s="5">
        <f t="shared" si="338"/>
        <v>5.3169696123642841E-2</v>
      </c>
      <c r="N272" s="5">
        <f t="shared" si="339"/>
        <v>8.812699900173411E-2</v>
      </c>
      <c r="O272" s="5">
        <f t="shared" si="340"/>
        <v>6.788706801066717E-2</v>
      </c>
      <c r="P272" s="5">
        <f t="shared" si="341"/>
        <v>0.11252055232541408</v>
      </c>
      <c r="Q272" s="5">
        <f t="shared" si="342"/>
        <v>7.3033781639370673E-2</v>
      </c>
      <c r="R272" s="5">
        <f t="shared" si="343"/>
        <v>4.3339104218009919E-2</v>
      </c>
      <c r="S272" s="5">
        <f t="shared" si="344"/>
        <v>5.9530501482339571E-2</v>
      </c>
      <c r="T272" s="5">
        <f t="shared" si="345"/>
        <v>9.3249532397148449E-2</v>
      </c>
      <c r="U272" s="5">
        <f t="shared" si="346"/>
        <v>7.1833120604544359E-2</v>
      </c>
      <c r="V272" s="5">
        <f t="shared" si="347"/>
        <v>1.3997958727436276E-2</v>
      </c>
      <c r="W272" s="5">
        <f t="shared" si="348"/>
        <v>4.035035286928973E-2</v>
      </c>
      <c r="X272" s="5">
        <f t="shared" si="349"/>
        <v>5.1519330543509122E-2</v>
      </c>
      <c r="Y272" s="5">
        <f t="shared" si="350"/>
        <v>3.2889940618976224E-2</v>
      </c>
      <c r="Z272" s="5">
        <f t="shared" si="351"/>
        <v>1.8445122755185017E-2</v>
      </c>
      <c r="AA272" s="5">
        <f t="shared" si="352"/>
        <v>3.0572176129294068E-2</v>
      </c>
      <c r="AB272" s="5">
        <f t="shared" si="353"/>
        <v>2.5336181430883717E-2</v>
      </c>
      <c r="AC272" s="5">
        <f t="shared" si="354"/>
        <v>1.8514517693696956E-3</v>
      </c>
      <c r="AD272" s="5">
        <f t="shared" si="355"/>
        <v>1.6719841217271401E-2</v>
      </c>
      <c r="AE272" s="5">
        <f t="shared" si="356"/>
        <v>2.1347893266212122E-2</v>
      </c>
      <c r="AF272" s="5">
        <f t="shared" si="357"/>
        <v>1.3628495061149819E-2</v>
      </c>
      <c r="AG272" s="5">
        <f t="shared" si="358"/>
        <v>5.8002874980253609E-3</v>
      </c>
      <c r="AH272" s="5">
        <f t="shared" si="359"/>
        <v>5.8876831834550588E-3</v>
      </c>
      <c r="AI272" s="5">
        <f t="shared" si="360"/>
        <v>9.7586386204706679E-3</v>
      </c>
      <c r="AJ272" s="5">
        <f t="shared" si="361"/>
        <v>8.0873091127380836E-3</v>
      </c>
      <c r="AK272" s="5">
        <f t="shared" si="362"/>
        <v>4.4681484257976601E-3</v>
      </c>
      <c r="AL272" s="5">
        <f t="shared" si="363"/>
        <v>1.5672564703690846E-4</v>
      </c>
      <c r="AM272" s="5">
        <f t="shared" si="364"/>
        <v>5.5425158979173711E-3</v>
      </c>
      <c r="AN272" s="5">
        <f t="shared" si="365"/>
        <v>7.0766842984608981E-3</v>
      </c>
      <c r="AO272" s="5">
        <f t="shared" si="366"/>
        <v>4.5177552561374377E-3</v>
      </c>
      <c r="AP272" s="5">
        <f t="shared" si="367"/>
        <v>1.9227566370120929E-3</v>
      </c>
      <c r="AQ272" s="5">
        <f t="shared" si="368"/>
        <v>6.1374391853426019E-4</v>
      </c>
      <c r="AR272" s="5">
        <f t="shared" si="369"/>
        <v>1.5034787777270819E-3</v>
      </c>
      <c r="AS272" s="5">
        <f t="shared" si="370"/>
        <v>2.4919659581233867E-3</v>
      </c>
      <c r="AT272" s="5">
        <f t="shared" si="371"/>
        <v>2.0651752550287943E-3</v>
      </c>
      <c r="AU272" s="5">
        <f t="shared" si="372"/>
        <v>1.1409863820116891E-3</v>
      </c>
      <c r="AV272" s="5">
        <f t="shared" si="373"/>
        <v>4.7278672382624487E-4</v>
      </c>
      <c r="AW272" s="5">
        <f t="shared" si="374"/>
        <v>9.213088602168994E-6</v>
      </c>
      <c r="AX272" s="5">
        <f t="shared" si="375"/>
        <v>1.5310892250446878E-3</v>
      </c>
      <c r="AY272" s="5">
        <f t="shared" si="376"/>
        <v>1.9548947225370571E-3</v>
      </c>
      <c r="AZ272" s="5">
        <f t="shared" si="377"/>
        <v>1.2480047908676572E-3</v>
      </c>
      <c r="BA272" s="5">
        <f t="shared" si="378"/>
        <v>5.3115083899327479E-4</v>
      </c>
      <c r="BB272" s="5">
        <f t="shared" si="379"/>
        <v>1.6954334780665335E-4</v>
      </c>
      <c r="BC272" s="5">
        <f t="shared" si="380"/>
        <v>4.3294589295906942E-5</v>
      </c>
      <c r="BD272" s="5">
        <f t="shared" si="381"/>
        <v>3.199402839003229E-4</v>
      </c>
      <c r="BE272" s="5">
        <f t="shared" si="382"/>
        <v>5.3029035588865654E-4</v>
      </c>
      <c r="BF272" s="5">
        <f t="shared" si="383"/>
        <v>4.3946929427012731E-4</v>
      </c>
      <c r="BG272" s="5">
        <f t="shared" si="384"/>
        <v>2.4280190209208734E-4</v>
      </c>
      <c r="BH272" s="5">
        <f t="shared" si="385"/>
        <v>1.0060901483022487E-4</v>
      </c>
      <c r="BI272" s="5">
        <f t="shared" si="386"/>
        <v>3.3351217689454109E-5</v>
      </c>
      <c r="BJ272" s="8">
        <f t="shared" si="387"/>
        <v>0.46181788763529436</v>
      </c>
      <c r="BK272" s="8">
        <f t="shared" si="388"/>
        <v>0.24318178079777644</v>
      </c>
      <c r="BL272" s="8">
        <f t="shared" si="389"/>
        <v>0.27651028490124879</v>
      </c>
      <c r="BM272" s="8">
        <f t="shared" si="390"/>
        <v>0.55993219313673059</v>
      </c>
      <c r="BN272" s="8">
        <f t="shared" si="391"/>
        <v>0.43807720131883882</v>
      </c>
    </row>
    <row r="273" spans="1:66" x14ac:dyDescent="0.25">
      <c r="A273" t="s">
        <v>340</v>
      </c>
      <c r="B273" t="s">
        <v>356</v>
      </c>
      <c r="C273" t="s">
        <v>353</v>
      </c>
      <c r="D273" s="11">
        <v>44504</v>
      </c>
      <c r="E273">
        <f>VLOOKUP(A273,home!$A$2:$E$405,3,FALSE)</f>
        <v>1.33666666666667</v>
      </c>
      <c r="F273">
        <f>VLOOKUP(B273,home!$B$2:$E$405,3,FALSE)</f>
        <v>1.1000000000000001</v>
      </c>
      <c r="G273">
        <f>VLOOKUP(C273,away!$B$2:$E$405,4,FALSE)</f>
        <v>0.55000000000000004</v>
      </c>
      <c r="H273">
        <f>VLOOKUP(A273,away!$A$2:$E$405,3,FALSE)</f>
        <v>1.1399999999999999</v>
      </c>
      <c r="I273">
        <f>VLOOKUP(C273,away!$B$2:$E$405,3,FALSE)</f>
        <v>1.1000000000000001</v>
      </c>
      <c r="J273">
        <f>VLOOKUP(B273,home!$B$2:$E$405,4,FALSE)</f>
        <v>1.05</v>
      </c>
      <c r="K273" s="3">
        <f t="shared" si="336"/>
        <v>0.80868333333333542</v>
      </c>
      <c r="L273" s="3">
        <f t="shared" si="337"/>
        <v>1.3167</v>
      </c>
      <c r="M273" s="5">
        <f t="shared" si="338"/>
        <v>0.11938719440276825</v>
      </c>
      <c r="N273" s="5">
        <f t="shared" si="339"/>
        <v>9.6546434326945541E-2</v>
      </c>
      <c r="O273" s="5">
        <f t="shared" si="340"/>
        <v>0.15719711887012497</v>
      </c>
      <c r="P273" s="5">
        <f t="shared" si="341"/>
        <v>0.12712269007828922</v>
      </c>
      <c r="Q273" s="5">
        <f t="shared" si="342"/>
        <v>3.903774616648114E-2</v>
      </c>
      <c r="R273" s="5">
        <f t="shared" si="343"/>
        <v>0.10349072320814678</v>
      </c>
      <c r="S273" s="5">
        <f t="shared" si="344"/>
        <v>3.3839848598465061E-2</v>
      </c>
      <c r="T273" s="5">
        <f t="shared" si="345"/>
        <v>5.140100037740572E-2</v>
      </c>
      <c r="U273" s="5">
        <f t="shared" si="346"/>
        <v>8.3691223013041716E-2</v>
      </c>
      <c r="V273" s="5">
        <f t="shared" si="347"/>
        <v>4.003605064828138E-3</v>
      </c>
      <c r="W273" s="5">
        <f t="shared" si="348"/>
        <v>1.0523058231910201E-2</v>
      </c>
      <c r="X273" s="5">
        <f t="shared" si="349"/>
        <v>1.3855710773956163E-2</v>
      </c>
      <c r="Y273" s="5">
        <f t="shared" si="350"/>
        <v>9.12190718803404E-3</v>
      </c>
      <c r="Z273" s="5">
        <f t="shared" si="351"/>
        <v>4.5422078416055597E-2</v>
      </c>
      <c r="AA273" s="5">
        <f t="shared" si="352"/>
        <v>3.6732077780423984E-2</v>
      </c>
      <c r="AB273" s="5">
        <f t="shared" si="353"/>
        <v>1.4852309549866306E-2</v>
      </c>
      <c r="AC273" s="5">
        <f t="shared" si="354"/>
        <v>2.6643825181483187E-4</v>
      </c>
      <c r="AD273" s="5">
        <f t="shared" si="355"/>
        <v>2.1274554519604841E-3</v>
      </c>
      <c r="AE273" s="5">
        <f t="shared" si="356"/>
        <v>2.8012205935963692E-3</v>
      </c>
      <c r="AF273" s="5">
        <f t="shared" si="357"/>
        <v>1.84418357779417E-3</v>
      </c>
      <c r="AG273" s="5">
        <f t="shared" si="358"/>
        <v>8.0941217229386073E-4</v>
      </c>
      <c r="AH273" s="5">
        <f t="shared" si="359"/>
        <v>1.4951812662605115E-2</v>
      </c>
      <c r="AI273" s="5">
        <f t="shared" si="360"/>
        <v>1.2091281703371077E-2</v>
      </c>
      <c r="AJ273" s="5">
        <f t="shared" si="361"/>
        <v>4.8890089960772461E-3</v>
      </c>
      <c r="AK273" s="5">
        <f t="shared" si="362"/>
        <v>1.3178866972148038E-3</v>
      </c>
      <c r="AL273" s="5">
        <f t="shared" si="363"/>
        <v>1.1348067095434705E-5</v>
      </c>
      <c r="AM273" s="5">
        <f t="shared" si="364"/>
        <v>3.4408755328191657E-4</v>
      </c>
      <c r="AN273" s="5">
        <f t="shared" si="365"/>
        <v>4.5306008140629954E-4</v>
      </c>
      <c r="AO273" s="5">
        <f t="shared" si="366"/>
        <v>2.9827210459383731E-4</v>
      </c>
      <c r="AP273" s="5">
        <f t="shared" si="367"/>
        <v>1.3091162670623513E-4</v>
      </c>
      <c r="AQ273" s="5">
        <f t="shared" si="368"/>
        <v>4.3092834721024994E-5</v>
      </c>
      <c r="AR273" s="5">
        <f t="shared" si="369"/>
        <v>3.9374103465704257E-3</v>
      </c>
      <c r="AS273" s="5">
        <f t="shared" si="370"/>
        <v>3.1841181237657347E-3</v>
      </c>
      <c r="AT273" s="5">
        <f t="shared" si="371"/>
        <v>1.2874716290269801E-3</v>
      </c>
      <c r="AU273" s="5">
        <f t="shared" si="372"/>
        <v>3.4705228284454589E-4</v>
      </c>
      <c r="AV273" s="5">
        <f t="shared" si="373"/>
        <v>7.0163849232917724E-5</v>
      </c>
      <c r="AW273" s="5">
        <f t="shared" si="374"/>
        <v>3.3564850893978782E-7</v>
      </c>
      <c r="AX273" s="5">
        <f t="shared" si="375"/>
        <v>4.6376311591088622E-5</v>
      </c>
      <c r="AY273" s="5">
        <f t="shared" si="376"/>
        <v>6.1063689471986388E-5</v>
      </c>
      <c r="AZ273" s="5">
        <f t="shared" si="377"/>
        <v>4.0201279963882247E-5</v>
      </c>
      <c r="BA273" s="5">
        <f t="shared" si="378"/>
        <v>1.7644341776147906E-5</v>
      </c>
      <c r="BB273" s="5">
        <f t="shared" si="379"/>
        <v>5.8080762041634926E-6</v>
      </c>
      <c r="BC273" s="5">
        <f t="shared" si="380"/>
        <v>1.5294987876044119E-6</v>
      </c>
      <c r="BD273" s="5">
        <f t="shared" si="381"/>
        <v>8.6406470055487886E-4</v>
      </c>
      <c r="BE273" s="5">
        <f t="shared" si="382"/>
        <v>6.9875472226038973E-4</v>
      </c>
      <c r="BF273" s="5">
        <f t="shared" si="383"/>
        <v>2.8253564898997048E-4</v>
      </c>
      <c r="BG273" s="5">
        <f t="shared" si="384"/>
        <v>7.6160623470235511E-5</v>
      </c>
      <c r="BH273" s="5">
        <f t="shared" si="385"/>
        <v>1.5397456714163777E-5</v>
      </c>
      <c r="BI273" s="5">
        <f t="shared" si="386"/>
        <v>2.4903333240931434E-6</v>
      </c>
      <c r="BJ273" s="8">
        <f t="shared" si="387"/>
        <v>0.2295101762588819</v>
      </c>
      <c r="BK273" s="8">
        <f t="shared" si="388"/>
        <v>0.28469218815273301</v>
      </c>
      <c r="BL273" s="8">
        <f t="shared" si="389"/>
        <v>0.43997906219762628</v>
      </c>
      <c r="BM273" s="8">
        <f t="shared" si="390"/>
        <v>0.35676086993157774</v>
      </c>
      <c r="BN273" s="8">
        <f t="shared" si="391"/>
        <v>0.64278190705275595</v>
      </c>
    </row>
    <row r="274" spans="1:66" x14ac:dyDescent="0.25">
      <c r="A274" t="s">
        <v>342</v>
      </c>
      <c r="B274" t="s">
        <v>399</v>
      </c>
      <c r="C274" t="s">
        <v>343</v>
      </c>
      <c r="D274" s="11">
        <v>44504</v>
      </c>
      <c r="E274">
        <f>VLOOKUP(A274,home!$A$2:$E$405,3,FALSE)</f>
        <v>1.18548387096774</v>
      </c>
      <c r="F274">
        <f>VLOOKUP(B274,home!$B$2:$E$405,3,FALSE)</f>
        <v>0.79</v>
      </c>
      <c r="G274">
        <f>VLOOKUP(C274,away!$B$2:$E$405,4,FALSE)</f>
        <v>1.19</v>
      </c>
      <c r="H274">
        <f>VLOOKUP(A274,away!$A$2:$E$405,3,FALSE)</f>
        <v>0.86021505376344098</v>
      </c>
      <c r="I274">
        <f>VLOOKUP(C274,away!$B$2:$E$405,3,FALSE)</f>
        <v>0.4</v>
      </c>
      <c r="J274">
        <f>VLOOKUP(B274,home!$B$2:$E$405,4,FALSE)</f>
        <v>1.3</v>
      </c>
      <c r="K274" s="3">
        <f t="shared" si="336"/>
        <v>1.1144733870967725</v>
      </c>
      <c r="L274" s="3">
        <f t="shared" si="337"/>
        <v>0.44731182795698937</v>
      </c>
      <c r="M274" s="5">
        <f t="shared" si="338"/>
        <v>0.20976126777501897</v>
      </c>
      <c r="N274" s="5">
        <f t="shared" si="339"/>
        <v>0.23377335057893847</v>
      </c>
      <c r="O274" s="5">
        <f t="shared" si="340"/>
        <v>9.3828696123019265E-2</v>
      </c>
      <c r="P274" s="5">
        <f t="shared" si="341"/>
        <v>0.10456958477509508</v>
      </c>
      <c r="Q274" s="5">
        <f t="shared" si="342"/>
        <v>0.13026708891633543</v>
      </c>
      <c r="R274" s="5">
        <f t="shared" si="343"/>
        <v>2.0985342788804314E-2</v>
      </c>
      <c r="S274" s="5">
        <f t="shared" si="344"/>
        <v>1.3032432269340592E-2</v>
      </c>
      <c r="T274" s="5">
        <f t="shared" si="345"/>
        <v>5.8270009665801661E-2</v>
      </c>
      <c r="U274" s="5">
        <f t="shared" si="346"/>
        <v>2.3387606057225577E-2</v>
      </c>
      <c r="V274" s="5">
        <f t="shared" si="347"/>
        <v>7.2187674507307733E-4</v>
      </c>
      <c r="W274" s="5">
        <f t="shared" si="348"/>
        <v>4.8393067937274915E-2</v>
      </c>
      <c r="X274" s="5">
        <f t="shared" si="349"/>
        <v>2.1646791679469212E-2</v>
      </c>
      <c r="Y274" s="5">
        <f t="shared" si="350"/>
        <v>4.8414329777737618E-3</v>
      </c>
      <c r="Z274" s="5">
        <f t="shared" si="351"/>
        <v>3.1289973477213618E-3</v>
      </c>
      <c r="AA274" s="5">
        <f t="shared" si="352"/>
        <v>3.4871842723318437E-3</v>
      </c>
      <c r="AB274" s="5">
        <f t="shared" si="353"/>
        <v>1.9431870337081323E-3</v>
      </c>
      <c r="AC274" s="5">
        <f t="shared" si="354"/>
        <v>2.2491745107363052E-5</v>
      </c>
      <c r="AD274" s="5">
        <f t="shared" si="355"/>
        <v>1.3483196584014751E-2</v>
      </c>
      <c r="AE274" s="5">
        <f t="shared" si="356"/>
        <v>6.031193310699073E-3</v>
      </c>
      <c r="AF274" s="5">
        <f t="shared" si="357"/>
        <v>1.3489120522853846E-3</v>
      </c>
      <c r="AG274" s="5">
        <f t="shared" si="358"/>
        <v>2.011281052869965E-4</v>
      </c>
      <c r="AH274" s="5">
        <f t="shared" si="359"/>
        <v>3.4990938082045343E-4</v>
      </c>
      <c r="AI274" s="5">
        <f t="shared" si="360"/>
        <v>3.8996469281990515E-4</v>
      </c>
      <c r="AJ274" s="5">
        <f t="shared" si="361"/>
        <v>2.1730263602757609E-4</v>
      </c>
      <c r="AK274" s="5">
        <f t="shared" si="362"/>
        <v>8.0726001599569949E-5</v>
      </c>
      <c r="AL274" s="5">
        <f t="shared" si="363"/>
        <v>4.48500806977737E-7</v>
      </c>
      <c r="AM274" s="5">
        <f t="shared" si="364"/>
        <v>3.0053327531757079E-3</v>
      </c>
      <c r="AN274" s="5">
        <f t="shared" si="365"/>
        <v>1.3443208874420374E-3</v>
      </c>
      <c r="AO274" s="5">
        <f t="shared" si="366"/>
        <v>3.0066531676123002E-4</v>
      </c>
      <c r="AP274" s="5">
        <f t="shared" si="367"/>
        <v>4.4830384147911014E-5</v>
      </c>
      <c r="AQ274" s="5">
        <f t="shared" si="368"/>
        <v>5.0132902703040285E-6</v>
      </c>
      <c r="AR274" s="5">
        <f t="shared" si="369"/>
        <v>3.1303720950819072E-5</v>
      </c>
      <c r="AS274" s="5">
        <f t="shared" si="370"/>
        <v>3.4887163916791537E-5</v>
      </c>
      <c r="AT274" s="5">
        <f t="shared" si="371"/>
        <v>1.9440407868273484E-5</v>
      </c>
      <c r="AU274" s="5">
        <f t="shared" si="372"/>
        <v>7.2219390678324976E-6</v>
      </c>
      <c r="AV274" s="5">
        <f t="shared" si="373"/>
        <v>2.0121647235834486E-6</v>
      </c>
      <c r="AW274" s="5">
        <f t="shared" si="374"/>
        <v>6.2107037276802741E-9</v>
      </c>
      <c r="AX274" s="5">
        <f t="shared" si="375"/>
        <v>5.5822722879743337E-4</v>
      </c>
      <c r="AY274" s="5">
        <f t="shared" si="376"/>
        <v>2.4970164212874445E-4</v>
      </c>
      <c r="AZ274" s="5">
        <f t="shared" si="377"/>
        <v>5.5847248992235341E-5</v>
      </c>
      <c r="BA274" s="5">
        <f t="shared" si="378"/>
        <v>8.3270450110286432E-6</v>
      </c>
      <c r="BB274" s="5">
        <f t="shared" si="379"/>
        <v>9.3119643134083764E-7</v>
      </c>
      <c r="BC274" s="5">
        <f t="shared" si="380"/>
        <v>8.3307035578019069E-8</v>
      </c>
      <c r="BD274" s="5">
        <f t="shared" si="381"/>
        <v>2.3337541067277302E-6</v>
      </c>
      <c r="BE274" s="5">
        <f t="shared" si="382"/>
        <v>2.6009068439758564E-6</v>
      </c>
      <c r="BF274" s="5">
        <f t="shared" si="383"/>
        <v>1.4493207299644749E-6</v>
      </c>
      <c r="BG274" s="5">
        <f t="shared" si="384"/>
        <v>5.3840979430435827E-7</v>
      </c>
      <c r="BH274" s="5">
        <f t="shared" si="385"/>
        <v>1.5001084677611371E-7</v>
      </c>
      <c r="BI274" s="5">
        <f t="shared" si="386"/>
        <v>3.3436619301566054E-8</v>
      </c>
      <c r="BJ274" s="8">
        <f t="shared" si="387"/>
        <v>0.5238294521080733</v>
      </c>
      <c r="BK274" s="8">
        <f t="shared" si="388"/>
        <v>0.32835780345257082</v>
      </c>
      <c r="BL274" s="8">
        <f t="shared" si="389"/>
        <v>0.14477189022182493</v>
      </c>
      <c r="BM274" s="8">
        <f t="shared" si="390"/>
        <v>0.20665311674155376</v>
      </c>
      <c r="BN274" s="8">
        <f t="shared" si="391"/>
        <v>0.79318533095721144</v>
      </c>
    </row>
    <row r="275" spans="1:66" x14ac:dyDescent="0.25">
      <c r="A275" t="s">
        <v>342</v>
      </c>
      <c r="B275" t="s">
        <v>436</v>
      </c>
      <c r="C275" t="s">
        <v>348</v>
      </c>
      <c r="D275" s="11">
        <v>44504</v>
      </c>
      <c r="E275">
        <f>VLOOKUP(A275,home!$A$2:$E$405,3,FALSE)</f>
        <v>1.18548387096774</v>
      </c>
      <c r="F275">
        <f>VLOOKUP(B275,home!$B$2:$E$405,3,FALSE)</f>
        <v>0.84</v>
      </c>
      <c r="G275">
        <f>VLOOKUP(C275,away!$B$2:$E$405,4,FALSE)</f>
        <v>0.89</v>
      </c>
      <c r="H275">
        <f>VLOOKUP(A275,away!$A$2:$E$405,3,FALSE)</f>
        <v>0.86021505376344098</v>
      </c>
      <c r="I275">
        <f>VLOOKUP(C275,away!$B$2:$E$405,3,FALSE)</f>
        <v>1.04</v>
      </c>
      <c r="J275">
        <f>VLOOKUP(B275,home!$B$2:$E$405,4,FALSE)</f>
        <v>0.82</v>
      </c>
      <c r="K275" s="3">
        <f t="shared" si="336"/>
        <v>0.88626774193548241</v>
      </c>
      <c r="L275" s="3">
        <f t="shared" si="337"/>
        <v>0.73359139784946248</v>
      </c>
      <c r="M275" s="5">
        <f t="shared" si="338"/>
        <v>0.19792657710033235</v>
      </c>
      <c r="N275" s="5">
        <f t="shared" si="339"/>
        <v>0.17541594055573073</v>
      </c>
      <c r="O275" s="5">
        <f t="shared" si="340"/>
        <v>0.14519723436659218</v>
      </c>
      <c r="P275" s="5">
        <f t="shared" si="341"/>
        <v>0.1286836250373567</v>
      </c>
      <c r="Q275" s="5">
        <f t="shared" si="342"/>
        <v>7.7732744767908132E-2</v>
      </c>
      <c r="R275" s="5">
        <f t="shared" si="343"/>
        <v>5.3257721061432194E-2</v>
      </c>
      <c r="S275" s="5">
        <f t="shared" si="344"/>
        <v>2.0916184672309997E-2</v>
      </c>
      <c r="T275" s="5">
        <f t="shared" si="345"/>
        <v>5.7024072892965211E-2</v>
      </c>
      <c r="U275" s="5">
        <f t="shared" si="346"/>
        <v>4.7200600185745296E-2</v>
      </c>
      <c r="V275" s="5">
        <f t="shared" si="347"/>
        <v>1.5109814429481562E-3</v>
      </c>
      <c r="W275" s="5">
        <f t="shared" si="348"/>
        <v>2.2964008059967043E-2</v>
      </c>
      <c r="X275" s="5">
        <f t="shared" si="349"/>
        <v>1.6846198772937544E-2</v>
      </c>
      <c r="Y275" s="5">
        <f t="shared" si="350"/>
        <v>6.1791132531445764E-3</v>
      </c>
      <c r="Z275" s="5">
        <f t="shared" si="351"/>
        <v>1.3023135346577598E-2</v>
      </c>
      <c r="AA275" s="5">
        <f t="shared" si="352"/>
        <v>1.1541984756531495E-2</v>
      </c>
      <c r="AB275" s="5">
        <f t="shared" si="353"/>
        <v>5.1146443838124634E-3</v>
      </c>
      <c r="AC275" s="5">
        <f t="shared" si="354"/>
        <v>6.1398579049903334E-5</v>
      </c>
      <c r="AD275" s="5">
        <f t="shared" si="355"/>
        <v>5.0880648922738015E-3</v>
      </c>
      <c r="AE275" s="5">
        <f t="shared" si="356"/>
        <v>3.732560636671912E-3</v>
      </c>
      <c r="AF275" s="5">
        <f t="shared" si="357"/>
        <v>1.369087187507014E-3</v>
      </c>
      <c r="AG275" s="5">
        <f t="shared" si="358"/>
        <v>3.3478352788701975E-4</v>
      </c>
      <c r="AH275" s="5">
        <f t="shared" si="359"/>
        <v>2.3884150158196512E-3</v>
      </c>
      <c r="AI275" s="5">
        <f t="shared" si="360"/>
        <v>2.1167751828752818E-3</v>
      </c>
      <c r="AJ275" s="5">
        <f t="shared" si="361"/>
        <v>9.3801478075597185E-4</v>
      </c>
      <c r="AK275" s="5">
        <f t="shared" si="362"/>
        <v>2.7711074721423391E-4</v>
      </c>
      <c r="AL275" s="5">
        <f t="shared" si="363"/>
        <v>1.5967520562494496E-6</v>
      </c>
      <c r="AM275" s="5">
        <f t="shared" si="364"/>
        <v>9.0187755657934146E-4</v>
      </c>
      <c r="AN275" s="5">
        <f t="shared" si="365"/>
        <v>6.6160961742009678E-4</v>
      </c>
      <c r="AO275" s="5">
        <f t="shared" si="366"/>
        <v>2.4267556203692842E-4</v>
      </c>
      <c r="AP275" s="5">
        <f t="shared" si="367"/>
        <v>5.9341568259524749E-5</v>
      </c>
      <c r="AQ275" s="5">
        <f t="shared" si="368"/>
        <v>1.0883116002521014E-5</v>
      </c>
      <c r="AR275" s="5">
        <f t="shared" si="369"/>
        <v>3.5042414201995694E-4</v>
      </c>
      <c r="AS275" s="5">
        <f t="shared" si="370"/>
        <v>3.1056961306770604E-4</v>
      </c>
      <c r="AT275" s="5">
        <f t="shared" si="371"/>
        <v>1.3762391484364617E-4</v>
      </c>
      <c r="AU275" s="5">
        <f t="shared" si="372"/>
        <v>4.06572120815998E-5</v>
      </c>
      <c r="AV275" s="5">
        <f t="shared" si="373"/>
        <v>9.0082938862378662E-6</v>
      </c>
      <c r="AW275" s="5">
        <f t="shared" si="374"/>
        <v>2.883727079987302E-8</v>
      </c>
      <c r="AX275" s="5">
        <f t="shared" si="375"/>
        <v>1.3321749759531048E-4</v>
      </c>
      <c r="AY275" s="5">
        <f t="shared" si="376"/>
        <v>9.7727210278951201E-5</v>
      </c>
      <c r="AZ275" s="5">
        <f t="shared" si="377"/>
        <v>3.5845920398232083E-5</v>
      </c>
      <c r="BA275" s="5">
        <f t="shared" si="378"/>
        <v>8.7654196173798768E-6</v>
      </c>
      <c r="BB275" s="5">
        <f t="shared" si="379"/>
        <v>1.6075591074627011E-6</v>
      </c>
      <c r="BC275" s="5">
        <f t="shared" si="380"/>
        <v>2.3585830655383955E-7</v>
      </c>
      <c r="BD275" s="5">
        <f t="shared" si="381"/>
        <v>4.2844689364103106E-5</v>
      </c>
      <c r="BE275" s="5">
        <f t="shared" si="382"/>
        <v>3.7971866096650845E-5</v>
      </c>
      <c r="BF275" s="5">
        <f t="shared" si="383"/>
        <v>1.6826620011277621E-5</v>
      </c>
      <c r="BG275" s="5">
        <f t="shared" si="384"/>
        <v>4.97096350726714E-6</v>
      </c>
      <c r="BH275" s="5">
        <f t="shared" si="385"/>
        <v>1.1014011507073332E-6</v>
      </c>
      <c r="BI275" s="5">
        <f t="shared" si="386"/>
        <v>1.9522726216050613E-7</v>
      </c>
      <c r="BJ275" s="8">
        <f t="shared" si="387"/>
        <v>0.3688403614325953</v>
      </c>
      <c r="BK275" s="8">
        <f t="shared" si="388"/>
        <v>0.34919809079433228</v>
      </c>
      <c r="BL275" s="8">
        <f t="shared" si="389"/>
        <v>0.26898469442407008</v>
      </c>
      <c r="BM275" s="8">
        <f t="shared" si="390"/>
        <v>0.22173474073521485</v>
      </c>
      <c r="BN275" s="8">
        <f t="shared" si="391"/>
        <v>0.77821384288935236</v>
      </c>
    </row>
    <row r="276" spans="1:66" x14ac:dyDescent="0.25">
      <c r="A276" t="s">
        <v>342</v>
      </c>
      <c r="B276" t="s">
        <v>400</v>
      </c>
      <c r="C276" t="s">
        <v>398</v>
      </c>
      <c r="D276" s="11">
        <v>44504</v>
      </c>
      <c r="E276">
        <f>VLOOKUP(A276,home!$A$2:$E$405,3,FALSE)</f>
        <v>1.18548387096774</v>
      </c>
      <c r="F276">
        <f>VLOOKUP(B276,home!$B$2:$E$405,3,FALSE)</f>
        <v>1.27</v>
      </c>
      <c r="G276">
        <f>VLOOKUP(C276,away!$B$2:$E$405,4,FALSE)</f>
        <v>1.64</v>
      </c>
      <c r="H276">
        <f>VLOOKUP(A276,away!$A$2:$E$405,3,FALSE)</f>
        <v>0.86021505376344098</v>
      </c>
      <c r="I276">
        <f>VLOOKUP(C276,away!$B$2:$E$405,3,FALSE)</f>
        <v>0.79</v>
      </c>
      <c r="J276">
        <f>VLOOKUP(B276,home!$B$2:$E$405,4,FALSE)</f>
        <v>0.65</v>
      </c>
      <c r="K276" s="3">
        <f t="shared" si="336"/>
        <v>2.4691258064516086</v>
      </c>
      <c r="L276" s="3">
        <f t="shared" si="337"/>
        <v>0.44172043010752698</v>
      </c>
      <c r="M276" s="5">
        <f t="shared" si="338"/>
        <v>5.4429650014967482E-2</v>
      </c>
      <c r="N276" s="5">
        <f t="shared" si="339"/>
        <v>0.13439365348808541</v>
      </c>
      <c r="O276" s="5">
        <f t="shared" si="340"/>
        <v>2.4042688415213599E-2</v>
      </c>
      <c r="P276" s="5">
        <f t="shared" si="341"/>
        <v>5.9364422422479031E-2</v>
      </c>
      <c r="Q276" s="5">
        <f t="shared" si="342"/>
        <v>0.16591741902537349</v>
      </c>
      <c r="R276" s="5">
        <f t="shared" si="343"/>
        <v>5.3100733338547028E-3</v>
      </c>
      <c r="S276" s="5">
        <f t="shared" si="344"/>
        <v>1.6186649411604876E-2</v>
      </c>
      <c r="T276" s="5">
        <f t="shared" si="345"/>
        <v>7.3289113694218769E-2</v>
      </c>
      <c r="U276" s="5">
        <f t="shared" si="346"/>
        <v>1.3111239102771175E-2</v>
      </c>
      <c r="V276" s="5">
        <f t="shared" si="347"/>
        <v>1.9615760752352287E-3</v>
      </c>
      <c r="W276" s="5">
        <f t="shared" si="348"/>
        <v>0.13655699368513158</v>
      </c>
      <c r="X276" s="5">
        <f t="shared" si="349"/>
        <v>6.0320013984787174E-2</v>
      </c>
      <c r="Y276" s="5">
        <f t="shared" si="350"/>
        <v>1.3322291260726113E-2</v>
      </c>
      <c r="Z276" s="5">
        <f t="shared" si="351"/>
        <v>7.8185595897760287E-4</v>
      </c>
      <c r="AA276" s="5">
        <f t="shared" si="352"/>
        <v>1.9305007252395697E-3</v>
      </c>
      <c r="AB276" s="5">
        <f t="shared" si="353"/>
        <v>2.3833245800312843E-3</v>
      </c>
      <c r="AC276" s="5">
        <f t="shared" si="354"/>
        <v>1.3371369133375707E-4</v>
      </c>
      <c r="AD276" s="5">
        <f t="shared" si="355"/>
        <v>8.4294099289851945E-2</v>
      </c>
      <c r="AE276" s="5">
        <f t="shared" si="356"/>
        <v>3.7234425793839988E-2</v>
      </c>
      <c r="AF276" s="5">
        <f t="shared" si="357"/>
        <v>8.223603288230897E-3</v>
      </c>
      <c r="AG276" s="5">
        <f t="shared" si="358"/>
        <v>1.2108445271703414E-3</v>
      </c>
      <c r="AH276" s="5">
        <f t="shared" si="359"/>
        <v>8.6340437620429915E-5</v>
      </c>
      <c r="AI276" s="5">
        <f t="shared" si="360"/>
        <v>2.1318540266892884E-4</v>
      </c>
      <c r="AJ276" s="5">
        <f t="shared" si="361"/>
        <v>2.63190789644315E-4</v>
      </c>
      <c r="AK276" s="5">
        <f t="shared" si="362"/>
        <v>2.1661705691038496E-4</v>
      </c>
      <c r="AL276" s="5">
        <f t="shared" si="363"/>
        <v>5.8334647044934678E-6</v>
      </c>
      <c r="AM276" s="5">
        <f t="shared" si="364"/>
        <v>4.1626547177633519E-2</v>
      </c>
      <c r="AN276" s="5">
        <f t="shared" si="365"/>
        <v>1.8387296323195544E-2</v>
      </c>
      <c r="AO276" s="5">
        <f t="shared" si="366"/>
        <v>4.0610222201982417E-3</v>
      </c>
      <c r="AP276" s="5">
        <f t="shared" si="367"/>
        <v>5.9794549392739704E-4</v>
      </c>
      <c r="AQ276" s="5">
        <f t="shared" si="368"/>
        <v>6.6031185189616861E-5</v>
      </c>
      <c r="AR276" s="5">
        <f t="shared" si="369"/>
        <v>7.6276670482736845E-6</v>
      </c>
      <c r="AS276" s="5">
        <f t="shared" si="370"/>
        <v>1.8833669551913124E-5</v>
      </c>
      <c r="AT276" s="5">
        <f t="shared" si="371"/>
        <v>2.3251349760405305E-5</v>
      </c>
      <c r="AU276" s="5">
        <f t="shared" si="372"/>
        <v>1.9136835909416387E-5</v>
      </c>
      <c r="AV276" s="5">
        <f t="shared" si="373"/>
        <v>1.1812813849442462E-5</v>
      </c>
      <c r="AW276" s="5">
        <f t="shared" si="374"/>
        <v>1.7673183172577578E-7</v>
      </c>
      <c r="AX276" s="5">
        <f t="shared" si="375"/>
        <v>1.7130196978295046E-2</v>
      </c>
      <c r="AY276" s="5">
        <f t="shared" si="376"/>
        <v>7.5667579770791471E-3</v>
      </c>
      <c r="AZ276" s="5">
        <f t="shared" si="377"/>
        <v>1.6711957940774805E-3</v>
      </c>
      <c r="BA276" s="5">
        <f t="shared" si="378"/>
        <v>2.4606710831793154E-4</v>
      </c>
      <c r="BB276" s="5">
        <f t="shared" si="379"/>
        <v>2.7173217230378036E-5</v>
      </c>
      <c r="BC276" s="5">
        <f t="shared" si="380"/>
        <v>2.4005930404815709E-6</v>
      </c>
      <c r="BD276" s="5">
        <f t="shared" si="381"/>
        <v>5.6154939488007673E-7</v>
      </c>
      <c r="BE276" s="5">
        <f t="shared" si="382"/>
        <v>1.3865361024956823E-6</v>
      </c>
      <c r="BF276" s="5">
        <f t="shared" si="383"/>
        <v>1.7117660361244614E-6</v>
      </c>
      <c r="BG276" s="5">
        <f t="shared" si="384"/>
        <v>1.4088552314674278E-6</v>
      </c>
      <c r="BH276" s="5">
        <f t="shared" si="385"/>
        <v>8.6966020239264526E-7</v>
      </c>
      <c r="BI276" s="5">
        <f t="shared" si="386"/>
        <v>4.2946008971432177E-7</v>
      </c>
      <c r="BJ276" s="8">
        <f t="shared" si="387"/>
        <v>0.8061450921056007</v>
      </c>
      <c r="BK276" s="8">
        <f t="shared" si="388"/>
        <v>0.13964860305740401</v>
      </c>
      <c r="BL276" s="8">
        <f t="shared" si="389"/>
        <v>4.764419000713091E-2</v>
      </c>
      <c r="BM276" s="8">
        <f t="shared" si="390"/>
        <v>0.54319525318389206</v>
      </c>
      <c r="BN276" s="8">
        <f t="shared" si="391"/>
        <v>0.4434579066999737</v>
      </c>
    </row>
    <row r="277" spans="1:66" x14ac:dyDescent="0.25">
      <c r="A277" t="s">
        <v>342</v>
      </c>
      <c r="B277" t="s">
        <v>402</v>
      </c>
      <c r="C277" t="s">
        <v>396</v>
      </c>
      <c r="D277" s="11">
        <v>44504</v>
      </c>
      <c r="E277">
        <f>VLOOKUP(A277,home!$A$2:$E$405,3,FALSE)</f>
        <v>1.18548387096774</v>
      </c>
      <c r="F277">
        <f>VLOOKUP(B277,home!$B$2:$E$405,3,FALSE)</f>
        <v>0.84</v>
      </c>
      <c r="G277">
        <f>VLOOKUP(C277,away!$B$2:$E$405,4,FALSE)</f>
        <v>1.1200000000000001</v>
      </c>
      <c r="H277">
        <f>VLOOKUP(A277,away!$A$2:$E$405,3,FALSE)</f>
        <v>0.86021505376344098</v>
      </c>
      <c r="I277">
        <f>VLOOKUP(C277,away!$B$2:$E$405,3,FALSE)</f>
        <v>0.56000000000000005</v>
      </c>
      <c r="J277">
        <f>VLOOKUP(B277,home!$B$2:$E$405,4,FALSE)</f>
        <v>1.02</v>
      </c>
      <c r="K277" s="3">
        <f t="shared" si="336"/>
        <v>1.1153032258064499</v>
      </c>
      <c r="L277" s="3">
        <f t="shared" si="337"/>
        <v>0.49135483870967755</v>
      </c>
      <c r="M277" s="5">
        <f t="shared" si="338"/>
        <v>0.20055674305558474</v>
      </c>
      <c r="N277" s="5">
        <f t="shared" si="339"/>
        <v>0.22368158248712894</v>
      </c>
      <c r="O277" s="5">
        <f t="shared" si="340"/>
        <v>9.8544526136215074E-2</v>
      </c>
      <c r="P277" s="5">
        <f t="shared" si="341"/>
        <v>0.10990702788528868</v>
      </c>
      <c r="Q277" s="5">
        <f t="shared" si="342"/>
        <v>0.12473639525069324</v>
      </c>
      <c r="R277" s="5">
        <f t="shared" si="343"/>
        <v>2.4210164872690784E-2</v>
      </c>
      <c r="S277" s="5">
        <f t="shared" si="344"/>
        <v>1.5057527603584182E-2</v>
      </c>
      <c r="T277" s="5">
        <f t="shared" si="345"/>
        <v>6.1289831369630968E-2</v>
      </c>
      <c r="U277" s="5">
        <f t="shared" si="346"/>
        <v>2.7001674979818029E-2</v>
      </c>
      <c r="V277" s="5">
        <f t="shared" si="347"/>
        <v>9.1685224784043807E-4</v>
      </c>
      <c r="W277" s="5">
        <f t="shared" si="348"/>
        <v>4.6372967999522154E-2</v>
      </c>
      <c r="X277" s="5">
        <f t="shared" si="349"/>
        <v>2.2785582211894247E-2</v>
      </c>
      <c r="Y277" s="5">
        <f t="shared" si="350"/>
        <v>5.5979030363156983E-3</v>
      </c>
      <c r="Z277" s="5">
        <f t="shared" si="351"/>
        <v>3.9652605520518946E-3</v>
      </c>
      <c r="AA277" s="5">
        <f t="shared" si="352"/>
        <v>4.4224678848665414E-3</v>
      </c>
      <c r="AB277" s="5">
        <f t="shared" si="353"/>
        <v>2.4661963490085412E-3</v>
      </c>
      <c r="AC277" s="5">
        <f t="shared" si="354"/>
        <v>3.1402741698817024E-5</v>
      </c>
      <c r="AD277" s="5">
        <f t="shared" si="355"/>
        <v>1.2929980200021588E-2</v>
      </c>
      <c r="AE277" s="5">
        <f t="shared" si="356"/>
        <v>6.3532083357009323E-3</v>
      </c>
      <c r="AF277" s="5">
        <f t="shared" si="357"/>
        <v>1.5608398285386555E-3</v>
      </c>
      <c r="AG277" s="5">
        <f t="shared" si="358"/>
        <v>2.5564206740108394E-4</v>
      </c>
      <c r="AH277" s="5">
        <f t="shared" si="359"/>
        <v>4.8708748974882627E-4</v>
      </c>
      <c r="AI277" s="5">
        <f t="shared" si="360"/>
        <v>5.4325024856683194E-4</v>
      </c>
      <c r="AJ277" s="5">
        <f t="shared" si="361"/>
        <v>3.029443773233718E-4</v>
      </c>
      <c r="AK277" s="5">
        <f t="shared" si="362"/>
        <v>1.1262494708956092E-4</v>
      </c>
      <c r="AL277" s="5">
        <f t="shared" si="363"/>
        <v>6.8836020270030841E-7</v>
      </c>
      <c r="AM277" s="5">
        <f t="shared" si="364"/>
        <v>2.8841697253395191E-3</v>
      </c>
      <c r="AN277" s="5">
        <f t="shared" si="365"/>
        <v>1.4171507502055342E-3</v>
      </c>
      <c r="AO277" s="5">
        <f t="shared" si="366"/>
        <v>3.4816193914726949E-4</v>
      </c>
      <c r="AP277" s="5">
        <f t="shared" si="367"/>
        <v>5.7023684484851726E-5</v>
      </c>
      <c r="AQ277" s="5">
        <f t="shared" si="368"/>
        <v>7.0047158231714636E-6</v>
      </c>
      <c r="AR277" s="5">
        <f t="shared" si="369"/>
        <v>4.786655899260726E-5</v>
      </c>
      <c r="AS277" s="5">
        <f t="shared" si="370"/>
        <v>5.338572765270961E-5</v>
      </c>
      <c r="AT277" s="5">
        <f t="shared" si="371"/>
        <v>2.9770637131545816E-5</v>
      </c>
      <c r="AU277" s="5">
        <f t="shared" si="372"/>
        <v>1.1067762542375437E-5</v>
      </c>
      <c r="AV277" s="5">
        <f t="shared" si="373"/>
        <v>3.0859778164927819E-6</v>
      </c>
      <c r="AW277" s="5">
        <f t="shared" si="374"/>
        <v>1.0478556237536788E-8</v>
      </c>
      <c r="AX277" s="5">
        <f t="shared" si="375"/>
        <v>5.3612063307407814E-4</v>
      </c>
      <c r="AY277" s="5">
        <f t="shared" si="376"/>
        <v>2.6342546719304387E-4</v>
      </c>
      <c r="AZ277" s="5">
        <f t="shared" si="377"/>
        <v>6.4717688972329773E-5</v>
      </c>
      <c r="BA277" s="5">
        <f t="shared" si="378"/>
        <v>1.0599783208887391E-5</v>
      </c>
      <c r="BB277" s="5">
        <f t="shared" si="379"/>
        <v>1.3020636922401029E-6</v>
      </c>
      <c r="BC277" s="5">
        <f t="shared" si="380"/>
        <v>1.2795505909807264E-7</v>
      </c>
      <c r="BD277" s="5">
        <f t="shared" si="381"/>
        <v>3.9199108955666343E-6</v>
      </c>
      <c r="BE277" s="5">
        <f t="shared" si="382"/>
        <v>4.3718892666993166E-6</v>
      </c>
      <c r="BF277" s="5">
        <f t="shared" si="383"/>
        <v>2.4379911010091717E-6</v>
      </c>
      <c r="BG277" s="5">
        <f t="shared" si="384"/>
        <v>9.0636644648098221E-7</v>
      </c>
      <c r="BH277" s="5">
        <f t="shared" si="385"/>
        <v>2.5271835538074228E-7</v>
      </c>
      <c r="BI277" s="5">
        <f t="shared" si="386"/>
        <v>5.6371519395328487E-8</v>
      </c>
      <c r="BJ277" s="8">
        <f t="shared" si="387"/>
        <v>0.51115373719304746</v>
      </c>
      <c r="BK277" s="8">
        <f t="shared" si="388"/>
        <v>0.32673366736139264</v>
      </c>
      <c r="BL277" s="8">
        <f t="shared" si="389"/>
        <v>0.15824805919704779</v>
      </c>
      <c r="BM277" s="8">
        <f t="shared" si="390"/>
        <v>0.21820086962730162</v>
      </c>
      <c r="BN277" s="8">
        <f t="shared" si="391"/>
        <v>0.78163643968760155</v>
      </c>
    </row>
    <row r="278" spans="1:66" x14ac:dyDescent="0.25">
      <c r="A278" t="s">
        <v>342</v>
      </c>
      <c r="B278" t="s">
        <v>414</v>
      </c>
      <c r="C278" t="s">
        <v>363</v>
      </c>
      <c r="D278" s="11">
        <v>44504</v>
      </c>
      <c r="E278">
        <f>VLOOKUP(A278,home!$A$2:$E$405,3,FALSE)</f>
        <v>1.18548387096774</v>
      </c>
      <c r="F278">
        <f>VLOOKUP(B278,home!$B$2:$E$405,3,FALSE)</f>
        <v>0.74</v>
      </c>
      <c r="G278">
        <f>VLOOKUP(C278,away!$B$2:$E$405,4,FALSE)</f>
        <v>1.24</v>
      </c>
      <c r="H278">
        <f>VLOOKUP(A278,away!$A$2:$E$405,3,FALSE)</f>
        <v>0.86021505376344098</v>
      </c>
      <c r="I278">
        <f>VLOOKUP(C278,away!$B$2:$E$405,3,FALSE)</f>
        <v>0.6</v>
      </c>
      <c r="J278">
        <f>VLOOKUP(B278,home!$B$2:$E$405,4,FALSE)</f>
        <v>1.3</v>
      </c>
      <c r="K278" s="3">
        <f t="shared" si="336"/>
        <v>1.0877999999999981</v>
      </c>
      <c r="L278" s="3">
        <f t="shared" si="337"/>
        <v>0.67096774193548403</v>
      </c>
      <c r="M278" s="5">
        <f t="shared" si="338"/>
        <v>0.17225699816924167</v>
      </c>
      <c r="N278" s="5">
        <f t="shared" si="339"/>
        <v>0.18738116260850071</v>
      </c>
      <c r="O278" s="5">
        <f t="shared" si="340"/>
        <v>0.11557888909420087</v>
      </c>
      <c r="P278" s="5">
        <f t="shared" si="341"/>
        <v>0.12572671555667148</v>
      </c>
      <c r="Q278" s="5">
        <f t="shared" si="342"/>
        <v>0.10191661434276336</v>
      </c>
      <c r="R278" s="5">
        <f t="shared" si="343"/>
        <v>3.8774853115473851E-2</v>
      </c>
      <c r="S278" s="5">
        <f t="shared" si="344"/>
        <v>2.2941313230620791E-2</v>
      </c>
      <c r="T278" s="5">
        <f t="shared" si="345"/>
        <v>6.8382760591273489E-2</v>
      </c>
      <c r="U278" s="5">
        <f t="shared" si="346"/>
        <v>4.2179285219012375E-2</v>
      </c>
      <c r="V278" s="5">
        <f t="shared" si="347"/>
        <v>1.8604862332301103E-3</v>
      </c>
      <c r="W278" s="5">
        <f t="shared" si="348"/>
        <v>3.6954964360685932E-2</v>
      </c>
      <c r="X278" s="5">
        <f t="shared" si="349"/>
        <v>2.4795588990395728E-2</v>
      </c>
      <c r="Y278" s="5">
        <f t="shared" si="350"/>
        <v>8.318520177423086E-3</v>
      </c>
      <c r="Z278" s="5">
        <f t="shared" si="351"/>
        <v>8.6722252129231882E-3</v>
      </c>
      <c r="AA278" s="5">
        <f t="shared" si="352"/>
        <v>9.4336465866178276E-3</v>
      </c>
      <c r="AB278" s="5">
        <f t="shared" si="353"/>
        <v>5.1309603784614266E-3</v>
      </c>
      <c r="AC278" s="5">
        <f t="shared" si="354"/>
        <v>8.4870580705162022E-5</v>
      </c>
      <c r="AD278" s="5">
        <f t="shared" si="355"/>
        <v>1.004990255788852E-2</v>
      </c>
      <c r="AE278" s="5">
        <f t="shared" si="356"/>
        <v>6.7431604259381049E-3</v>
      </c>
      <c r="AF278" s="5">
        <f t="shared" si="357"/>
        <v>2.2622215622502035E-3</v>
      </c>
      <c r="AG278" s="5">
        <f t="shared" si="358"/>
        <v>5.0595923112692755E-4</v>
      </c>
      <c r="AH278" s="5">
        <f t="shared" si="359"/>
        <v>1.4546958421677604E-3</v>
      </c>
      <c r="AI278" s="5">
        <f t="shared" si="360"/>
        <v>1.5824181371100869E-3</v>
      </c>
      <c r="AJ278" s="5">
        <f t="shared" si="361"/>
        <v>8.6067722477417476E-4</v>
      </c>
      <c r="AK278" s="5">
        <f t="shared" si="362"/>
        <v>3.1208156170311525E-4</v>
      </c>
      <c r="AL278" s="5">
        <f t="shared" si="363"/>
        <v>2.4778091973862754E-6</v>
      </c>
      <c r="AM278" s="5">
        <f t="shared" si="364"/>
        <v>2.1864568004942232E-3</v>
      </c>
      <c r="AN278" s="5">
        <f t="shared" si="365"/>
        <v>1.4670419822670922E-3</v>
      </c>
      <c r="AO278" s="5">
        <f t="shared" si="366"/>
        <v>4.9216892308315361E-4</v>
      </c>
      <c r="AP278" s="5">
        <f t="shared" si="367"/>
        <v>1.1007649032397419E-4</v>
      </c>
      <c r="AQ278" s="5">
        <f t="shared" si="368"/>
        <v>1.8464443538215024E-5</v>
      </c>
      <c r="AR278" s="5">
        <f t="shared" si="369"/>
        <v>1.9521079688444796E-4</v>
      </c>
      <c r="AS278" s="5">
        <f t="shared" si="370"/>
        <v>2.1235030485090207E-4</v>
      </c>
      <c r="AT278" s="5">
        <f t="shared" si="371"/>
        <v>1.1549733080840544E-4</v>
      </c>
      <c r="AU278" s="5">
        <f t="shared" si="372"/>
        <v>4.1879332151127745E-5</v>
      </c>
      <c r="AV278" s="5">
        <f t="shared" si="373"/>
        <v>1.1389084378499166E-5</v>
      </c>
      <c r="AW278" s="5">
        <f t="shared" si="374"/>
        <v>5.0236116105975923E-8</v>
      </c>
      <c r="AX278" s="5">
        <f t="shared" si="375"/>
        <v>3.9640461792960185E-4</v>
      </c>
      <c r="AY278" s="5">
        <f t="shared" si="376"/>
        <v>2.6597471138502325E-4</v>
      </c>
      <c r="AZ278" s="5">
        <f t="shared" si="377"/>
        <v>8.9230225754975557E-5</v>
      </c>
      <c r="BA278" s="5">
        <f t="shared" si="378"/>
        <v>1.995686769573648E-5</v>
      </c>
      <c r="BB278" s="5">
        <f t="shared" si="379"/>
        <v>3.3476036134783765E-6</v>
      </c>
      <c r="BC278" s="5">
        <f t="shared" si="380"/>
        <v>4.4922680748613075E-7</v>
      </c>
      <c r="BD278" s="5">
        <f t="shared" si="381"/>
        <v>2.1830024597830743E-5</v>
      </c>
      <c r="BE278" s="5">
        <f t="shared" si="382"/>
        <v>2.3746700757520238E-5</v>
      </c>
      <c r="BF278" s="5">
        <f t="shared" si="383"/>
        <v>1.2915830542015234E-5</v>
      </c>
      <c r="BG278" s="5">
        <f t="shared" si="384"/>
        <v>4.6832801545347161E-6</v>
      </c>
      <c r="BH278" s="5">
        <f t="shared" si="385"/>
        <v>1.2736180380257136E-6</v>
      </c>
      <c r="BI278" s="5">
        <f t="shared" si="386"/>
        <v>2.7708834035287384E-7</v>
      </c>
      <c r="BJ278" s="8">
        <f t="shared" si="387"/>
        <v>0.45236042674113902</v>
      </c>
      <c r="BK278" s="8">
        <f t="shared" si="388"/>
        <v>0.32313883629105156</v>
      </c>
      <c r="BL278" s="8">
        <f t="shared" si="389"/>
        <v>0.21594856055102518</v>
      </c>
      <c r="BM278" s="8">
        <f t="shared" si="390"/>
        <v>0.25821889143401794</v>
      </c>
      <c r="BN278" s="8">
        <f t="shared" si="391"/>
        <v>0.74163523288685185</v>
      </c>
    </row>
    <row r="279" spans="1:66" x14ac:dyDescent="0.25">
      <c r="A279" t="s">
        <v>342</v>
      </c>
      <c r="B279" t="s">
        <v>380</v>
      </c>
      <c r="C279" t="s">
        <v>393</v>
      </c>
      <c r="D279" s="11">
        <v>44504</v>
      </c>
      <c r="E279">
        <f>VLOOKUP(A279,home!$A$2:$E$405,3,FALSE)</f>
        <v>1.18548387096774</v>
      </c>
      <c r="F279">
        <f>VLOOKUP(B279,home!$B$2:$E$405,3,FALSE)</f>
        <v>1.64</v>
      </c>
      <c r="G279">
        <f>VLOOKUP(C279,away!$B$2:$E$405,4,FALSE)</f>
        <v>0.89</v>
      </c>
      <c r="H279">
        <f>VLOOKUP(A279,away!$A$2:$E$405,3,FALSE)</f>
        <v>0.86021505376344098</v>
      </c>
      <c r="I279">
        <f>VLOOKUP(C279,away!$B$2:$E$405,3,FALSE)</f>
        <v>0.74</v>
      </c>
      <c r="J279">
        <f>VLOOKUP(B279,home!$B$2:$E$405,4,FALSE)</f>
        <v>0.62</v>
      </c>
      <c r="K279" s="3">
        <f t="shared" si="336"/>
        <v>1.7303322580645133</v>
      </c>
      <c r="L279" s="3">
        <f t="shared" si="337"/>
        <v>0.39466666666666667</v>
      </c>
      <c r="M279" s="5">
        <f t="shared" si="338"/>
        <v>0.11943309668933554</v>
      </c>
      <c r="N279" s="5">
        <f t="shared" si="339"/>
        <v>0.2066589398820953</v>
      </c>
      <c r="O279" s="5">
        <f t="shared" si="340"/>
        <v>4.7136262160057757E-2</v>
      </c>
      <c r="P279" s="5">
        <f t="shared" si="341"/>
        <v>8.1561394940133605E-2</v>
      </c>
      <c r="Q279" s="5">
        <f t="shared" si="342"/>
        <v>0.17879431504770224</v>
      </c>
      <c r="R279" s="5">
        <f t="shared" si="343"/>
        <v>9.3015557329180626E-3</v>
      </c>
      <c r="S279" s="5">
        <f t="shared" si="344"/>
        <v>1.3924660184195092E-2</v>
      </c>
      <c r="T279" s="5">
        <f t="shared" si="345"/>
        <v>7.0564156338826484E-2</v>
      </c>
      <c r="U279" s="5">
        <f t="shared" si="346"/>
        <v>1.6094781934853031E-2</v>
      </c>
      <c r="V279" s="5">
        <f t="shared" si="347"/>
        <v>1.0565791785174222E-3</v>
      </c>
      <c r="W279" s="5">
        <f t="shared" si="348"/>
        <v>0.10312452362852953</v>
      </c>
      <c r="X279" s="5">
        <f t="shared" si="349"/>
        <v>4.0699811992059652E-2</v>
      </c>
      <c r="Y279" s="5">
        <f t="shared" si="350"/>
        <v>8.0314295664331049E-3</v>
      </c>
      <c r="Z279" s="5">
        <f t="shared" si="351"/>
        <v>1.2236713319749991E-3</v>
      </c>
      <c r="AA279" s="5">
        <f t="shared" si="352"/>
        <v>2.1173579789851107E-3</v>
      </c>
      <c r="AB279" s="5">
        <f t="shared" si="353"/>
        <v>1.8318664064541107E-3</v>
      </c>
      <c r="AC279" s="5">
        <f t="shared" si="354"/>
        <v>4.5096414882770639E-5</v>
      </c>
      <c r="AD279" s="5">
        <f t="shared" si="355"/>
        <v>4.4609922457995194E-2</v>
      </c>
      <c r="AE279" s="5">
        <f t="shared" si="356"/>
        <v>1.7606049396755433E-2</v>
      </c>
      <c r="AF279" s="5">
        <f t="shared" si="357"/>
        <v>3.4742604142930724E-3</v>
      </c>
      <c r="AG279" s="5">
        <f t="shared" si="358"/>
        <v>4.570582589469999E-4</v>
      </c>
      <c r="AH279" s="5">
        <f t="shared" si="359"/>
        <v>1.2073557142153318E-4</v>
      </c>
      <c r="AI279" s="5">
        <f t="shared" si="360"/>
        <v>2.0891265392653085E-4</v>
      </c>
      <c r="AJ279" s="5">
        <f t="shared" si="361"/>
        <v>1.8074415210347217E-4</v>
      </c>
      <c r="AK279" s="5">
        <f t="shared" si="362"/>
        <v>1.0424914561371894E-4</v>
      </c>
      <c r="AL279" s="5">
        <f t="shared" si="363"/>
        <v>1.2318617222846254E-6</v>
      </c>
      <c r="AM279" s="5">
        <f t="shared" si="364"/>
        <v>1.5437997571765135E-2</v>
      </c>
      <c r="AN279" s="5">
        <f t="shared" si="365"/>
        <v>6.0928630416566395E-3</v>
      </c>
      <c r="AO279" s="5">
        <f t="shared" si="366"/>
        <v>1.2023249735535768E-3</v>
      </c>
      <c r="AP279" s="5">
        <f t="shared" si="367"/>
        <v>1.5817252985415951E-4</v>
      </c>
      <c r="AQ279" s="5">
        <f t="shared" si="368"/>
        <v>1.5606356278943731E-5</v>
      </c>
      <c r="AR279" s="5">
        <f t="shared" si="369"/>
        <v>9.5300611042063541E-6</v>
      </c>
      <c r="AS279" s="5">
        <f t="shared" si="370"/>
        <v>1.6490172149934173E-5</v>
      </c>
      <c r="AT279" s="5">
        <f t="shared" si="371"/>
        <v>1.4266738406034073E-5</v>
      </c>
      <c r="AU279" s="5">
        <f t="shared" si="372"/>
        <v>8.2287325604428839E-6</v>
      </c>
      <c r="AV279" s="5">
        <f t="shared" si="373"/>
        <v>3.5596103480800298E-6</v>
      </c>
      <c r="AW279" s="5">
        <f t="shared" si="374"/>
        <v>2.3367885272630479E-8</v>
      </c>
      <c r="AX279" s="5">
        <f t="shared" si="375"/>
        <v>4.4521441997244721E-3</v>
      </c>
      <c r="AY279" s="5">
        <f t="shared" si="376"/>
        <v>1.7571129108245914E-3</v>
      </c>
      <c r="AZ279" s="5">
        <f t="shared" si="377"/>
        <v>3.4673694773605272E-4</v>
      </c>
      <c r="BA279" s="5">
        <f t="shared" si="378"/>
        <v>4.5615171791054062E-5</v>
      </c>
      <c r="BB279" s="5">
        <f t="shared" si="379"/>
        <v>4.5006969500506654E-6</v>
      </c>
      <c r="BC279" s="5">
        <f t="shared" si="380"/>
        <v>3.5525501259066596E-7</v>
      </c>
      <c r="BD279" s="5">
        <f t="shared" si="381"/>
        <v>6.2686624152112932E-7</v>
      </c>
      <c r="BE279" s="5">
        <f t="shared" si="382"/>
        <v>1.0846868791956702E-6</v>
      </c>
      <c r="BF279" s="5">
        <f t="shared" si="383"/>
        <v>9.3843434848579708E-7</v>
      </c>
      <c r="BG279" s="5">
        <f t="shared" si="384"/>
        <v>5.4126774175357651E-7</v>
      </c>
      <c r="BH279" s="5">
        <f t="shared" si="385"/>
        <v>2.3414325845148647E-7</v>
      </c>
      <c r="BI279" s="5">
        <f t="shared" si="386"/>
        <v>8.1029126621388715E-8</v>
      </c>
      <c r="BJ279" s="8">
        <f t="shared" si="387"/>
        <v>0.70353389663878441</v>
      </c>
      <c r="BK279" s="8">
        <f t="shared" si="388"/>
        <v>0.21777917217961129</v>
      </c>
      <c r="BL279" s="8">
        <f t="shared" si="389"/>
        <v>7.7152047478498034E-2</v>
      </c>
      <c r="BM279" s="8">
        <f t="shared" si="390"/>
        <v>0.35504613363368692</v>
      </c>
      <c r="BN279" s="8">
        <f t="shared" si="391"/>
        <v>0.64288556445224243</v>
      </c>
    </row>
    <row r="280" spans="1:66" x14ac:dyDescent="0.25">
      <c r="A280" t="s">
        <v>40</v>
      </c>
      <c r="B280" t="s">
        <v>235</v>
      </c>
      <c r="C280" t="s">
        <v>232</v>
      </c>
      <c r="D280" s="11">
        <v>44504</v>
      </c>
      <c r="E280">
        <f>VLOOKUP(A280,home!$A$2:$E$405,3,FALSE)</f>
        <v>1.47352941176471</v>
      </c>
      <c r="F280">
        <f>VLOOKUP(B280,home!$B$2:$E$405,3,FALSE)</f>
        <v>0.68</v>
      </c>
      <c r="G280">
        <f>VLOOKUP(C280,away!$B$2:$E$405,4,FALSE)</f>
        <v>0.98</v>
      </c>
      <c r="H280">
        <f>VLOOKUP(A280,away!$A$2:$E$405,3,FALSE)</f>
        <v>1.1558823529411799</v>
      </c>
      <c r="I280">
        <f>VLOOKUP(C280,away!$B$2:$E$405,3,FALSE)</f>
        <v>0.76</v>
      </c>
      <c r="J280">
        <f>VLOOKUP(B280,home!$B$2:$E$405,4,FALSE)</f>
        <v>0.76</v>
      </c>
      <c r="K280" s="3">
        <f t="shared" si="336"/>
        <v>0.98196000000000283</v>
      </c>
      <c r="L280" s="3">
        <f t="shared" si="337"/>
        <v>0.66763764705882556</v>
      </c>
      <c r="M280" s="5">
        <f t="shared" si="338"/>
        <v>0.19212719601370171</v>
      </c>
      <c r="N280" s="5">
        <f t="shared" si="339"/>
        <v>0.1886612213976151</v>
      </c>
      <c r="O280" s="5">
        <f t="shared" si="340"/>
        <v>0.12827134908259755</v>
      </c>
      <c r="P280" s="5">
        <f t="shared" si="341"/>
        <v>0.12595733394514788</v>
      </c>
      <c r="Q280" s="5">
        <f t="shared" si="342"/>
        <v>9.2628886481801301E-2</v>
      </c>
      <c r="R280" s="5">
        <f t="shared" si="343"/>
        <v>4.2819390843283331E-2</v>
      </c>
      <c r="S280" s="5">
        <f t="shared" si="344"/>
        <v>2.0644201216362481E-2</v>
      </c>
      <c r="T280" s="5">
        <f t="shared" si="345"/>
        <v>6.1842531820388867E-2</v>
      </c>
      <c r="U280" s="5">
        <f t="shared" si="346"/>
        <v>4.2046929032470627E-2</v>
      </c>
      <c r="V280" s="5">
        <f t="shared" si="347"/>
        <v>1.5038003761116883E-3</v>
      </c>
      <c r="W280" s="5">
        <f t="shared" si="348"/>
        <v>3.0319287123223296E-2</v>
      </c>
      <c r="X280" s="5">
        <f t="shared" si="349"/>
        <v>2.0242297515449745E-2</v>
      </c>
      <c r="Y280" s="5">
        <f t="shared" si="350"/>
        <v>6.7572599421397888E-3</v>
      </c>
      <c r="Z280" s="5">
        <f t="shared" si="351"/>
        <v>9.5292791170339692E-3</v>
      </c>
      <c r="AA280" s="5">
        <f t="shared" si="352"/>
        <v>9.3573709217627046E-3</v>
      </c>
      <c r="AB280" s="5">
        <f t="shared" si="353"/>
        <v>4.5942819751670647E-3</v>
      </c>
      <c r="AC280" s="5">
        <f t="shared" si="354"/>
        <v>6.161760609987724E-5</v>
      </c>
      <c r="AD280" s="5">
        <f t="shared" si="355"/>
        <v>7.4430817958801064E-3</v>
      </c>
      <c r="AE280" s="5">
        <f t="shared" si="356"/>
        <v>4.9692816170677718E-3</v>
      </c>
      <c r="AF280" s="5">
        <f t="shared" si="357"/>
        <v>1.6588397431959011E-3</v>
      </c>
      <c r="AG280" s="5">
        <f t="shared" si="358"/>
        <v>3.6916795433165932E-4</v>
      </c>
      <c r="AH280" s="5">
        <f t="shared" si="359"/>
        <v>1.5905263719658402E-3</v>
      </c>
      <c r="AI280" s="5">
        <f t="shared" si="360"/>
        <v>1.5618332762155809E-3</v>
      </c>
      <c r="AJ280" s="5">
        <f t="shared" si="361"/>
        <v>7.6682890195632798E-4</v>
      </c>
      <c r="AK280" s="5">
        <f t="shared" si="362"/>
        <v>2.5099843618834602E-4</v>
      </c>
      <c r="AL280" s="5">
        <f t="shared" si="363"/>
        <v>1.6158439928242801E-6</v>
      </c>
      <c r="AM280" s="5">
        <f t="shared" si="364"/>
        <v>1.4617617200564908E-3</v>
      </c>
      <c r="AN280" s="5">
        <f t="shared" si="365"/>
        <v>9.7592715533917698E-4</v>
      </c>
      <c r="AO280" s="5">
        <f t="shared" si="366"/>
        <v>3.2578285484573049E-4</v>
      </c>
      <c r="AP280" s="5">
        <f t="shared" si="367"/>
        <v>7.2501632887103485E-5</v>
      </c>
      <c r="AQ280" s="5">
        <f t="shared" si="368"/>
        <v>1.2101204897167129E-5</v>
      </c>
      <c r="AR280" s="5">
        <f t="shared" si="369"/>
        <v>2.1237905691285681E-4</v>
      </c>
      <c r="AS280" s="5">
        <f t="shared" si="370"/>
        <v>2.0854773872614949E-4</v>
      </c>
      <c r="AT280" s="5">
        <f t="shared" si="371"/>
        <v>1.0239276875976515E-4</v>
      </c>
      <c r="AU280" s="5">
        <f t="shared" si="372"/>
        <v>3.3515201070446433E-5</v>
      </c>
      <c r="AV280" s="5">
        <f t="shared" si="373"/>
        <v>8.2276467107839163E-6</v>
      </c>
      <c r="AW280" s="5">
        <f t="shared" si="374"/>
        <v>2.9426021121866304E-8</v>
      </c>
      <c r="AX280" s="5">
        <f t="shared" si="375"/>
        <v>2.3923192310444587E-4</v>
      </c>
      <c r="AY280" s="5">
        <f t="shared" si="376"/>
        <v>1.5972023824281011E-4</v>
      </c>
      <c r="AZ280" s="5">
        <f t="shared" si="377"/>
        <v>5.3317622024052381E-5</v>
      </c>
      <c r="BA280" s="5">
        <f t="shared" si="378"/>
        <v>1.1865617238303384E-5</v>
      </c>
      <c r="BB280" s="5">
        <f t="shared" si="379"/>
        <v>1.9804831934703771E-6</v>
      </c>
      <c r="BC280" s="5">
        <f t="shared" si="380"/>
        <v>2.6444902786562234E-7</v>
      </c>
      <c r="BD280" s="5">
        <f t="shared" si="381"/>
        <v>2.3632042306978677E-5</v>
      </c>
      <c r="BE280" s="5">
        <f t="shared" si="382"/>
        <v>2.3205720263760851E-5</v>
      </c>
      <c r="BF280" s="5">
        <f t="shared" si="383"/>
        <v>1.1393544535101332E-5</v>
      </c>
      <c r="BG280" s="5">
        <f t="shared" si="384"/>
        <v>3.7293349972293793E-6</v>
      </c>
      <c r="BH280" s="5">
        <f t="shared" si="385"/>
        <v>9.1551444846984278E-7</v>
      </c>
      <c r="BI280" s="5">
        <f t="shared" si="386"/>
        <v>1.7979971356388995E-7</v>
      </c>
      <c r="BJ280" s="8">
        <f t="shared" si="387"/>
        <v>0.41820631029195005</v>
      </c>
      <c r="BK280" s="8">
        <f t="shared" si="388"/>
        <v>0.34045548523965924</v>
      </c>
      <c r="BL280" s="8">
        <f t="shared" si="389"/>
        <v>0.23188762721005246</v>
      </c>
      <c r="BM280" s="8">
        <f t="shared" si="390"/>
        <v>0.22945363328232732</v>
      </c>
      <c r="BN280" s="8">
        <f t="shared" si="391"/>
        <v>0.77046537776414692</v>
      </c>
    </row>
    <row r="281" spans="1:66" x14ac:dyDescent="0.25">
      <c r="A281" t="s">
        <v>40</v>
      </c>
      <c r="B281" t="s">
        <v>333</v>
      </c>
      <c r="C281" t="s">
        <v>41</v>
      </c>
      <c r="D281" s="11">
        <v>44504</v>
      </c>
      <c r="E281">
        <f>VLOOKUP(A281,home!$A$2:$E$405,3,FALSE)</f>
        <v>1.47352941176471</v>
      </c>
      <c r="F281">
        <f>VLOOKUP(B281,home!$B$2:$E$405,3,FALSE)</f>
        <v>1.02</v>
      </c>
      <c r="G281">
        <f>VLOOKUP(C281,away!$B$2:$E$405,4,FALSE)</f>
        <v>1.23</v>
      </c>
      <c r="H281">
        <f>VLOOKUP(A281,away!$A$2:$E$405,3,FALSE)</f>
        <v>1.1558823529411799</v>
      </c>
      <c r="I281">
        <f>VLOOKUP(C281,away!$B$2:$E$405,3,FALSE)</f>
        <v>0.51</v>
      </c>
      <c r="J281">
        <f>VLOOKUP(B281,home!$B$2:$E$405,4,FALSE)</f>
        <v>1.08</v>
      </c>
      <c r="K281" s="3">
        <f t="shared" si="336"/>
        <v>1.8486900000000051</v>
      </c>
      <c r="L281" s="3">
        <f t="shared" si="337"/>
        <v>0.636660000000002</v>
      </c>
      <c r="M281" s="5">
        <f t="shared" si="338"/>
        <v>8.3296395671098006E-2</v>
      </c>
      <c r="N281" s="5">
        <f t="shared" si="339"/>
        <v>0.15398921371320259</v>
      </c>
      <c r="O281" s="5">
        <f t="shared" si="340"/>
        <v>5.3031483267961414E-2</v>
      </c>
      <c r="P281" s="5">
        <f t="shared" si="341"/>
        <v>9.8038772802647847E-2</v>
      </c>
      <c r="Q281" s="5">
        <f t="shared" si="342"/>
        <v>0.14233915974973066</v>
      </c>
      <c r="R281" s="5">
        <f t="shared" si="343"/>
        <v>1.6881512068690208E-2</v>
      </c>
      <c r="S281" s="5">
        <f t="shared" si="344"/>
        <v>2.8847589668229243E-2</v>
      </c>
      <c r="T281" s="5">
        <f t="shared" si="345"/>
        <v>9.0621649446263788E-2</v>
      </c>
      <c r="U281" s="5">
        <f t="shared" si="346"/>
        <v>3.1208682546266988E-2</v>
      </c>
      <c r="V281" s="5">
        <f t="shared" si="347"/>
        <v>3.7725819234655142E-3</v>
      </c>
      <c r="W281" s="5">
        <f t="shared" si="348"/>
        <v>8.7713660412576763E-2</v>
      </c>
      <c r="X281" s="5">
        <f t="shared" si="349"/>
        <v>5.5843779038271285E-2</v>
      </c>
      <c r="Y281" s="5">
        <f t="shared" si="350"/>
        <v>1.7776750181252955E-2</v>
      </c>
      <c r="Z281" s="5">
        <f t="shared" si="351"/>
        <v>3.5825944912174475E-3</v>
      </c>
      <c r="AA281" s="5">
        <f t="shared" si="352"/>
        <v>6.6231066099688013E-3</v>
      </c>
      <c r="AB281" s="5">
        <f t="shared" si="353"/>
        <v>6.1220354793916293E-3</v>
      </c>
      <c r="AC281" s="5">
        <f t="shared" si="354"/>
        <v>2.7751748672177602E-4</v>
      </c>
      <c r="AD281" s="5">
        <f t="shared" si="355"/>
        <v>4.0538841717031759E-2</v>
      </c>
      <c r="AE281" s="5">
        <f t="shared" si="356"/>
        <v>2.5809458967565514E-2</v>
      </c>
      <c r="AF281" s="5">
        <f t="shared" si="357"/>
        <v>8.2159250731451555E-3</v>
      </c>
      <c r="AG281" s="5">
        <f t="shared" si="358"/>
        <v>1.7435836190228707E-3</v>
      </c>
      <c r="AH281" s="5">
        <f t="shared" si="359"/>
        <v>5.7022365219462677E-4</v>
      </c>
      <c r="AI281" s="5">
        <f t="shared" si="360"/>
        <v>1.0541667635756875E-3</v>
      </c>
      <c r="AJ281" s="5">
        <f t="shared" si="361"/>
        <v>9.7441377707737167E-4</v>
      </c>
      <c r="AK281" s="5">
        <f t="shared" si="362"/>
        <v>6.0046300184839034E-4</v>
      </c>
      <c r="AL281" s="5">
        <f t="shared" si="363"/>
        <v>1.306537869269099E-5</v>
      </c>
      <c r="AM281" s="5">
        <f t="shared" si="364"/>
        <v>1.4988750258771923E-2</v>
      </c>
      <c r="AN281" s="5">
        <f t="shared" si="365"/>
        <v>9.5427377397497605E-3</v>
      </c>
      <c r="AO281" s="5">
        <f t="shared" si="366"/>
        <v>3.0377397046945508E-3</v>
      </c>
      <c r="AP281" s="5">
        <f t="shared" si="367"/>
        <v>6.4466912013027959E-4</v>
      </c>
      <c r="AQ281" s="5">
        <f t="shared" si="368"/>
        <v>1.0260876050553628E-4</v>
      </c>
      <c r="AR281" s="5">
        <f t="shared" si="369"/>
        <v>7.2607718081246474E-5</v>
      </c>
      <c r="AS281" s="5">
        <f t="shared" si="370"/>
        <v>1.3422916233961992E-4</v>
      </c>
      <c r="AT281" s="5">
        <f t="shared" si="371"/>
        <v>1.2407405506281632E-4</v>
      </c>
      <c r="AU281" s="5">
        <f t="shared" si="372"/>
        <v>7.6458154951359502E-5</v>
      </c>
      <c r="AV281" s="5">
        <f t="shared" si="373"/>
        <v>3.5336856619257307E-5</v>
      </c>
      <c r="AW281" s="5">
        <f t="shared" si="374"/>
        <v>4.2716057083239031E-7</v>
      </c>
      <c r="AX281" s="5">
        <f t="shared" si="375"/>
        <v>4.6182587859815204E-3</v>
      </c>
      <c r="AY281" s="5">
        <f t="shared" si="376"/>
        <v>2.9402606386830037E-3</v>
      </c>
      <c r="AZ281" s="5">
        <f t="shared" si="377"/>
        <v>9.3597316911196347E-4</v>
      </c>
      <c r="BA281" s="5">
        <f t="shared" si="378"/>
        <v>1.9863222594894151E-4</v>
      </c>
      <c r="BB281" s="5">
        <f t="shared" si="379"/>
        <v>3.1615298243163376E-5</v>
      </c>
      <c r="BC281" s="5">
        <f t="shared" si="380"/>
        <v>4.0256391558984926E-6</v>
      </c>
      <c r="BD281" s="5">
        <f t="shared" si="381"/>
        <v>7.7044049656010846E-6</v>
      </c>
      <c r="BE281" s="5">
        <f t="shared" si="382"/>
        <v>1.4243056415857111E-5</v>
      </c>
      <c r="BF281" s="5">
        <f t="shared" si="383"/>
        <v>1.3165497982715479E-5</v>
      </c>
      <c r="BG281" s="5">
        <f t="shared" si="384"/>
        <v>8.1129748218887816E-6</v>
      </c>
      <c r="BH281" s="5">
        <f t="shared" si="385"/>
        <v>3.7495938558694043E-6</v>
      </c>
      <c r="BI281" s="5">
        <f t="shared" si="386"/>
        <v>1.3863673330814449E-6</v>
      </c>
      <c r="BJ281" s="8">
        <f t="shared" si="387"/>
        <v>0.66163729325903975</v>
      </c>
      <c r="BK281" s="8">
        <f t="shared" si="388"/>
        <v>0.21718618356953812</v>
      </c>
      <c r="BL281" s="8">
        <f t="shared" si="389"/>
        <v>0.11755715500940445</v>
      </c>
      <c r="BM281" s="8">
        <f t="shared" si="390"/>
        <v>0.44944685557775715</v>
      </c>
      <c r="BN281" s="8">
        <f t="shared" si="391"/>
        <v>0.54757653727333078</v>
      </c>
    </row>
    <row r="282" spans="1:66" x14ac:dyDescent="0.25">
      <c r="A282" t="s">
        <v>40</v>
      </c>
      <c r="B282" t="s">
        <v>237</v>
      </c>
      <c r="C282" t="s">
        <v>238</v>
      </c>
      <c r="D282" s="11">
        <v>44504</v>
      </c>
      <c r="E282">
        <f>VLOOKUP(A282,home!$A$2:$E$405,3,FALSE)</f>
        <v>1.47352941176471</v>
      </c>
      <c r="F282">
        <f>VLOOKUP(B282,home!$B$2:$E$405,3,FALSE)</f>
        <v>0.47</v>
      </c>
      <c r="G282">
        <f>VLOOKUP(C282,away!$B$2:$E$405,4,FALSE)</f>
        <v>0.8</v>
      </c>
      <c r="H282">
        <f>VLOOKUP(A282,away!$A$2:$E$405,3,FALSE)</f>
        <v>1.1558823529411799</v>
      </c>
      <c r="I282">
        <f>VLOOKUP(C282,away!$B$2:$E$405,3,FALSE)</f>
        <v>0.48</v>
      </c>
      <c r="J282">
        <f>VLOOKUP(B282,home!$B$2:$E$405,4,FALSE)</f>
        <v>0.97</v>
      </c>
      <c r="K282" s="3">
        <f t="shared" si="336"/>
        <v>0.554047058823531</v>
      </c>
      <c r="L282" s="3">
        <f t="shared" si="337"/>
        <v>0.53817882352941337</v>
      </c>
      <c r="M282" s="5">
        <f t="shared" si="338"/>
        <v>0.33546894763007901</v>
      </c>
      <c r="N282" s="5">
        <f t="shared" si="339"/>
        <v>0.1858655837610704</v>
      </c>
      <c r="O282" s="5">
        <f t="shared" si="340"/>
        <v>0.1805422835662063</v>
      </c>
      <c r="P282" s="5">
        <f t="shared" si="341"/>
        <v>0.10002892120314051</v>
      </c>
      <c r="Q282" s="5">
        <f t="shared" si="342"/>
        <v>5.1489140009669844E-2</v>
      </c>
      <c r="R282" s="5">
        <f t="shared" si="343"/>
        <v>4.8582016883487324E-2</v>
      </c>
      <c r="S282" s="5">
        <f t="shared" si="344"/>
        <v>7.4565657624572849E-3</v>
      </c>
      <c r="T282" s="5">
        <f t="shared" si="345"/>
        <v>2.7710364794945364E-2</v>
      </c>
      <c r="U282" s="5">
        <f t="shared" si="346"/>
        <v>2.6916723566011276E-2</v>
      </c>
      <c r="V282" s="5">
        <f t="shared" si="347"/>
        <v>2.4704132143247735E-4</v>
      </c>
      <c r="W282" s="5">
        <f t="shared" si="348"/>
        <v>9.5091355279035231E-3</v>
      </c>
      <c r="X282" s="5">
        <f t="shared" si="349"/>
        <v>5.1176153711888659E-3</v>
      </c>
      <c r="Y282" s="5">
        <f t="shared" si="350"/>
        <v>1.377096109871233E-3</v>
      </c>
      <c r="Z282" s="5">
        <f t="shared" si="351"/>
        <v>8.7152708970137712E-3</v>
      </c>
      <c r="AA282" s="5">
        <f t="shared" si="352"/>
        <v>4.8286702073407958E-3</v>
      </c>
      <c r="AB282" s="5">
        <f t="shared" si="353"/>
        <v>1.3376552632029886E-3</v>
      </c>
      <c r="AC282" s="5">
        <f t="shared" si="354"/>
        <v>4.6038681542028394E-6</v>
      </c>
      <c r="AD282" s="5">
        <f t="shared" si="355"/>
        <v>1.3171271427973228E-3</v>
      </c>
      <c r="AE282" s="5">
        <f t="shared" si="356"/>
        <v>7.0884993614932083E-4</v>
      </c>
      <c r="AF282" s="5">
        <f t="shared" si="357"/>
        <v>1.9074401234787063E-4</v>
      </c>
      <c r="AG282" s="5">
        <f t="shared" si="358"/>
        <v>3.4218129386885642E-5</v>
      </c>
      <c r="AH282" s="5">
        <f t="shared" si="359"/>
        <v>1.1725935595237513E-3</v>
      </c>
      <c r="AI282" s="5">
        <f t="shared" si="360"/>
        <v>6.4967201284954934E-4</v>
      </c>
      <c r="AJ282" s="5">
        <f t="shared" si="361"/>
        <v>1.7997443395962801E-4</v>
      </c>
      <c r="AK282" s="5">
        <f t="shared" si="362"/>
        <v>3.3238101932920569E-5</v>
      </c>
      <c r="AL282" s="5">
        <f t="shared" si="363"/>
        <v>5.4910592241666266E-8</v>
      </c>
      <c r="AM282" s="5">
        <f t="shared" si="364"/>
        <v>1.4595008391269957E-4</v>
      </c>
      <c r="AN282" s="5">
        <f t="shared" si="365"/>
        <v>7.8547244454155803E-5</v>
      </c>
      <c r="AO282" s="5">
        <f t="shared" si="366"/>
        <v>2.1136231805907405E-5</v>
      </c>
      <c r="AP282" s="5">
        <f t="shared" si="367"/>
        <v>3.7916907890494062E-6</v>
      </c>
      <c r="AQ282" s="5">
        <f t="shared" si="368"/>
        <v>5.101519220094805E-7</v>
      </c>
      <c r="AR282" s="5">
        <f t="shared" si="369"/>
        <v>1.2621300446853196E-4</v>
      </c>
      <c r="AS282" s="5">
        <f t="shared" si="370"/>
        <v>6.9927943911071304E-5</v>
      </c>
      <c r="AT282" s="5">
        <f t="shared" si="371"/>
        <v>1.9371685826752944E-5</v>
      </c>
      <c r="AU282" s="5">
        <f t="shared" si="372"/>
        <v>3.5776085189219835E-6</v>
      </c>
      <c r="AV282" s="5">
        <f t="shared" si="373"/>
        <v>4.9554086938268332E-7</v>
      </c>
      <c r="AW282" s="5">
        <f t="shared" si="374"/>
        <v>4.5480673342679697E-10</v>
      </c>
      <c r="AX282" s="5">
        <f t="shared" si="375"/>
        <v>1.3477202454479786E-5</v>
      </c>
      <c r="AY282" s="5">
        <f t="shared" si="376"/>
        <v>7.253144961419654E-6</v>
      </c>
      <c r="AZ282" s="5">
        <f t="shared" si="377"/>
        <v>1.9517445111125606E-6</v>
      </c>
      <c r="BA282" s="5">
        <f t="shared" si="378"/>
        <v>3.5012918827351609E-7</v>
      </c>
      <c r="BB282" s="5">
        <f t="shared" si="379"/>
        <v>4.7108028657087327E-8</v>
      </c>
      <c r="BC282" s="5">
        <f t="shared" si="380"/>
        <v>5.0705086882922313E-9</v>
      </c>
      <c r="BD282" s="5">
        <f t="shared" si="381"/>
        <v>1.132086104316452E-5</v>
      </c>
      <c r="BE282" s="5">
        <f t="shared" si="382"/>
        <v>6.2722897643151926E-6</v>
      </c>
      <c r="BF282" s="5">
        <f t="shared" si="383"/>
        <v>1.7375718480038852E-6</v>
      </c>
      <c r="BG282" s="5">
        <f t="shared" si="384"/>
        <v>3.2089885729370667E-7</v>
      </c>
      <c r="BH282" s="5">
        <f t="shared" si="385"/>
        <v>4.4448267015852537E-8</v>
      </c>
      <c r="BI282" s="5">
        <f t="shared" si="386"/>
        <v>4.925286321987214E-9</v>
      </c>
      <c r="BJ282" s="8">
        <f t="shared" si="387"/>
        <v>0.28359289459786702</v>
      </c>
      <c r="BK282" s="8">
        <f t="shared" si="388"/>
        <v>0.44321338784081715</v>
      </c>
      <c r="BL282" s="8">
        <f t="shared" si="389"/>
        <v>0.26448211437317537</v>
      </c>
      <c r="BM282" s="8">
        <f t="shared" si="390"/>
        <v>9.8019521965065207E-2</v>
      </c>
      <c r="BN282" s="8">
        <f t="shared" si="391"/>
        <v>0.90197689305365336</v>
      </c>
    </row>
    <row r="283" spans="1:66" x14ac:dyDescent="0.25">
      <c r="A283" t="s">
        <v>40</v>
      </c>
      <c r="B283" t="s">
        <v>335</v>
      </c>
      <c r="C283" t="s">
        <v>320</v>
      </c>
      <c r="D283" s="11">
        <v>44504</v>
      </c>
      <c r="E283">
        <f>VLOOKUP(A283,home!$A$2:$E$405,3,FALSE)</f>
        <v>1.47352941176471</v>
      </c>
      <c r="F283">
        <f>VLOOKUP(B283,home!$B$2:$E$405,3,FALSE)</f>
        <v>0.64</v>
      </c>
      <c r="G283">
        <f>VLOOKUP(C283,away!$B$2:$E$405,4,FALSE)</f>
        <v>1.02</v>
      </c>
      <c r="H283">
        <f>VLOOKUP(A283,away!$A$2:$E$405,3,FALSE)</f>
        <v>1.1558823529411799</v>
      </c>
      <c r="I283">
        <f>VLOOKUP(C283,away!$B$2:$E$405,3,FALSE)</f>
        <v>1.44</v>
      </c>
      <c r="J283">
        <f>VLOOKUP(B283,home!$B$2:$E$405,4,FALSE)</f>
        <v>1.37</v>
      </c>
      <c r="K283" s="3">
        <f t="shared" si="336"/>
        <v>0.96192000000000266</v>
      </c>
      <c r="L283" s="3">
        <f t="shared" si="337"/>
        <v>2.2803247058823599</v>
      </c>
      <c r="M283" s="5">
        <f t="shared" si="338"/>
        <v>3.9076082267144152E-2</v>
      </c>
      <c r="N283" s="5">
        <f t="shared" si="339"/>
        <v>3.7588065054411403E-2</v>
      </c>
      <c r="O283" s="5">
        <f t="shared" si="340"/>
        <v>8.9106155802860368E-2</v>
      </c>
      <c r="P283" s="5">
        <f t="shared" si="341"/>
        <v>8.5712993389887679E-2</v>
      </c>
      <c r="Q283" s="5">
        <f t="shared" si="342"/>
        <v>1.8078355768569757E-2</v>
      </c>
      <c r="R283" s="5">
        <f t="shared" si="343"/>
        <v>0.10159548426173269</v>
      </c>
      <c r="S283" s="5">
        <f t="shared" si="344"/>
        <v>4.7002647205194495E-2</v>
      </c>
      <c r="T283" s="5">
        <f t="shared" si="345"/>
        <v>4.1224521300800489E-2</v>
      </c>
      <c r="U283" s="5">
        <f t="shared" si="346"/>
        <v>9.7726728221046166E-2</v>
      </c>
      <c r="V283" s="5">
        <f t="shared" si="347"/>
        <v>1.1455537094315254E-2</v>
      </c>
      <c r="W283" s="5">
        <f t="shared" si="348"/>
        <v>5.7966439936342224E-3</v>
      </c>
      <c r="X283" s="5">
        <f t="shared" si="349"/>
        <v>1.3218230509888705E-2</v>
      </c>
      <c r="Y283" s="5">
        <f t="shared" si="350"/>
        <v>1.5070928799873604E-2</v>
      </c>
      <c r="Z283" s="5">
        <f t="shared" si="351"/>
        <v>7.7223564256037172E-2</v>
      </c>
      <c r="AA283" s="5">
        <f t="shared" si="352"/>
        <v>7.4282890929167469E-2</v>
      </c>
      <c r="AB283" s="5">
        <f t="shared" si="353"/>
        <v>3.572709922129249E-2</v>
      </c>
      <c r="AC283" s="5">
        <f t="shared" si="354"/>
        <v>1.5704753366297766E-3</v>
      </c>
      <c r="AD283" s="5">
        <f t="shared" si="355"/>
        <v>1.3939769475891618E-3</v>
      </c>
      <c r="AE283" s="5">
        <f t="shared" si="356"/>
        <v>3.1787200730180442E-3</v>
      </c>
      <c r="AF283" s="5">
        <f t="shared" si="357"/>
        <v>3.6242569577936141E-3</v>
      </c>
      <c r="AG283" s="5">
        <f t="shared" si="358"/>
        <v>2.7548275604409398E-3</v>
      </c>
      <c r="AH283" s="5">
        <f t="shared" si="359"/>
        <v>4.4023700362333877E-2</v>
      </c>
      <c r="AI283" s="5">
        <f t="shared" si="360"/>
        <v>4.2347277852536315E-2</v>
      </c>
      <c r="AJ283" s="5">
        <f t="shared" si="361"/>
        <v>2.0367346755955924E-2</v>
      </c>
      <c r="AK283" s="5">
        <f t="shared" si="362"/>
        <v>6.530586063829725E-3</v>
      </c>
      <c r="AL283" s="5">
        <f t="shared" si="363"/>
        <v>1.3779287414461419E-4</v>
      </c>
      <c r="AM283" s="5">
        <f t="shared" si="364"/>
        <v>2.681788610849941E-4</v>
      </c>
      <c r="AN283" s="5">
        <f t="shared" si="365"/>
        <v>6.1153488252750534E-4</v>
      </c>
      <c r="AO283" s="5">
        <f t="shared" si="366"/>
        <v>6.9724905056816884E-4</v>
      </c>
      <c r="AP283" s="5">
        <f t="shared" si="367"/>
        <v>5.2998474538787138E-4</v>
      </c>
      <c r="AQ283" s="5">
        <f t="shared" si="368"/>
        <v>3.0213432716218386E-4</v>
      </c>
      <c r="AR283" s="5">
        <f t="shared" si="369"/>
        <v>2.0077666316118407E-2</v>
      </c>
      <c r="AS283" s="5">
        <f t="shared" si="370"/>
        <v>1.9313108782800667E-2</v>
      </c>
      <c r="AT283" s="5">
        <f t="shared" si="371"/>
        <v>9.2888328001758357E-3</v>
      </c>
      <c r="AU283" s="5">
        <f t="shared" si="372"/>
        <v>2.9783713490483879E-3</v>
      </c>
      <c r="AV283" s="5">
        <f t="shared" si="373"/>
        <v>7.1623874201915826E-4</v>
      </c>
      <c r="AW283" s="5">
        <f t="shared" si="374"/>
        <v>8.3957578719177715E-6</v>
      </c>
      <c r="AX283" s="5">
        <f t="shared" si="375"/>
        <v>4.2994435009146348E-5</v>
      </c>
      <c r="AY283" s="5">
        <f t="shared" si="376"/>
        <v>9.804127236680987E-5</v>
      </c>
      <c r="AZ283" s="5">
        <f t="shared" si="377"/>
        <v>1.1178296778708907E-4</v>
      </c>
      <c r="BA283" s="5">
        <f t="shared" si="378"/>
        <v>8.4967154380583731E-5</v>
      </c>
      <c r="BB283" s="5">
        <f t="shared" si="379"/>
        <v>4.8438175330641423E-5</v>
      </c>
      <c r="BC283" s="5">
        <f t="shared" si="380"/>
        <v>2.2090953582864595E-5</v>
      </c>
      <c r="BD283" s="5">
        <f t="shared" si="381"/>
        <v>7.6305997561844875E-3</v>
      </c>
      <c r="BE283" s="5">
        <f t="shared" si="382"/>
        <v>7.340026517469002E-3</v>
      </c>
      <c r="BF283" s="5">
        <f t="shared" si="383"/>
        <v>3.530259153841901E-3</v>
      </c>
      <c r="BG283" s="5">
        <f t="shared" si="384"/>
        <v>1.1319422950878703E-3</v>
      </c>
      <c r="BH283" s="5">
        <f t="shared" si="385"/>
        <v>2.7220948312273174E-4</v>
      </c>
      <c r="BI283" s="5">
        <f t="shared" si="386"/>
        <v>5.2368749201083792E-5</v>
      </c>
      <c r="BJ283" s="8">
        <f t="shared" si="387"/>
        <v>0.14474592379120779</v>
      </c>
      <c r="BK283" s="8">
        <f t="shared" si="388"/>
        <v>0.18505356943968279</v>
      </c>
      <c r="BL283" s="8">
        <f t="shared" si="389"/>
        <v>0.58403889341582471</v>
      </c>
      <c r="BM283" s="8">
        <f t="shared" si="390"/>
        <v>0.61981516884365129</v>
      </c>
      <c r="BN283" s="8">
        <f t="shared" si="391"/>
        <v>0.37115713654460608</v>
      </c>
    </row>
    <row r="284" spans="1:66" x14ac:dyDescent="0.25">
      <c r="A284" t="s">
        <v>10</v>
      </c>
      <c r="B284" t="s">
        <v>45</v>
      </c>
      <c r="C284" t="s">
        <v>241</v>
      </c>
      <c r="D284" s="11">
        <v>44534</v>
      </c>
      <c r="E284">
        <f>VLOOKUP(A284,home!$A$2:$E$405,3,FALSE)</f>
        <v>1.53198653198653</v>
      </c>
      <c r="F284">
        <f>VLOOKUP(B284,home!$B$2:$E$405,3,FALSE)</f>
        <v>0.65</v>
      </c>
      <c r="G284">
        <f>VLOOKUP(C284,away!$B$2:$E$405,4,FALSE)</f>
        <v>0.88</v>
      </c>
      <c r="H284">
        <f>VLOOKUP(A284,away!$A$2:$E$405,3,FALSE)</f>
        <v>1.4141414141414099</v>
      </c>
      <c r="I284">
        <f>VLOOKUP(C284,away!$B$2:$E$405,3,FALSE)</f>
        <v>1.04</v>
      </c>
      <c r="J284">
        <f>VLOOKUP(B284,home!$B$2:$E$405,4,FALSE)</f>
        <v>0.92</v>
      </c>
      <c r="K284" s="3">
        <f t="shared" si="336"/>
        <v>0.87629629629629524</v>
      </c>
      <c r="L284" s="3">
        <f t="shared" si="337"/>
        <v>1.3530505050505011</v>
      </c>
      <c r="M284" s="5">
        <f t="shared" si="338"/>
        <v>0.10759869050603223</v>
      </c>
      <c r="N284" s="5">
        <f t="shared" si="339"/>
        <v>9.4288333976767363E-2</v>
      </c>
      <c r="O284" s="5">
        <f t="shared" si="340"/>
        <v>0.14558646253195942</v>
      </c>
      <c r="P284" s="5">
        <f t="shared" si="341"/>
        <v>0.12757687790763539</v>
      </c>
      <c r="Q284" s="5">
        <f t="shared" si="342"/>
        <v>4.1312258923894687E-2</v>
      </c>
      <c r="R284" s="5">
        <f t="shared" si="343"/>
        <v>9.8492918328691809E-2</v>
      </c>
      <c r="S284" s="5">
        <f t="shared" si="344"/>
        <v>3.7816119555254372E-2</v>
      </c>
      <c r="T284" s="5">
        <f t="shared" si="345"/>
        <v>5.5897572801752768E-2</v>
      </c>
      <c r="U284" s="5">
        <f t="shared" si="346"/>
        <v>8.6308979542846109E-2</v>
      </c>
      <c r="V284" s="5">
        <f t="shared" si="347"/>
        <v>4.9819508281208694E-3</v>
      </c>
      <c r="W284" s="5">
        <f t="shared" si="348"/>
        <v>1.2067259828880832E-2</v>
      </c>
      <c r="X284" s="5">
        <f t="shared" si="349"/>
        <v>1.6327612006042831E-2</v>
      </c>
      <c r="Y284" s="5">
        <f t="shared" si="350"/>
        <v>1.1046041835522441E-2</v>
      </c>
      <c r="Z284" s="5">
        <f t="shared" si="351"/>
        <v>4.4421964296178083E-2</v>
      </c>
      <c r="AA284" s="5">
        <f t="shared" si="352"/>
        <v>3.8926802786947115E-2</v>
      </c>
      <c r="AB284" s="5">
        <f t="shared" si="353"/>
        <v>1.7055706554429027E-2</v>
      </c>
      <c r="AC284" s="5">
        <f t="shared" si="354"/>
        <v>3.691853320611433E-4</v>
      </c>
      <c r="AD284" s="5">
        <f t="shared" si="355"/>
        <v>2.6436237736233337E-3</v>
      </c>
      <c r="AE284" s="5">
        <f t="shared" si="356"/>
        <v>3.5769564820645628E-3</v>
      </c>
      <c r="AF284" s="5">
        <f t="shared" si="357"/>
        <v>2.4199013873005605E-3</v>
      </c>
      <c r="AG284" s="5">
        <f t="shared" si="358"/>
        <v>1.0914162647531443E-3</v>
      </c>
      <c r="AH284" s="5">
        <f t="shared" si="359"/>
        <v>1.5026290306569769E-2</v>
      </c>
      <c r="AI284" s="5">
        <f t="shared" si="360"/>
        <v>1.3167482542720009E-2</v>
      </c>
      <c r="AJ284" s="5">
        <f t="shared" si="361"/>
        <v>5.7693080918658334E-3</v>
      </c>
      <c r="AK284" s="5">
        <f t="shared" si="362"/>
        <v>1.685207771031426E-3</v>
      </c>
      <c r="AL284" s="5">
        <f t="shared" si="363"/>
        <v>1.7509325368978841E-5</v>
      </c>
      <c r="AM284" s="5">
        <f t="shared" si="364"/>
        <v>4.6331954432539272E-4</v>
      </c>
      <c r="AN284" s="5">
        <f t="shared" si="365"/>
        <v>6.2689474344924056E-4</v>
      </c>
      <c r="AO284" s="5">
        <f t="shared" si="366"/>
        <v>4.2411012461874973E-4</v>
      </c>
      <c r="AP284" s="5">
        <f t="shared" si="367"/>
        <v>1.912808061041435E-4</v>
      </c>
      <c r="AQ284" s="5">
        <f t="shared" si="368"/>
        <v>6.470314782641957E-5</v>
      </c>
      <c r="AR284" s="5">
        <f t="shared" si="369"/>
        <v>4.0662659376679332E-3</v>
      </c>
      <c r="AS284" s="5">
        <f t="shared" si="370"/>
        <v>3.5632537809341916E-3</v>
      </c>
      <c r="AT284" s="5">
        <f t="shared" si="371"/>
        <v>1.5612330454982011E-3</v>
      </c>
      <c r="AU284" s="5">
        <f t="shared" si="372"/>
        <v>4.5603424514181984E-4</v>
      </c>
      <c r="AV284" s="5">
        <f t="shared" si="373"/>
        <v>9.9905280000513335E-5</v>
      </c>
      <c r="AW284" s="5">
        <f t="shared" si="374"/>
        <v>5.7667602498430869E-7</v>
      </c>
      <c r="AX284" s="5">
        <f t="shared" si="375"/>
        <v>6.7667533449004792E-5</v>
      </c>
      <c r="AY284" s="5">
        <f t="shared" si="376"/>
        <v>9.1557590308697598E-5</v>
      </c>
      <c r="AZ284" s="5">
        <f t="shared" si="377"/>
        <v>6.1941021904195087E-5</v>
      </c>
      <c r="BA284" s="5">
        <f t="shared" si="378"/>
        <v>2.7936443656938449E-5</v>
      </c>
      <c r="BB284" s="5">
        <f t="shared" si="379"/>
        <v>9.4498547998338573E-6</v>
      </c>
      <c r="BC284" s="5">
        <f t="shared" si="380"/>
        <v>2.5572261619138196E-6</v>
      </c>
      <c r="BD284" s="5">
        <f t="shared" si="381"/>
        <v>9.1697719677187551E-4</v>
      </c>
      <c r="BE284" s="5">
        <f t="shared" si="382"/>
        <v>8.0354372131935352E-4</v>
      </c>
      <c r="BF284" s="5">
        <f t="shared" si="383"/>
        <v>3.5207119345214587E-4</v>
      </c>
      <c r="BG284" s="5">
        <f t="shared" si="384"/>
        <v>1.0283956095157734E-4</v>
      </c>
      <c r="BH284" s="5">
        <f t="shared" si="385"/>
        <v>2.2529481593651074E-5</v>
      </c>
      <c r="BI284" s="5">
        <f t="shared" si="386"/>
        <v>3.9485002555984001E-6</v>
      </c>
      <c r="BJ284" s="8">
        <f t="shared" si="387"/>
        <v>0.24270239531720705</v>
      </c>
      <c r="BK284" s="8">
        <f t="shared" si="388"/>
        <v>0.27845189104478169</v>
      </c>
      <c r="BL284" s="8">
        <f t="shared" si="389"/>
        <v>0.43396776040064738</v>
      </c>
      <c r="BM284" s="8">
        <f t="shared" si="390"/>
        <v>0.38459748796954957</v>
      </c>
      <c r="BN284" s="8">
        <f t="shared" si="391"/>
        <v>0.61485554217498084</v>
      </c>
    </row>
    <row r="285" spans="1:66" x14ac:dyDescent="0.25">
      <c r="A285" t="s">
        <v>13</v>
      </c>
      <c r="B285" t="s">
        <v>55</v>
      </c>
      <c r="C285" t="s">
        <v>15</v>
      </c>
      <c r="D285" s="11">
        <v>44534</v>
      </c>
      <c r="E285">
        <f>VLOOKUP(A285,home!$A$2:$E$405,3,FALSE)</f>
        <v>1.6031746031745999</v>
      </c>
      <c r="F285">
        <f>VLOOKUP(B285,home!$B$2:$E$405,3,FALSE)</f>
        <v>1.02</v>
      </c>
      <c r="G285">
        <f>VLOOKUP(C285,away!$B$2:$E$405,4,FALSE)</f>
        <v>0.53</v>
      </c>
      <c r="H285">
        <f>VLOOKUP(A285,away!$A$2:$E$405,3,FALSE)</f>
        <v>1.3968253968254001</v>
      </c>
      <c r="I285">
        <f>VLOOKUP(C285,away!$B$2:$E$405,3,FALSE)</f>
        <v>0.8</v>
      </c>
      <c r="J285">
        <f>VLOOKUP(B285,home!$B$2:$E$405,4,FALSE)</f>
        <v>0.97</v>
      </c>
      <c r="K285" s="3">
        <f t="shared" si="336"/>
        <v>0.86667619047618882</v>
      </c>
      <c r="L285" s="3">
        <f t="shared" si="337"/>
        <v>1.0839365079365104</v>
      </c>
      <c r="M285" s="5">
        <f t="shared" si="338"/>
        <v>0.14218692718802772</v>
      </c>
      <c r="N285" s="5">
        <f t="shared" si="339"/>
        <v>0.12323002439083511</v>
      </c>
      <c r="O285" s="5">
        <f t="shared" si="340"/>
        <v>0.15412160133041364</v>
      </c>
      <c r="P285" s="5">
        <f t="shared" si="341"/>
        <v>0.13357352231113281</v>
      </c>
      <c r="Q285" s="5">
        <f t="shared" si="342"/>
        <v>5.3400264045668402E-2</v>
      </c>
      <c r="R285" s="5">
        <f t="shared" si="343"/>
        <v>8.3529015171835794E-2</v>
      </c>
      <c r="S285" s="5">
        <f t="shared" si="344"/>
        <v>3.1370475147494775E-2</v>
      </c>
      <c r="T285" s="5">
        <f t="shared" si="345"/>
        <v>5.7882495732549395E-2</v>
      </c>
      <c r="U285" s="5">
        <f t="shared" si="346"/>
        <v>7.2392608663354424E-2</v>
      </c>
      <c r="V285" s="5">
        <f t="shared" si="347"/>
        <v>3.2744570395963749E-3</v>
      </c>
      <c r="W285" s="5">
        <f t="shared" si="348"/>
        <v>1.5426912471174163E-2</v>
      </c>
      <c r="X285" s="5">
        <f t="shared" si="349"/>
        <v>1.6721793632246722E-2</v>
      </c>
      <c r="Y285" s="5">
        <f t="shared" si="350"/>
        <v>9.0626812980862427E-3</v>
      </c>
      <c r="Z285" s="5">
        <f t="shared" si="351"/>
        <v>3.0180049672245163E-2</v>
      </c>
      <c r="AA285" s="5">
        <f t="shared" si="352"/>
        <v>2.6156330478323588E-2</v>
      </c>
      <c r="AB285" s="5">
        <f t="shared" si="353"/>
        <v>1.1334534427894857E-2</v>
      </c>
      <c r="AC285" s="5">
        <f t="shared" si="354"/>
        <v>1.9225605382878336E-4</v>
      </c>
      <c r="AD285" s="5">
        <f t="shared" si="355"/>
        <v>3.3425344328317074E-3</v>
      </c>
      <c r="AE285" s="5">
        <f t="shared" si="356"/>
        <v>3.6230951007811449E-3</v>
      </c>
      <c r="AF285" s="5">
        <f t="shared" si="357"/>
        <v>1.9636025257312967E-3</v>
      </c>
      <c r="AG285" s="5">
        <f t="shared" si="358"/>
        <v>7.0947348823883116E-4</v>
      </c>
      <c r="AH285" s="5">
        <f t="shared" si="359"/>
        <v>8.1783144127709605E-3</v>
      </c>
      <c r="AI285" s="5">
        <f t="shared" si="360"/>
        <v>7.0879503797768454E-3</v>
      </c>
      <c r="AJ285" s="5">
        <f t="shared" si="361"/>
        <v>3.071478916714626E-3</v>
      </c>
      <c r="AK285" s="5">
        <f t="shared" si="362"/>
        <v>8.8732588222205442E-4</v>
      </c>
      <c r="AL285" s="5">
        <f t="shared" si="363"/>
        <v>7.2243823826615967E-6</v>
      </c>
      <c r="AM285" s="5">
        <f t="shared" si="364"/>
        <v>5.7937900175641477E-4</v>
      </c>
      <c r="AN285" s="5">
        <f t="shared" si="365"/>
        <v>6.2801005193558954E-4</v>
      </c>
      <c r="AO285" s="5">
        <f t="shared" si="366"/>
        <v>3.4036151132204467E-4</v>
      </c>
      <c r="AP285" s="5">
        <f t="shared" si="367"/>
        <v>1.2297675600613672E-4</v>
      </c>
      <c r="AQ285" s="5">
        <f t="shared" si="368"/>
        <v>3.3324748865663025E-5</v>
      </c>
      <c r="AR285" s="5">
        <f t="shared" si="369"/>
        <v>1.7729547130771583E-3</v>
      </c>
      <c r="AS285" s="5">
        <f t="shared" si="370"/>
        <v>1.5365776366165159E-3</v>
      </c>
      <c r="AT285" s="5">
        <f t="shared" si="371"/>
        <v>6.6585762623685377E-4</v>
      </c>
      <c r="AU285" s="5">
        <f t="shared" si="372"/>
        <v>1.9236098363549148E-4</v>
      </c>
      <c r="AV285" s="5">
        <f t="shared" si="373"/>
        <v>4.1678671123365062E-5</v>
      </c>
      <c r="AW285" s="5">
        <f t="shared" si="374"/>
        <v>1.8852065228864904E-7</v>
      </c>
      <c r="AX285" s="5">
        <f t="shared" si="375"/>
        <v>8.3688997680691062E-5</v>
      </c>
      <c r="AY285" s="5">
        <f t="shared" si="376"/>
        <v>9.0713559898714994E-5</v>
      </c>
      <c r="AZ285" s="5">
        <f t="shared" si="377"/>
        <v>4.9163869669551288E-5</v>
      </c>
      <c r="BA285" s="5">
        <f t="shared" si="378"/>
        <v>1.7763504402086382E-5</v>
      </c>
      <c r="BB285" s="5">
        <f t="shared" si="379"/>
        <v>4.8136277325780858E-6</v>
      </c>
      <c r="BC285" s="5">
        <f t="shared" si="380"/>
        <v>1.0435333669914069E-6</v>
      </c>
      <c r="BD285" s="5">
        <f t="shared" si="381"/>
        <v>3.2029505673707203E-4</v>
      </c>
      <c r="BE285" s="5">
        <f t="shared" si="382"/>
        <v>2.7759209960124035E-4</v>
      </c>
      <c r="BF285" s="5">
        <f t="shared" si="383"/>
        <v>1.2029123169434487E-4</v>
      </c>
      <c r="BG285" s="5">
        <f t="shared" si="384"/>
        <v>3.4751182144181133E-5</v>
      </c>
      <c r="BH285" s="5">
        <f t="shared" si="385"/>
        <v>7.5295055388157639E-6</v>
      </c>
      <c r="BI285" s="5">
        <f t="shared" si="386"/>
        <v>1.3051286353100424E-6</v>
      </c>
      <c r="BJ285" s="8">
        <f t="shared" si="387"/>
        <v>0.28731411628077952</v>
      </c>
      <c r="BK285" s="8">
        <f t="shared" si="388"/>
        <v>0.31069557568236189</v>
      </c>
      <c r="BL285" s="8">
        <f t="shared" si="389"/>
        <v>0.37173035349834721</v>
      </c>
      <c r="BM285" s="8">
        <f t="shared" si="390"/>
        <v>0.30978821565657372</v>
      </c>
      <c r="BN285" s="8">
        <f t="shared" si="391"/>
        <v>0.69004135443791348</v>
      </c>
    </row>
    <row r="286" spans="1:66" x14ac:dyDescent="0.25">
      <c r="A286" t="s">
        <v>69</v>
      </c>
      <c r="B286" t="s">
        <v>71</v>
      </c>
      <c r="C286" t="s">
        <v>79</v>
      </c>
      <c r="D286" s="11">
        <v>44534</v>
      </c>
      <c r="E286">
        <f>VLOOKUP(A286,home!$A$2:$E$405,3,FALSE)</f>
        <v>1.3354838709677399</v>
      </c>
      <c r="F286">
        <f>VLOOKUP(B286,home!$B$2:$E$405,3,FALSE)</f>
        <v>0.56000000000000005</v>
      </c>
      <c r="G286">
        <f>VLOOKUP(C286,away!$B$2:$E$405,4,FALSE)</f>
        <v>1.68</v>
      </c>
      <c r="H286">
        <f>VLOOKUP(A286,away!$A$2:$E$405,3,FALSE)</f>
        <v>1.3322580645161299</v>
      </c>
      <c r="I286">
        <f>VLOOKUP(C286,away!$B$2:$E$405,3,FALSE)</f>
        <v>0.84</v>
      </c>
      <c r="J286">
        <f>VLOOKUP(B286,home!$B$2:$E$405,4,FALSE)</f>
        <v>1.55</v>
      </c>
      <c r="K286" s="3">
        <f t="shared" si="336"/>
        <v>1.2564232258064498</v>
      </c>
      <c r="L286" s="3">
        <f t="shared" si="337"/>
        <v>1.7346000000000013</v>
      </c>
      <c r="M286" s="5">
        <f t="shared" si="338"/>
        <v>5.023600763686753E-2</v>
      </c>
      <c r="N286" s="5">
        <f t="shared" si="339"/>
        <v>6.3117686766750558E-2</v>
      </c>
      <c r="O286" s="5">
        <f t="shared" si="340"/>
        <v>8.7139378846910504E-2</v>
      </c>
      <c r="P286" s="5">
        <f t="shared" si="341"/>
        <v>0.1094839394656056</v>
      </c>
      <c r="Q286" s="5">
        <f t="shared" si="342"/>
        <v>3.9651263806460911E-2</v>
      </c>
      <c r="R286" s="5">
        <f t="shared" si="343"/>
        <v>7.5575983273925534E-2</v>
      </c>
      <c r="S286" s="5">
        <f t="shared" si="344"/>
        <v>5.9652097990921422E-2</v>
      </c>
      <c r="T286" s="5">
        <f t="shared" si="345"/>
        <v>6.8779082198687155E-2</v>
      </c>
      <c r="U286" s="5">
        <f t="shared" si="346"/>
        <v>9.4955420698519824E-2</v>
      </c>
      <c r="V286" s="5">
        <f t="shared" si="347"/>
        <v>1.4445032098719029E-2</v>
      </c>
      <c r="W286" s="5">
        <f t="shared" si="348"/>
        <v>1.6606256259672051E-2</v>
      </c>
      <c r="X286" s="5">
        <f t="shared" si="349"/>
        <v>2.8805212108027164E-2</v>
      </c>
      <c r="Y286" s="5">
        <f t="shared" si="350"/>
        <v>2.498276046129198E-2</v>
      </c>
      <c r="Z286" s="5">
        <f t="shared" si="351"/>
        <v>4.3698033528983771E-2</v>
      </c>
      <c r="AA286" s="5">
        <f t="shared" si="352"/>
        <v>5.4903224247884186E-2</v>
      </c>
      <c r="AB286" s="5">
        <f t="shared" si="353"/>
        <v>3.4490843058350783E-2</v>
      </c>
      <c r="AC286" s="5">
        <f t="shared" si="354"/>
        <v>1.9675864661992007E-3</v>
      </c>
      <c r="AD286" s="5">
        <f t="shared" si="355"/>
        <v>5.2161215145864262E-3</v>
      </c>
      <c r="AE286" s="5">
        <f t="shared" si="356"/>
        <v>9.0478843792016223E-3</v>
      </c>
      <c r="AF286" s="5">
        <f t="shared" si="357"/>
        <v>7.8472301220815742E-3</v>
      </c>
      <c r="AG286" s="5">
        <f t="shared" si="358"/>
        <v>4.5372684565875687E-3</v>
      </c>
      <c r="AH286" s="5">
        <f t="shared" si="359"/>
        <v>1.8949652239843826E-2</v>
      </c>
      <c r="AI286" s="5">
        <f t="shared" si="360"/>
        <v>2.3808783195094999E-2</v>
      </c>
      <c r="AJ286" s="5">
        <f t="shared" si="361"/>
        <v>1.4956954092253831E-2</v>
      </c>
      <c r="AK286" s="5">
        <f t="shared" si="362"/>
        <v>6.2640881696095123E-3</v>
      </c>
      <c r="AL286" s="5">
        <f t="shared" si="363"/>
        <v>1.7152566670175024E-4</v>
      </c>
      <c r="AM286" s="5">
        <f t="shared" si="364"/>
        <v>1.3107312439110204E-3</v>
      </c>
      <c r="AN286" s="5">
        <f t="shared" si="365"/>
        <v>2.2735944156880581E-3</v>
      </c>
      <c r="AO286" s="5">
        <f t="shared" si="366"/>
        <v>1.9718884367262543E-3</v>
      </c>
      <c r="AP286" s="5">
        <f t="shared" si="367"/>
        <v>1.1401458941151209E-3</v>
      </c>
      <c r="AQ286" s="5">
        <f t="shared" si="368"/>
        <v>4.9442426698302253E-4</v>
      </c>
      <c r="AR286" s="5">
        <f t="shared" si="369"/>
        <v>6.5740133550466224E-3</v>
      </c>
      <c r="AS286" s="5">
        <f t="shared" si="370"/>
        <v>8.259743066042359E-3</v>
      </c>
      <c r="AT286" s="5">
        <f t="shared" si="371"/>
        <v>5.1888665136847001E-3</v>
      </c>
      <c r="AU286" s="5">
        <f t="shared" si="372"/>
        <v>2.1731374678009329E-3</v>
      </c>
      <c r="AV286" s="5">
        <f t="shared" si="373"/>
        <v>6.8259509685382686E-4</v>
      </c>
      <c r="AW286" s="5">
        <f t="shared" si="374"/>
        <v>1.0383933862804151E-5</v>
      </c>
      <c r="AX286" s="5">
        <f t="shared" si="375"/>
        <v>2.7447219627333065E-4</v>
      </c>
      <c r="AY286" s="5">
        <f t="shared" si="376"/>
        <v>4.760994716557197E-4</v>
      </c>
      <c r="AZ286" s="5">
        <f t="shared" si="377"/>
        <v>4.1292107176700603E-4</v>
      </c>
      <c r="BA286" s="5">
        <f t="shared" si="378"/>
        <v>2.3875096369568302E-4</v>
      </c>
      <c r="BB286" s="5">
        <f t="shared" si="379"/>
        <v>1.0353435540663303E-4</v>
      </c>
      <c r="BC286" s="5">
        <f t="shared" si="380"/>
        <v>3.591813857766914E-5</v>
      </c>
      <c r="BD286" s="5">
        <f t="shared" si="381"/>
        <v>1.9005472609439789E-3</v>
      </c>
      <c r="BE286" s="5">
        <f t="shared" si="382"/>
        <v>2.3878917203928466E-3</v>
      </c>
      <c r="BF286" s="5">
        <f t="shared" si="383"/>
        <v>1.5001013091062471E-3</v>
      </c>
      <c r="BG286" s="5">
        <f t="shared" si="384"/>
        <v>6.2825404194124981E-4</v>
      </c>
      <c r="BH286" s="5">
        <f t="shared" si="385"/>
        <v>1.9733824250044141E-4</v>
      </c>
      <c r="BI286" s="5">
        <f t="shared" si="386"/>
        <v>4.9588070243476007E-5</v>
      </c>
      <c r="BJ286" s="8">
        <f t="shared" si="387"/>
        <v>0.27732324652814649</v>
      </c>
      <c r="BK286" s="8">
        <f t="shared" si="388"/>
        <v>0.23643228879667025</v>
      </c>
      <c r="BL286" s="8">
        <f t="shared" si="389"/>
        <v>0.4405864039669497</v>
      </c>
      <c r="BM286" s="8">
        <f t="shared" si="390"/>
        <v>0.5723699974864368</v>
      </c>
      <c r="BN286" s="8">
        <f t="shared" si="391"/>
        <v>0.42520425979652066</v>
      </c>
    </row>
    <row r="287" spans="1:66" x14ac:dyDescent="0.25">
      <c r="A287" t="s">
        <v>69</v>
      </c>
      <c r="B287" t="s">
        <v>73</v>
      </c>
      <c r="C287" t="s">
        <v>381</v>
      </c>
      <c r="D287" s="11">
        <v>44534</v>
      </c>
      <c r="E287">
        <f>VLOOKUP(A287,home!$A$2:$E$405,3,FALSE)</f>
        <v>1.3354838709677399</v>
      </c>
      <c r="F287">
        <f>VLOOKUP(B287,home!$B$2:$E$405,3,FALSE)</f>
        <v>0.75</v>
      </c>
      <c r="G287">
        <f>VLOOKUP(C287,away!$B$2:$E$405,4,FALSE)</f>
        <v>0.75</v>
      </c>
      <c r="H287">
        <f>VLOOKUP(A287,away!$A$2:$E$405,3,FALSE)</f>
        <v>1.3322580645161299</v>
      </c>
      <c r="I287">
        <f>VLOOKUP(C287,away!$B$2:$E$405,3,FALSE)</f>
        <v>1.05</v>
      </c>
      <c r="J287">
        <f>VLOOKUP(B287,home!$B$2:$E$405,4,FALSE)</f>
        <v>0.89</v>
      </c>
      <c r="K287" s="3">
        <f t="shared" si="336"/>
        <v>0.75120967741935374</v>
      </c>
      <c r="L287" s="3">
        <f t="shared" si="337"/>
        <v>1.2449951612903234</v>
      </c>
      <c r="M287" s="5">
        <f t="shared" si="338"/>
        <v>0.13584987833280851</v>
      </c>
      <c r="N287" s="5">
        <f t="shared" si="339"/>
        <v>0.10205174327984752</v>
      </c>
      <c r="O287" s="5">
        <f t="shared" si="340"/>
        <v>0.1691324411862257</v>
      </c>
      <c r="P287" s="5">
        <f t="shared" si="341"/>
        <v>0.12705392658465242</v>
      </c>
      <c r="Q287" s="5">
        <f t="shared" si="342"/>
        <v>3.8331128574668479E-2</v>
      </c>
      <c r="R287" s="5">
        <f t="shared" si="343"/>
        <v>0.10528453544703563</v>
      </c>
      <c r="S287" s="5">
        <f t="shared" si="344"/>
        <v>2.9706872870786556E-2</v>
      </c>
      <c r="T287" s="5">
        <f t="shared" si="345"/>
        <v>4.7722069602259498E-2</v>
      </c>
      <c r="U287" s="5">
        <f t="shared" si="346"/>
        <v>7.9090761910414142E-2</v>
      </c>
      <c r="V287" s="5">
        <f t="shared" si="347"/>
        <v>3.0870471722207939E-3</v>
      </c>
      <c r="W287" s="5">
        <f t="shared" si="348"/>
        <v>9.5982382438988267E-3</v>
      </c>
      <c r="X287" s="5">
        <f t="shared" si="349"/>
        <v>1.1949760170565768E-2</v>
      </c>
      <c r="Y287" s="5">
        <f t="shared" si="350"/>
        <v>7.4386967954671078E-3</v>
      </c>
      <c r="Z287" s="5">
        <f t="shared" si="351"/>
        <v>4.369291239675295E-2</v>
      </c>
      <c r="AA287" s="5">
        <f t="shared" si="352"/>
        <v>3.2822538627076868E-2</v>
      </c>
      <c r="AB287" s="5">
        <f t="shared" si="353"/>
        <v>1.2328304327065344E-2</v>
      </c>
      <c r="AC287" s="5">
        <f t="shared" si="354"/>
        <v>1.8044801990079143E-4</v>
      </c>
      <c r="AD287" s="5">
        <f t="shared" si="355"/>
        <v>1.8025723637483352E-3</v>
      </c>
      <c r="AE287" s="5">
        <f t="shared" si="356"/>
        <v>2.2441938707423378E-3</v>
      </c>
      <c r="AF287" s="5">
        <f t="shared" si="357"/>
        <v>1.3970052550358063E-3</v>
      </c>
      <c r="AG287" s="5">
        <f t="shared" si="358"/>
        <v>5.7975492760557756E-4</v>
      </c>
      <c r="AH287" s="5">
        <f t="shared" si="359"/>
        <v>1.3599366129159853E-2</v>
      </c>
      <c r="AI287" s="5">
        <f t="shared" si="360"/>
        <v>1.0215975442993859E-2</v>
      </c>
      <c r="AJ287" s="5">
        <f t="shared" si="361"/>
        <v>3.8371698085277275E-3</v>
      </c>
      <c r="AK287" s="5">
        <f t="shared" si="362"/>
        <v>9.6083969802246601E-4</v>
      </c>
      <c r="AL287" s="5">
        <f t="shared" si="363"/>
        <v>6.7505778449517041E-6</v>
      </c>
      <c r="AM287" s="5">
        <f t="shared" si="364"/>
        <v>2.7082196077928586E-4</v>
      </c>
      <c r="AN287" s="5">
        <f t="shared" si="365"/>
        <v>3.3717203074136855E-4</v>
      </c>
      <c r="AO287" s="5">
        <f t="shared" si="366"/>
        <v>2.0988877339771808E-4</v>
      </c>
      <c r="AP287" s="5">
        <f t="shared" si="367"/>
        <v>8.710350242977336E-5</v>
      </c>
      <c r="AQ287" s="5">
        <f t="shared" si="368"/>
        <v>2.7110859764126941E-5</v>
      </c>
      <c r="AR287" s="5">
        <f t="shared" si="369"/>
        <v>3.3862290054839025E-3</v>
      </c>
      <c r="AS287" s="5">
        <f t="shared" si="370"/>
        <v>2.5437679988776214E-3</v>
      </c>
      <c r="AT287" s="5">
        <f t="shared" si="371"/>
        <v>9.5545156893326634E-4</v>
      </c>
      <c r="AU287" s="5">
        <f t="shared" si="372"/>
        <v>2.3924815496272485E-4</v>
      </c>
      <c r="AV287" s="5">
        <f t="shared" si="373"/>
        <v>4.493138232818101E-5</v>
      </c>
      <c r="AW287" s="5">
        <f t="shared" si="374"/>
        <v>1.753748395005899E-7</v>
      </c>
      <c r="AX287" s="5">
        <f t="shared" si="375"/>
        <v>3.3907346299180682E-5</v>
      </c>
      <c r="AY287" s="5">
        <f t="shared" si="376"/>
        <v>4.2214482074675297E-5</v>
      </c>
      <c r="AZ287" s="5">
        <f t="shared" si="377"/>
        <v>2.6278412959673928E-5</v>
      </c>
      <c r="BA287" s="5">
        <f t="shared" si="378"/>
        <v>1.0905498993727651E-5</v>
      </c>
      <c r="BB287" s="5">
        <f t="shared" si="379"/>
        <v>3.3943233696618544E-6</v>
      </c>
      <c r="BC287" s="5">
        <f t="shared" si="380"/>
        <v>8.4518323421673385E-7</v>
      </c>
      <c r="BD287" s="5">
        <f t="shared" si="381"/>
        <v>7.0263978780806685E-4</v>
      </c>
      <c r="BE287" s="5">
        <f t="shared" si="382"/>
        <v>5.2782980834130107E-4</v>
      </c>
      <c r="BF287" s="5">
        <f t="shared" si="383"/>
        <v>1.9825543002819401E-4</v>
      </c>
      <c r="BG287" s="5">
        <f t="shared" si="384"/>
        <v>4.9643799212704967E-5</v>
      </c>
      <c r="BH287" s="5">
        <f t="shared" si="385"/>
        <v>9.323225598111815E-6</v>
      </c>
      <c r="BI287" s="5">
        <f t="shared" si="386"/>
        <v>1.4007394588130879E-6</v>
      </c>
      <c r="BJ287" s="8">
        <f t="shared" si="387"/>
        <v>0.2241648054578827</v>
      </c>
      <c r="BK287" s="8">
        <f t="shared" si="388"/>
        <v>0.2959271380402887</v>
      </c>
      <c r="BL287" s="8">
        <f t="shared" si="389"/>
        <v>0.43593065347755444</v>
      </c>
      <c r="BM287" s="8">
        <f t="shared" si="390"/>
        <v>0.32196981686000531</v>
      </c>
      <c r="BN287" s="8">
        <f t="shared" si="391"/>
        <v>0.6777036534052383</v>
      </c>
    </row>
    <row r="288" spans="1:66" x14ac:dyDescent="0.25">
      <c r="A288" t="s">
        <v>154</v>
      </c>
      <c r="B288" t="s">
        <v>169</v>
      </c>
      <c r="C288" t="s">
        <v>155</v>
      </c>
      <c r="D288" s="11">
        <v>44534</v>
      </c>
      <c r="E288">
        <f>VLOOKUP(A288,home!$A$2:$E$405,3,FALSE)</f>
        <v>1.3154574132492101</v>
      </c>
      <c r="F288">
        <f>VLOOKUP(B288,home!$B$2:$E$405,3,FALSE)</f>
        <v>0.76</v>
      </c>
      <c r="G288">
        <f>VLOOKUP(C288,away!$B$2:$E$405,4,FALSE)</f>
        <v>0.86</v>
      </c>
      <c r="H288">
        <f>VLOOKUP(A288,away!$A$2:$E$405,3,FALSE)</f>
        <v>1.0347003154574099</v>
      </c>
      <c r="I288">
        <f>VLOOKUP(C288,away!$B$2:$E$405,3,FALSE)</f>
        <v>1.05</v>
      </c>
      <c r="J288">
        <f>VLOOKUP(B288,home!$B$2:$E$405,4,FALSE)</f>
        <v>1.39</v>
      </c>
      <c r="K288" s="3">
        <f t="shared" si="336"/>
        <v>0.85978296529968379</v>
      </c>
      <c r="L288" s="3">
        <f t="shared" si="337"/>
        <v>1.5101451104100898</v>
      </c>
      <c r="M288" s="5">
        <f t="shared" si="338"/>
        <v>9.3487450054744403E-2</v>
      </c>
      <c r="N288" s="5">
        <f t="shared" si="339"/>
        <v>8.037891702637423E-2</v>
      </c>
      <c r="O288" s="5">
        <f t="shared" si="340"/>
        <v>0.14117961558487976</v>
      </c>
      <c r="P288" s="5">
        <f t="shared" si="341"/>
        <v>0.12138382852743737</v>
      </c>
      <c r="Q288" s="5">
        <f t="shared" si="342"/>
        <v>3.4554211814256636E-2</v>
      </c>
      <c r="R288" s="5">
        <f t="shared" si="343"/>
        <v>0.10660085308254114</v>
      </c>
      <c r="S288" s="5">
        <f t="shared" si="344"/>
        <v>3.9401100948176351E-2</v>
      </c>
      <c r="T288" s="5">
        <f t="shared" si="345"/>
        <v>5.2181874015374219E-2</v>
      </c>
      <c r="U288" s="5">
        <f t="shared" si="346"/>
        <v>9.1653597566783152E-2</v>
      </c>
      <c r="V288" s="5">
        <f t="shared" si="347"/>
        <v>5.6842525428517808E-3</v>
      </c>
      <c r="W288" s="5">
        <f t="shared" si="348"/>
        <v>9.9030408990849819E-3</v>
      </c>
      <c r="X288" s="5">
        <f t="shared" si="349"/>
        <v>1.4955028791944325E-2</v>
      </c>
      <c r="Y288" s="5">
        <f t="shared" si="350"/>
        <v>1.1292131803098418E-2</v>
      </c>
      <c r="Z288" s="5">
        <f t="shared" si="351"/>
        <v>5.3660919016047942E-2</v>
      </c>
      <c r="AA288" s="5">
        <f t="shared" si="352"/>
        <v>4.613674407232389E-2</v>
      </c>
      <c r="AB288" s="5">
        <f t="shared" si="353"/>
        <v>1.983379331388762E-2</v>
      </c>
      <c r="AC288" s="5">
        <f t="shared" si="354"/>
        <v>4.6127604264271184E-4</v>
      </c>
      <c r="AD288" s="5">
        <f t="shared" si="355"/>
        <v>2.1286164674248326E-3</v>
      </c>
      <c r="AE288" s="5">
        <f t="shared" si="356"/>
        <v>3.2145197502200093E-3</v>
      </c>
      <c r="AF288" s="5">
        <f t="shared" si="357"/>
        <v>2.4271956415557049E-3</v>
      </c>
      <c r="AG288" s="5">
        <f t="shared" si="358"/>
        <v>1.2218058767013427E-3</v>
      </c>
      <c r="AH288" s="5">
        <f t="shared" si="359"/>
        <v>2.0258943618049169E-2</v>
      </c>
      <c r="AI288" s="5">
        <f t="shared" si="360"/>
        <v>1.741829461776542E-2</v>
      </c>
      <c r="AJ288" s="5">
        <f t="shared" si="361"/>
        <v>7.4879764984629362E-3</v>
      </c>
      <c r="AK288" s="5">
        <f t="shared" si="362"/>
        <v>2.146011545980936E-3</v>
      </c>
      <c r="AL288" s="5">
        <f t="shared" si="363"/>
        <v>2.3956777955188752E-5</v>
      </c>
      <c r="AM288" s="5">
        <f t="shared" si="364"/>
        <v>3.6602963566965214E-4</v>
      </c>
      <c r="AN288" s="5">
        <f t="shared" si="365"/>
        <v>5.5275786457171182E-4</v>
      </c>
      <c r="AO288" s="5">
        <f t="shared" si="366"/>
        <v>4.1737229321184662E-4</v>
      </c>
      <c r="AP288" s="5">
        <f t="shared" si="367"/>
        <v>2.1009757593817214E-4</v>
      </c>
      <c r="AQ288" s="5">
        <f t="shared" si="368"/>
        <v>7.9319456753010865E-5</v>
      </c>
      <c r="AR288" s="5">
        <f t="shared" si="369"/>
        <v>6.1187889293741211E-3</v>
      </c>
      <c r="AS288" s="5">
        <f t="shared" si="370"/>
        <v>5.2608304897401592E-3</v>
      </c>
      <c r="AT288" s="5">
        <f t="shared" si="371"/>
        <v>2.2615862192038906E-3</v>
      </c>
      <c r="AU288" s="5">
        <f t="shared" si="372"/>
        <v>6.4815776860934068E-4</v>
      </c>
      <c r="AV288" s="5">
        <f t="shared" si="373"/>
        <v>1.3931875206924128E-4</v>
      </c>
      <c r="AW288" s="5">
        <f t="shared" si="374"/>
        <v>8.6403915584381693E-7</v>
      </c>
      <c r="AX288" s="5">
        <f t="shared" si="375"/>
        <v>5.2451007590602724E-5</v>
      </c>
      <c r="AY288" s="5">
        <f t="shared" si="376"/>
        <v>7.9208632649031203E-5</v>
      </c>
      <c r="AZ288" s="5">
        <f t="shared" si="377"/>
        <v>5.980826464860174E-5</v>
      </c>
      <c r="BA288" s="5">
        <f t="shared" si="378"/>
        <v>3.0106386140399511E-5</v>
      </c>
      <c r="BB288" s="5">
        <f t="shared" si="379"/>
        <v>1.1366252955510614E-5</v>
      </c>
      <c r="BC288" s="5">
        <f t="shared" si="380"/>
        <v>3.4329382648897121E-6</v>
      </c>
      <c r="BD288" s="5">
        <f t="shared" si="381"/>
        <v>1.5400431972209542E-3</v>
      </c>
      <c r="BE288" s="5">
        <f t="shared" si="382"/>
        <v>1.3241029067962377E-3</v>
      </c>
      <c r="BF288" s="5">
        <f t="shared" si="383"/>
        <v>5.6922056178360006E-4</v>
      </c>
      <c r="BG288" s="5">
        <f t="shared" si="384"/>
        <v>1.6313538083995188E-4</v>
      </c>
      <c r="BH288" s="5">
        <f t="shared" si="385"/>
        <v>3.5065255370966748E-5</v>
      </c>
      <c r="BI288" s="5">
        <f t="shared" si="386"/>
        <v>6.0297018483680934E-6</v>
      </c>
      <c r="BJ288" s="8">
        <f t="shared" si="387"/>
        <v>0.21411929239442809</v>
      </c>
      <c r="BK288" s="8">
        <f t="shared" si="388"/>
        <v>0.26052107352645687</v>
      </c>
      <c r="BL288" s="8">
        <f t="shared" si="389"/>
        <v>0.47078210906353074</v>
      </c>
      <c r="BM288" s="8">
        <f t="shared" si="390"/>
        <v>0.42142017331673698</v>
      </c>
      <c r="BN288" s="8">
        <f t="shared" si="391"/>
        <v>0.57758487609023357</v>
      </c>
    </row>
    <row r="289" spans="1:66" x14ac:dyDescent="0.25">
      <c r="A289" t="s">
        <v>175</v>
      </c>
      <c r="B289" t="s">
        <v>277</v>
      </c>
      <c r="C289" t="s">
        <v>281</v>
      </c>
      <c r="D289" s="11">
        <v>44534</v>
      </c>
      <c r="E289">
        <f>VLOOKUP(A289,home!$A$2:$E$405,3,FALSE)</f>
        <v>1.21182266009852</v>
      </c>
      <c r="F289">
        <f>VLOOKUP(B289,home!$B$2:$E$405,3,FALSE)</f>
        <v>0.61</v>
      </c>
      <c r="G289">
        <f>VLOOKUP(C289,away!$B$2:$E$405,4,FALSE)</f>
        <v>1.1599999999999999</v>
      </c>
      <c r="H289">
        <f>VLOOKUP(A289,away!$A$2:$E$405,3,FALSE)</f>
        <v>1.07389162561576</v>
      </c>
      <c r="I289">
        <f>VLOOKUP(C289,away!$B$2:$E$405,3,FALSE)</f>
        <v>0.55000000000000004</v>
      </c>
      <c r="J289">
        <f>VLOOKUP(B289,home!$B$2:$E$405,4,FALSE)</f>
        <v>0.93</v>
      </c>
      <c r="K289" s="3">
        <f t="shared" si="336"/>
        <v>0.85748571428571274</v>
      </c>
      <c r="L289" s="3">
        <f t="shared" si="337"/>
        <v>0.54929556650246136</v>
      </c>
      <c r="M289" s="5">
        <f t="shared" si="338"/>
        <v>0.24493037786826632</v>
      </c>
      <c r="N289" s="5">
        <f t="shared" si="339"/>
        <v>0.21002430001663988</v>
      </c>
      <c r="O289" s="5">
        <f t="shared" si="340"/>
        <v>0.1345391706648113</v>
      </c>
      <c r="P289" s="5">
        <f t="shared" si="341"/>
        <v>0.11536541685692313</v>
      </c>
      <c r="Q289" s="5">
        <f t="shared" si="342"/>
        <v>9.0046418458562635E-2</v>
      </c>
      <c r="R289" s="5">
        <f t="shared" si="343"/>
        <v>3.6950884983549419E-2</v>
      </c>
      <c r="S289" s="5">
        <f t="shared" si="344"/>
        <v>1.3584655691146919E-2</v>
      </c>
      <c r="T289" s="5">
        <f t="shared" si="345"/>
        <v>4.9462098438713867E-2</v>
      </c>
      <c r="U289" s="5">
        <f t="shared" si="346"/>
        <v>3.168485600360809E-2</v>
      </c>
      <c r="V289" s="5">
        <f t="shared" si="347"/>
        <v>7.1095008953017734E-4</v>
      </c>
      <c r="W289" s="5">
        <f t="shared" si="348"/>
        <v>2.5737839150270257E-2</v>
      </c>
      <c r="X289" s="5">
        <f t="shared" si="349"/>
        <v>1.4137680936596932E-2</v>
      </c>
      <c r="Y289" s="5">
        <f t="shared" si="350"/>
        <v>3.8828827295495296E-3</v>
      </c>
      <c r="Z289" s="5">
        <f t="shared" si="351"/>
        <v>6.7656524332686905E-3</v>
      </c>
      <c r="AA289" s="5">
        <f t="shared" si="352"/>
        <v>5.8014503093502725E-3</v>
      </c>
      <c r="AB289" s="5">
        <f t="shared" si="353"/>
        <v>2.487330381203144E-3</v>
      </c>
      <c r="AC289" s="5">
        <f t="shared" si="354"/>
        <v>2.0929175404088947E-5</v>
      </c>
      <c r="AD289" s="5">
        <f t="shared" si="355"/>
        <v>5.5174573469850673E-3</v>
      </c>
      <c r="AE289" s="5">
        <f t="shared" si="356"/>
        <v>3.0307148590653305E-3</v>
      </c>
      <c r="AF289" s="5">
        <f t="shared" si="357"/>
        <v>8.3237911770885889E-4</v>
      </c>
      <c r="AG289" s="5">
        <f t="shared" si="358"/>
        <v>1.5240738633556886E-4</v>
      </c>
      <c r="AH289" s="5">
        <f t="shared" si="359"/>
        <v>9.2908572152277042E-4</v>
      </c>
      <c r="AI289" s="5">
        <f t="shared" si="360"/>
        <v>7.9667773355260958E-4</v>
      </c>
      <c r="AJ289" s="5">
        <f t="shared" si="361"/>
        <v>3.4156988770544106E-4</v>
      </c>
      <c r="AK289" s="5">
        <f t="shared" si="362"/>
        <v>9.7630433045863612E-5</v>
      </c>
      <c r="AL289" s="5">
        <f t="shared" si="363"/>
        <v>3.9431663250248288E-7</v>
      </c>
      <c r="AM289" s="5">
        <f t="shared" si="364"/>
        <v>9.4622817084408911E-4</v>
      </c>
      <c r="AN289" s="5">
        <f t="shared" si="365"/>
        <v>5.1975893914439186E-4</v>
      </c>
      <c r="AO289" s="5">
        <f t="shared" si="366"/>
        <v>1.427506404610185E-4</v>
      </c>
      <c r="AP289" s="5">
        <f t="shared" si="367"/>
        <v>2.6137431306874778E-5</v>
      </c>
      <c r="AQ289" s="5">
        <f t="shared" si="368"/>
        <v>3.5892937841572377E-6</v>
      </c>
      <c r="AR289" s="5">
        <f t="shared" si="369"/>
        <v>1.0206853354663972E-4</v>
      </c>
      <c r="AS289" s="5">
        <f t="shared" si="370"/>
        <v>8.7522309394335584E-5</v>
      </c>
      <c r="AT289" s="5">
        <f t="shared" si="371"/>
        <v>3.7524564993468496E-5</v>
      </c>
      <c r="AU289" s="5">
        <f t="shared" si="372"/>
        <v>1.0725592805561663E-5</v>
      </c>
      <c r="AV289" s="5">
        <f t="shared" si="373"/>
        <v>2.2992606520036856E-6</v>
      </c>
      <c r="AW289" s="5">
        <f t="shared" si="374"/>
        <v>5.1591194424525312E-9</v>
      </c>
      <c r="AX289" s="5">
        <f t="shared" si="375"/>
        <v>1.352295231589178E-4</v>
      </c>
      <c r="AY289" s="5">
        <f t="shared" si="376"/>
        <v>7.4280977531435491E-5</v>
      </c>
      <c r="AZ289" s="5">
        <f t="shared" si="377"/>
        <v>2.0401105816743226E-5</v>
      </c>
      <c r="BA289" s="5">
        <f t="shared" si="378"/>
        <v>3.73541232562821E-6</v>
      </c>
      <c r="BB289" s="5">
        <f t="shared" si="379"/>
        <v>5.1296135738155606E-7</v>
      </c>
      <c r="BC289" s="5">
        <f t="shared" si="380"/>
        <v>5.6353479879354711E-8</v>
      </c>
      <c r="BD289" s="5">
        <f t="shared" si="381"/>
        <v>9.344298826096152E-6</v>
      </c>
      <c r="BE289" s="5">
        <f t="shared" si="382"/>
        <v>8.0126027533942044E-6</v>
      </c>
      <c r="BF289" s="5">
        <f t="shared" si="383"/>
        <v>3.4353461976409491E-6</v>
      </c>
      <c r="BG289" s="5">
        <f t="shared" si="384"/>
        <v>9.8192009603428569E-7</v>
      </c>
      <c r="BH289" s="5">
        <f t="shared" si="385"/>
        <v>2.1049561372986371E-7</v>
      </c>
      <c r="BI289" s="5">
        <f t="shared" si="386"/>
        <v>3.6099396338632349E-8</v>
      </c>
      <c r="BJ289" s="8">
        <f t="shared" si="387"/>
        <v>0.40469685924963844</v>
      </c>
      <c r="BK289" s="8">
        <f t="shared" si="388"/>
        <v>0.37468700497543461</v>
      </c>
      <c r="BL289" s="8">
        <f t="shared" si="389"/>
        <v>0.2138908171426242</v>
      </c>
      <c r="BM289" s="8">
        <f t="shared" si="390"/>
        <v>0.16810948913380119</v>
      </c>
      <c r="BN289" s="8">
        <f t="shared" si="391"/>
        <v>0.83185656884875259</v>
      </c>
    </row>
    <row r="290" spans="1:66" x14ac:dyDescent="0.25">
      <c r="A290" t="s">
        <v>24</v>
      </c>
      <c r="B290" t="s">
        <v>289</v>
      </c>
      <c r="C290" t="s">
        <v>290</v>
      </c>
      <c r="D290" s="11">
        <v>44534</v>
      </c>
      <c r="E290">
        <f>VLOOKUP(A290,home!$A$2:$E$405,3,FALSE)</f>
        <v>1.5819397993311</v>
      </c>
      <c r="F290">
        <f>VLOOKUP(B290,home!$B$2:$E$405,3,FALSE)</f>
        <v>0.59</v>
      </c>
      <c r="G290">
        <f>VLOOKUP(C290,away!$B$2:$E$405,4,FALSE)</f>
        <v>1.03</v>
      </c>
      <c r="H290">
        <f>VLOOKUP(A290,away!$A$2:$E$405,3,FALSE)</f>
        <v>1.41471571906355</v>
      </c>
      <c r="I290">
        <f>VLOOKUP(C290,away!$B$2:$E$405,3,FALSE)</f>
        <v>1.03</v>
      </c>
      <c r="J290">
        <f>VLOOKUP(B290,home!$B$2:$E$405,4,FALSE)</f>
        <v>1.37</v>
      </c>
      <c r="K290" s="3">
        <f t="shared" si="336"/>
        <v>0.96134481605350941</v>
      </c>
      <c r="L290" s="3">
        <f t="shared" si="337"/>
        <v>1.9963053511705757</v>
      </c>
      <c r="M290" s="5">
        <f t="shared" si="338"/>
        <v>5.1940826139458045E-2</v>
      </c>
      <c r="N290" s="5">
        <f t="shared" si="339"/>
        <v>4.9933043950704602E-2</v>
      </c>
      <c r="O290" s="5">
        <f t="shared" si="340"/>
        <v>0.10368974916642061</v>
      </c>
      <c r="P290" s="5">
        <f t="shared" si="341"/>
        <v>9.9681602839027147E-2</v>
      </c>
      <c r="Q290" s="5">
        <f t="shared" si="342"/>
        <v>2.4001436475890956E-2</v>
      </c>
      <c r="R290" s="5">
        <f t="shared" si="343"/>
        <v>0.10349820056123012</v>
      </c>
      <c r="S290" s="5">
        <f t="shared" si="344"/>
        <v>4.7825683008385543E-2</v>
      </c>
      <c r="T290" s="5">
        <f t="shared" si="345"/>
        <v>4.7914196072601764E-2</v>
      </c>
      <c r="U290" s="5">
        <f t="shared" si="346"/>
        <v>9.9497458580404985E-2</v>
      </c>
      <c r="V290" s="5">
        <f t="shared" si="347"/>
        <v>1.0198230677919418E-2</v>
      </c>
      <c r="W290" s="5">
        <f t="shared" si="348"/>
        <v>7.6912188446451287E-3</v>
      </c>
      <c r="X290" s="5">
        <f t="shared" si="349"/>
        <v>1.5354021336589044E-2</v>
      </c>
      <c r="Y290" s="5">
        <f t="shared" si="350"/>
        <v>1.5325657478109952E-2</v>
      </c>
      <c r="Z290" s="5">
        <f t="shared" si="351"/>
        <v>6.8871337205636388E-2</v>
      </c>
      <c r="AA290" s="5">
        <f t="shared" si="352"/>
        <v>6.6209102997311725E-2</v>
      </c>
      <c r="AB290" s="5">
        <f t="shared" si="353"/>
        <v>3.1824888971009248E-2</v>
      </c>
      <c r="AC290" s="5">
        <f t="shared" si="354"/>
        <v>1.2232381245820235E-3</v>
      </c>
      <c r="AD290" s="5">
        <f t="shared" si="355"/>
        <v>1.8484783413581639E-3</v>
      </c>
      <c r="AE290" s="5">
        <f t="shared" si="356"/>
        <v>3.6901272043762126E-3</v>
      </c>
      <c r="AF290" s="5">
        <f t="shared" si="357"/>
        <v>3.6833103422981755E-3</v>
      </c>
      <c r="AG290" s="5">
        <f t="shared" si="358"/>
        <v>2.4510040487839245E-3</v>
      </c>
      <c r="AH290" s="5">
        <f t="shared" si="359"/>
        <v>3.4372054751471266E-2</v>
      </c>
      <c r="AI290" s="5">
        <f t="shared" si="360"/>
        <v>3.3043396652434297E-2</v>
      </c>
      <c r="AJ290" s="5">
        <f t="shared" si="361"/>
        <v>1.58830490383088E-2</v>
      </c>
      <c r="AK290" s="5">
        <f t="shared" si="362"/>
        <v>5.0896956187006142E-3</v>
      </c>
      <c r="AL290" s="5">
        <f t="shared" si="363"/>
        <v>9.3902500961193979E-5</v>
      </c>
      <c r="AM290" s="5">
        <f t="shared" si="364"/>
        <v>3.5540501421037218E-4</v>
      </c>
      <c r="AN290" s="5">
        <f t="shared" si="365"/>
        <v>7.0949693170102048E-4</v>
      </c>
      <c r="AO290" s="5">
        <f t="shared" si="366"/>
        <v>7.0818626069692582E-4</v>
      </c>
      <c r="AP290" s="5">
        <f t="shared" si="367"/>
        <v>4.7125200728491786E-4</v>
      </c>
      <c r="AQ290" s="5">
        <f t="shared" si="368"/>
        <v>2.3519072597318915E-4</v>
      </c>
      <c r="AR290" s="5">
        <f t="shared" si="369"/>
        <v>1.372342336621802E-2</v>
      </c>
      <c r="AS290" s="5">
        <f t="shared" si="370"/>
        <v>1.3192941911621294E-2</v>
      </c>
      <c r="AT290" s="5">
        <f t="shared" si="371"/>
        <v>6.3414831576161035E-3</v>
      </c>
      <c r="AU290" s="5">
        <f t="shared" si="372"/>
        <v>2.0321173198882938E-3</v>
      </c>
      <c r="AV290" s="5">
        <f t="shared" si="373"/>
        <v>4.883913627717906E-4</v>
      </c>
      <c r="AW290" s="5">
        <f t="shared" si="374"/>
        <v>5.0058844212841575E-6</v>
      </c>
      <c r="AX290" s="5">
        <f t="shared" si="375"/>
        <v>5.6944461335094166E-5</v>
      </c>
      <c r="AY290" s="5">
        <f t="shared" si="376"/>
        <v>1.1367853288277444E-4</v>
      </c>
      <c r="AZ290" s="5">
        <f t="shared" si="377"/>
        <v>1.1346853175355145E-4</v>
      </c>
      <c r="BA290" s="5">
        <f t="shared" si="378"/>
        <v>7.5505945709694383E-5</v>
      </c>
      <c r="BB290" s="5">
        <f t="shared" si="379"/>
        <v>3.7683230866364462E-5</v>
      </c>
      <c r="BC290" s="5">
        <f t="shared" si="380"/>
        <v>1.5045447085583914E-5</v>
      </c>
      <c r="BD290" s="5">
        <f t="shared" si="381"/>
        <v>4.5660239170600622E-3</v>
      </c>
      <c r="BE290" s="5">
        <f t="shared" si="382"/>
        <v>4.3895234226420301E-3</v>
      </c>
      <c r="BF290" s="5">
        <f t="shared" si="383"/>
        <v>2.1099227936511866E-3</v>
      </c>
      <c r="BG290" s="5">
        <f t="shared" si="384"/>
        <v>6.7612111331656892E-4</v>
      </c>
      <c r="BH290" s="5">
        <f t="shared" si="385"/>
        <v>1.6249638182780273E-4</v>
      </c>
      <c r="BI290" s="5">
        <f t="shared" si="386"/>
        <v>3.124301085952198E-5</v>
      </c>
      <c r="BJ290" s="8">
        <f t="shared" si="387"/>
        <v>0.17478435118485747</v>
      </c>
      <c r="BK290" s="8">
        <f t="shared" si="388"/>
        <v>0.21107716182321615</v>
      </c>
      <c r="BL290" s="8">
        <f t="shared" si="389"/>
        <v>0.54082128409476427</v>
      </c>
      <c r="BM290" s="8">
        <f t="shared" si="390"/>
        <v>0.56270060252728138</v>
      </c>
      <c r="BN290" s="8">
        <f t="shared" si="391"/>
        <v>0.43274485913273147</v>
      </c>
    </row>
    <row r="291" spans="1:66" x14ac:dyDescent="0.25">
      <c r="A291" t="s">
        <v>27</v>
      </c>
      <c r="B291" t="s">
        <v>28</v>
      </c>
      <c r="C291" t="s">
        <v>190</v>
      </c>
      <c r="D291" s="11">
        <v>44534</v>
      </c>
      <c r="E291">
        <f>VLOOKUP(A291,home!$A$2:$E$405,3,FALSE)</f>
        <v>1.24770642201835</v>
      </c>
      <c r="F291">
        <f>VLOOKUP(B291,home!$B$2:$E$405,3,FALSE)</f>
        <v>1.18</v>
      </c>
      <c r="G291">
        <f>VLOOKUP(C291,away!$B$2:$E$405,4,FALSE)</f>
        <v>1.55</v>
      </c>
      <c r="H291">
        <f>VLOOKUP(A291,away!$A$2:$E$405,3,FALSE)</f>
        <v>1.07339449541284</v>
      </c>
      <c r="I291">
        <f>VLOOKUP(C291,away!$B$2:$E$405,3,FALSE)</f>
        <v>1.1000000000000001</v>
      </c>
      <c r="J291">
        <f>VLOOKUP(B291,home!$B$2:$E$405,4,FALSE)</f>
        <v>0.71</v>
      </c>
      <c r="K291" s="3">
        <f t="shared" si="336"/>
        <v>2.2820550458715623</v>
      </c>
      <c r="L291" s="3">
        <f t="shared" si="337"/>
        <v>0.83832110091742806</v>
      </c>
      <c r="M291" s="5">
        <f t="shared" si="338"/>
        <v>4.4140561966008802E-2</v>
      </c>
      <c r="N291" s="5">
        <f t="shared" si="339"/>
        <v>0.10073119216213676</v>
      </c>
      <c r="O291" s="5">
        <f t="shared" si="340"/>
        <v>3.700396450245845E-2</v>
      </c>
      <c r="P291" s="5">
        <f t="shared" si="341"/>
        <v>8.4445083910087482E-2</v>
      </c>
      <c r="Q291" s="5">
        <f t="shared" si="342"/>
        <v>0.1149370626751311</v>
      </c>
      <c r="R291" s="5">
        <f t="shared" si="343"/>
        <v>1.5510602130005198E-2</v>
      </c>
      <c r="S291" s="5">
        <f t="shared" si="344"/>
        <v>4.0387864806031723E-2</v>
      </c>
      <c r="T291" s="5">
        <f t="shared" si="345"/>
        <v>9.6354164918031324E-2</v>
      </c>
      <c r="U291" s="5">
        <f t="shared" si="346"/>
        <v>3.5396047855284565E-2</v>
      </c>
      <c r="V291" s="5">
        <f t="shared" si="347"/>
        <v>8.5850909020067298E-3</v>
      </c>
      <c r="W291" s="5">
        <f t="shared" si="348"/>
        <v>8.7430901278479647E-2</v>
      </c>
      <c r="X291" s="5">
        <f t="shared" si="349"/>
        <v>7.3295169413978026E-2</v>
      </c>
      <c r="Y291" s="5">
        <f t="shared" si="350"/>
        <v>3.0722443557527727E-2</v>
      </c>
      <c r="Z291" s="5">
        <f t="shared" si="351"/>
        <v>4.3342883511727215E-3</v>
      </c>
      <c r="AA291" s="5">
        <f t="shared" si="352"/>
        <v>9.8910846020560418E-3</v>
      </c>
      <c r="AB291" s="5">
        <f t="shared" si="353"/>
        <v>1.1285999762632254E-2</v>
      </c>
      <c r="AC291" s="5">
        <f t="shared" si="354"/>
        <v>1.0265058504380308E-3</v>
      </c>
      <c r="AD291" s="5">
        <f t="shared" si="355"/>
        <v>4.9880532356913254E-2</v>
      </c>
      <c r="AE291" s="5">
        <f t="shared" si="356"/>
        <v>4.1815902799794913E-2</v>
      </c>
      <c r="AF291" s="5">
        <f t="shared" si="357"/>
        <v>1.7527576835490118E-2</v>
      </c>
      <c r="AG291" s="5">
        <f t="shared" si="358"/>
        <v>4.8979125030476287E-3</v>
      </c>
      <c r="AH291" s="5">
        <f t="shared" si="359"/>
        <v>9.0838134556217489E-4</v>
      </c>
      <c r="AI291" s="5">
        <f t="shared" si="360"/>
        <v>2.0729762332157603E-3</v>
      </c>
      <c r="AJ291" s="5">
        <f t="shared" si="361"/>
        <v>2.3653229364909256E-3</v>
      </c>
      <c r="AK291" s="5">
        <f t="shared" si="362"/>
        <v>1.7992657141116194E-3</v>
      </c>
      <c r="AL291" s="5">
        <f t="shared" si="363"/>
        <v>7.8552124226408527E-5</v>
      </c>
      <c r="AM291" s="5">
        <f t="shared" si="364"/>
        <v>2.2766024111170707E-2</v>
      </c>
      <c r="AN291" s="5">
        <f t="shared" si="365"/>
        <v>1.9085238396389339E-2</v>
      </c>
      <c r="AO291" s="5">
        <f t="shared" si="366"/>
        <v>7.9997790318663397E-3</v>
      </c>
      <c r="AP291" s="5">
        <f t="shared" si="367"/>
        <v>2.2354611883634492E-3</v>
      </c>
      <c r="AQ291" s="5">
        <f t="shared" si="368"/>
        <v>4.6850857112175717E-4</v>
      </c>
      <c r="AR291" s="5">
        <f t="shared" si="369"/>
        <v>1.5230304993290745E-4</v>
      </c>
      <c r="AS291" s="5">
        <f t="shared" si="370"/>
        <v>3.4756394360101992E-4</v>
      </c>
      <c r="AT291" s="5">
        <f t="shared" si="371"/>
        <v>3.965800256288634E-4</v>
      </c>
      <c r="AU291" s="5">
        <f t="shared" si="372"/>
        <v>3.0167248285940703E-4</v>
      </c>
      <c r="AV291" s="5">
        <f t="shared" si="373"/>
        <v>1.7210830292747819E-4</v>
      </c>
      <c r="AW291" s="5">
        <f t="shared" si="374"/>
        <v>4.1743796699097067E-6</v>
      </c>
      <c r="AX291" s="5">
        <f t="shared" si="375"/>
        <v>8.6588866995551284E-3</v>
      </c>
      <c r="AY291" s="5">
        <f t="shared" si="376"/>
        <v>7.2589274306903298E-3</v>
      </c>
      <c r="AZ291" s="5">
        <f t="shared" si="377"/>
        <v>3.0426560175880173E-3</v>
      </c>
      <c r="BA291" s="5">
        <f t="shared" si="378"/>
        <v>8.5024091412580808E-4</v>
      </c>
      <c r="BB291" s="5">
        <f t="shared" si="379"/>
        <v>1.7819372479374696E-4</v>
      </c>
      <c r="BC291" s="5">
        <f t="shared" si="380"/>
        <v>2.9876711909134233E-5</v>
      </c>
      <c r="BD291" s="5">
        <f t="shared" si="381"/>
        <v>2.1279810082139495E-5</v>
      </c>
      <c r="BE291" s="5">
        <f t="shared" si="382"/>
        <v>4.8561697973134975E-5</v>
      </c>
      <c r="BF291" s="5">
        <f t="shared" si="383"/>
        <v>5.5410233947841757E-5</v>
      </c>
      <c r="BG291" s="5">
        <f t="shared" si="384"/>
        <v>4.2149734657865337E-5</v>
      </c>
      <c r="BH291" s="5">
        <f t="shared" si="385"/>
        <v>2.4047003664532282E-5</v>
      </c>
      <c r="BI291" s="5">
        <f t="shared" si="386"/>
        <v>1.0975317210147559E-5</v>
      </c>
      <c r="BJ291" s="8">
        <f t="shared" si="387"/>
        <v>0.69016665129810428</v>
      </c>
      <c r="BK291" s="8">
        <f t="shared" si="388"/>
        <v>0.18592258698948955</v>
      </c>
      <c r="BL291" s="8">
        <f t="shared" si="389"/>
        <v>0.11780629668430234</v>
      </c>
      <c r="BM291" s="8">
        <f t="shared" si="390"/>
        <v>0.59420660292622063</v>
      </c>
      <c r="BN291" s="8">
        <f t="shared" si="391"/>
        <v>0.39676846734582782</v>
      </c>
    </row>
    <row r="292" spans="1:66" x14ac:dyDescent="0.25">
      <c r="A292" t="s">
        <v>340</v>
      </c>
      <c r="B292" t="s">
        <v>365</v>
      </c>
      <c r="C292" t="s">
        <v>415</v>
      </c>
      <c r="D292" s="11">
        <v>44534</v>
      </c>
      <c r="E292">
        <f>VLOOKUP(A292,home!$A$2:$E$405,3,FALSE)</f>
        <v>1.33666666666667</v>
      </c>
      <c r="F292">
        <f>VLOOKUP(B292,home!$B$2:$E$405,3,FALSE)</f>
        <v>1.1499999999999999</v>
      </c>
      <c r="G292">
        <f>VLOOKUP(C292,away!$B$2:$E$405,4,FALSE)</f>
        <v>0.75</v>
      </c>
      <c r="H292">
        <f>VLOOKUP(A292,away!$A$2:$E$405,3,FALSE)</f>
        <v>1.1399999999999999</v>
      </c>
      <c r="I292">
        <f>VLOOKUP(C292,away!$B$2:$E$405,3,FALSE)</f>
        <v>1.05</v>
      </c>
      <c r="J292">
        <f>VLOOKUP(B292,home!$B$2:$E$405,4,FALSE)</f>
        <v>1.52</v>
      </c>
      <c r="K292" s="3">
        <f t="shared" si="336"/>
        <v>1.1528750000000028</v>
      </c>
      <c r="L292" s="3">
        <f t="shared" si="337"/>
        <v>1.8194399999999997</v>
      </c>
      <c r="M292" s="5">
        <f t="shared" si="338"/>
        <v>5.1184680535470303E-2</v>
      </c>
      <c r="N292" s="5">
        <f t="shared" si="339"/>
        <v>5.9009538572330461E-2</v>
      </c>
      <c r="O292" s="5">
        <f t="shared" si="340"/>
        <v>9.3127455153456065E-2</v>
      </c>
      <c r="P292" s="5">
        <f t="shared" si="341"/>
        <v>0.10736431486004092</v>
      </c>
      <c r="Q292" s="5">
        <f t="shared" si="342"/>
        <v>3.4015310890787832E-2</v>
      </c>
      <c r="R292" s="5">
        <f t="shared" si="343"/>
        <v>8.4719908502202054E-2</v>
      </c>
      <c r="S292" s="5">
        <f t="shared" si="344"/>
        <v>5.6301494826063656E-2</v>
      </c>
      <c r="T292" s="5">
        <f t="shared" si="345"/>
        <v>6.1888817247134999E-2</v>
      </c>
      <c r="U292" s="5">
        <f t="shared" si="346"/>
        <v>9.7671464514476433E-2</v>
      </c>
      <c r="V292" s="5">
        <f t="shared" si="347"/>
        <v>1.3121919714950468E-2</v>
      </c>
      <c r="W292" s="5">
        <f t="shared" si="348"/>
        <v>1.30718005144057E-2</v>
      </c>
      <c r="X292" s="5">
        <f t="shared" si="349"/>
        <v>2.3783356727930301E-2</v>
      </c>
      <c r="Y292" s="5">
        <f t="shared" si="350"/>
        <v>2.1636195282532758E-2</v>
      </c>
      <c r="Z292" s="5">
        <f t="shared" si="351"/>
        <v>5.1380930108415511E-2</v>
      </c>
      <c r="AA292" s="5">
        <f t="shared" si="352"/>
        <v>5.9235789798739669E-2</v>
      </c>
      <c r="AB292" s="5">
        <f t="shared" si="353"/>
        <v>3.4145730582111088E-2</v>
      </c>
      <c r="AC292" s="5">
        <f t="shared" si="354"/>
        <v>1.720272922857045E-3</v>
      </c>
      <c r="AD292" s="5">
        <f t="shared" si="355"/>
        <v>3.7675380045113791E-3</v>
      </c>
      <c r="AE292" s="5">
        <f t="shared" si="356"/>
        <v>6.8548093469281823E-3</v>
      </c>
      <c r="AF292" s="5">
        <f t="shared" si="357"/>
        <v>6.2359571590875065E-3</v>
      </c>
      <c r="AG292" s="5">
        <f t="shared" si="358"/>
        <v>3.7819832978433915E-3</v>
      </c>
      <c r="AH292" s="5">
        <f t="shared" si="359"/>
        <v>2.3371129869113879E-2</v>
      </c>
      <c r="AI292" s="5">
        <f t="shared" si="360"/>
        <v>2.6943991347854728E-2</v>
      </c>
      <c r="AJ292" s="5">
        <f t="shared" si="361"/>
        <v>1.553152701257905E-2</v>
      </c>
      <c r="AK292" s="5">
        <f t="shared" si="362"/>
        <v>5.9686364015423699E-3</v>
      </c>
      <c r="AL292" s="5">
        <f t="shared" si="363"/>
        <v>1.4433687720827695E-4</v>
      </c>
      <c r="AM292" s="5">
        <f t="shared" si="364"/>
        <v>8.6870007539021331E-4</v>
      </c>
      <c r="AN292" s="5">
        <f t="shared" si="365"/>
        <v>1.5805476651679694E-3</v>
      </c>
      <c r="AO292" s="5">
        <f t="shared" si="366"/>
        <v>1.4378558219566052E-3</v>
      </c>
      <c r="AP292" s="5">
        <f t="shared" si="367"/>
        <v>8.7203079890024206E-4</v>
      </c>
      <c r="AQ292" s="5">
        <f t="shared" si="368"/>
        <v>3.9665192918776409E-4</v>
      </c>
      <c r="AR292" s="5">
        <f t="shared" si="369"/>
        <v>8.5044737058121017E-3</v>
      </c>
      <c r="AS292" s="5">
        <f t="shared" si="370"/>
        <v>9.8045951235881511E-3</v>
      </c>
      <c r="AT292" s="5">
        <f t="shared" si="371"/>
        <v>5.6517363015533596E-3</v>
      </c>
      <c r="AU292" s="5">
        <f t="shared" si="372"/>
        <v>2.1719151628844476E-3</v>
      </c>
      <c r="AV292" s="5">
        <f t="shared" si="373"/>
        <v>6.2598667335260374E-4</v>
      </c>
      <c r="AW292" s="5">
        <f t="shared" si="374"/>
        <v>8.4099761493228252E-6</v>
      </c>
      <c r="AX292" s="5">
        <f t="shared" si="375"/>
        <v>1.6691709990258229E-4</v>
      </c>
      <c r="AY292" s="5">
        <f t="shared" si="376"/>
        <v>3.0369564824675427E-4</v>
      </c>
      <c r="AZ292" s="5">
        <f t="shared" si="377"/>
        <v>2.7627800512303733E-4</v>
      </c>
      <c r="BA292" s="5">
        <f t="shared" si="378"/>
        <v>1.6755708454701968E-4</v>
      </c>
      <c r="BB292" s="5">
        <f t="shared" si="379"/>
        <v>7.6215015477057381E-5</v>
      </c>
      <c r="BC292" s="5">
        <f t="shared" si="380"/>
        <v>2.7733729551915424E-5</v>
      </c>
      <c r="BD292" s="5">
        <f t="shared" si="381"/>
        <v>2.5788966065504594E-3</v>
      </c>
      <c r="BE292" s="5">
        <f t="shared" si="382"/>
        <v>2.9731454252768679E-3</v>
      </c>
      <c r="BF292" s="5">
        <f t="shared" si="383"/>
        <v>1.7138325160830391E-3</v>
      </c>
      <c r="BG292" s="5">
        <f t="shared" si="384"/>
        <v>6.5861155399307919E-4</v>
      </c>
      <c r="BH292" s="5">
        <f t="shared" si="385"/>
        <v>1.8982419882744339E-4</v>
      </c>
      <c r="BI292" s="5">
        <f t="shared" si="386"/>
        <v>4.3768714644637858E-5</v>
      </c>
      <c r="BJ292" s="8">
        <f t="shared" si="387"/>
        <v>0.24021948991694367</v>
      </c>
      <c r="BK292" s="8">
        <f t="shared" si="388"/>
        <v>0.23014071538483741</v>
      </c>
      <c r="BL292" s="8">
        <f t="shared" si="389"/>
        <v>0.47563241916464161</v>
      </c>
      <c r="BM292" s="8">
        <f t="shared" si="390"/>
        <v>0.56765706038845276</v>
      </c>
      <c r="BN292" s="8">
        <f t="shared" si="391"/>
        <v>0.42942120851428767</v>
      </c>
    </row>
    <row r="293" spans="1:66" x14ac:dyDescent="0.25">
      <c r="A293" t="s">
        <v>342</v>
      </c>
      <c r="B293" t="s">
        <v>346</v>
      </c>
      <c r="C293" t="s">
        <v>364</v>
      </c>
      <c r="D293" s="11">
        <v>44534</v>
      </c>
      <c r="E293">
        <f>VLOOKUP(A293,home!$A$2:$E$405,3,FALSE)</f>
        <v>1.18548387096774</v>
      </c>
      <c r="F293">
        <f>VLOOKUP(B293,home!$B$2:$E$405,3,FALSE)</f>
        <v>0.79</v>
      </c>
      <c r="G293">
        <f>VLOOKUP(C293,away!$B$2:$E$405,4,FALSE)</f>
        <v>1.29</v>
      </c>
      <c r="H293">
        <f>VLOOKUP(A293,away!$A$2:$E$405,3,FALSE)</f>
        <v>0.86021505376344098</v>
      </c>
      <c r="I293">
        <f>VLOOKUP(C293,away!$B$2:$E$405,3,FALSE)</f>
        <v>0.65</v>
      </c>
      <c r="J293">
        <f>VLOOKUP(B293,home!$B$2:$E$405,4,FALSE)</f>
        <v>1.23</v>
      </c>
      <c r="K293" s="3">
        <f t="shared" ref="K293:K296" si="392">E293*F293*G293</f>
        <v>1.208126612903224</v>
      </c>
      <c r="L293" s="3">
        <f t="shared" ref="L293:L296" si="393">H293*I293*J293</f>
        <v>0.68774193548387108</v>
      </c>
      <c r="M293" s="5">
        <f t="shared" ref="M293:M296" si="394">_xlfn.POISSON.DIST(0,K293,FALSE) * _xlfn.POISSON.DIST(0,L293,FALSE)</f>
        <v>0.15018783298082822</v>
      </c>
      <c r="N293" s="5">
        <f t="shared" ref="N293:N296" si="395">_xlfn.POISSON.DIST(1,K293,FALSE) * _xlfn.POISSON.DIST(0,L293,FALSE)</f>
        <v>0.18144591795840309</v>
      </c>
      <c r="O293" s="5">
        <f t="shared" ref="O293:O296" si="396">_xlfn.POISSON.DIST(0,K293,FALSE) * _xlfn.POISSON.DIST(1,L293,FALSE)</f>
        <v>0.10329047094036317</v>
      </c>
      <c r="P293" s="5">
        <f t="shared" ref="P293:P296" si="397">_xlfn.POISSON.DIST(1,K293,FALSE) * _xlfn.POISSON.DIST(1,L293,FALSE)</f>
        <v>0.12478796680235985</v>
      </c>
      <c r="Q293" s="5">
        <f t="shared" ref="Q293:Q296" si="398">_xlfn.POISSON.DIST(2,K293,FALSE) * _xlfn.POISSON.DIST(0,L293,FALSE)</f>
        <v>0.10960482114410089</v>
      </c>
      <c r="R293" s="5">
        <f t="shared" ref="R293:R296" si="399">_xlfn.POISSON.DIST(0,K293,FALSE) * _xlfn.POISSON.DIST(2,L293,FALSE)</f>
        <v>3.5518594200782953E-2</v>
      </c>
      <c r="S293" s="5">
        <f t="shared" ref="S293:S296" si="400">_xlfn.POISSON.DIST(2,K293,FALSE) * _xlfn.POISSON.DIST(2,L293,FALSE)</f>
        <v>2.5920935720296762E-2</v>
      </c>
      <c r="T293" s="5">
        <f t="shared" ref="T293:T296" si="401">_xlfn.POISSON.DIST(2,K293,FALSE) * _xlfn.POISSON.DIST(1,L293,FALSE)</f>
        <v>7.5379831832007471E-2</v>
      </c>
      <c r="U293" s="5">
        <f t="shared" ref="U293:U296" si="402">_xlfn.POISSON.DIST(1,K293,FALSE) * _xlfn.POISSON.DIST(2,L293,FALSE)</f>
        <v>4.2910958906875997E-2</v>
      </c>
      <c r="V293" s="5">
        <f t="shared" ref="V293:V296" si="403">_xlfn.POISSON.DIST(3,K293,FALSE) * _xlfn.POISSON.DIST(3,L293,FALSE)</f>
        <v>2.393018870623459E-3</v>
      </c>
      <c r="W293" s="5">
        <f t="shared" ref="W293:W296" si="404">_xlfn.POISSON.DIST(3,K293,FALSE) * _xlfn.POISSON.DIST(0,L293,FALSE)</f>
        <v>4.4138833775562096E-2</v>
      </c>
      <c r="X293" s="5">
        <f t="shared" ref="X293:X296" si="405">_xlfn.POISSON.DIST(3,K293,FALSE) * _xlfn.POISSON.DIST(1,L293,FALSE)</f>
        <v>3.0356126970805943E-2</v>
      </c>
      <c r="Y293" s="5">
        <f t="shared" ref="Y293:Y296" si="406">_xlfn.POISSON.DIST(3,K293,FALSE) * _xlfn.POISSON.DIST(2,L293,FALSE)</f>
        <v>1.0438590758348108E-2</v>
      </c>
      <c r="Z293" s="5">
        <f t="shared" ref="Z293:Z296" si="407">_xlfn.POISSON.DIST(0,K293,FALSE) * _xlfn.POISSON.DIST(3,L293,FALSE)</f>
        <v>8.1425422404375544E-3</v>
      </c>
      <c r="AA293" s="5">
        <f t="shared" ref="AA293:AA296" si="408">_xlfn.POISSON.DIST(1,K293,FALSE) * _xlfn.POISSON.DIST(3,L293,FALSE)</f>
        <v>9.8372219773612511E-3</v>
      </c>
      <c r="AB293" s="5">
        <f t="shared" ref="AB293:AB296" si="409">_xlfn.POISSON.DIST(2,K293,FALSE) * _xlfn.POISSON.DIST(3,L293,FALSE)</f>
        <v>5.9423048339433014E-3</v>
      </c>
      <c r="AC293" s="5">
        <f t="shared" ref="AC293:AC296" si="410">_xlfn.POISSON.DIST(4,K293,FALSE) * _xlfn.POISSON.DIST(4,L293,FALSE)</f>
        <v>1.242693705017454E-4</v>
      </c>
      <c r="AD293" s="5">
        <f t="shared" ref="AD293:AD296" si="411">_xlfn.POISSON.DIST(4,K293,FALSE) * _xlfn.POISSON.DIST(0,L293,FALSE)</f>
        <v>1.3331324936692064E-2</v>
      </c>
      <c r="AE293" s="5">
        <f t="shared" ref="AE293:AE296" si="412">_xlfn.POISSON.DIST(4,K293,FALSE) * _xlfn.POISSON.DIST(1,L293,FALSE)</f>
        <v>9.1685112145249974E-3</v>
      </c>
      <c r="AF293" s="5">
        <f t="shared" ref="AF293:AF296" si="413">_xlfn.POISSON.DIST(4,K293,FALSE) * _xlfn.POISSON.DIST(2,L293,FALSE)</f>
        <v>3.1527848240914991E-3</v>
      </c>
      <c r="AG293" s="5">
        <f t="shared" ref="AG293:AG296" si="414">_xlfn.POISSON.DIST(4,K293,FALSE) * _xlfn.POISSON.DIST(3,L293,FALSE)</f>
        <v>7.2276744569495449E-4</v>
      </c>
      <c r="AH293" s="5">
        <f t="shared" ref="AH293:AH296" si="415">_xlfn.POISSON.DIST(0,K293,FALSE) * _xlfn.POISSON.DIST(4,L293,FALSE)</f>
        <v>1.3999919400494245E-3</v>
      </c>
      <c r="AI293" s="5">
        <f t="shared" ref="AI293:AI296" si="416">_xlfn.POISSON.DIST(1,K293,FALSE) * _xlfn.POISSON.DIST(4,L293,FALSE)</f>
        <v>1.6913675206237247E-3</v>
      </c>
      <c r="AJ293" s="5">
        <f t="shared" ref="AJ293:AJ296" si="417">_xlfn.POISSON.DIST(2,K293,FALSE) * _xlfn.POISSON.DIST(4,L293,FALSE)</f>
        <v>1.0216930569328321E-3</v>
      </c>
      <c r="AK293" s="5">
        <f t="shared" ref="AK293:AK296" si="418">_xlfn.POISSON.DIST(3,K293,FALSE) * _xlfn.POISSON.DIST(4,L293,FALSE)</f>
        <v>4.1144485743300113E-4</v>
      </c>
      <c r="AL293" s="5">
        <f t="shared" ref="AL293:AL296" si="419">_xlfn.POISSON.DIST(5,K293,FALSE) * _xlfn.POISSON.DIST(5,L293,FALSE)</f>
        <v>4.1301140772705565E-6</v>
      </c>
      <c r="AM293" s="5">
        <f t="shared" ref="AM293:AM296" si="420">_xlfn.POISSON.DIST(5,K293,FALSE) * _xlfn.POISSON.DIST(0,L293,FALSE)</f>
        <v>3.2211856882556102E-3</v>
      </c>
      <c r="AN293" s="5">
        <f t="shared" ref="AN293:AN296" si="421">_xlfn.POISSON.DIST(5,K293,FALSE) * _xlfn.POISSON.DIST(1,L293,FALSE)</f>
        <v>2.2153444797938589E-3</v>
      </c>
      <c r="AO293" s="5">
        <f t="shared" ref="AO293:AO296" si="422">_xlfn.POISSON.DIST(5,K293,FALSE) * _xlfn.POISSON.DIST(2,L293,FALSE)</f>
        <v>7.6179265014846898E-4</v>
      </c>
      <c r="AP293" s="5">
        <f t="shared" ref="AP293:AP296" si="423">_xlfn.POISSON.DIST(5,K293,FALSE) * _xlfn.POISSON.DIST(3,L293,FALSE)</f>
        <v>1.7463891721683183E-4</v>
      </c>
      <c r="AQ293" s="5">
        <f t="shared" ref="AQ293:AQ296" si="424">_xlfn.POISSON.DIST(5,K293,FALSE) * _xlfn.POISSON.DIST(4,L293,FALSE)</f>
        <v>3.0026626734377856E-5</v>
      </c>
      <c r="AR293" s="5">
        <f t="shared" ref="AR293:AR296" si="425">_xlfn.POISSON.DIST(0,K293,FALSE) * _xlfn.POISSON.DIST(5,L293,FALSE)</f>
        <v>1.9256663330228225E-4</v>
      </c>
      <c r="AS293" s="5">
        <f t="shared" ref="AS293:AS296" si="426">_xlfn.POISSON.DIST(1,K293,FALSE) * _xlfn.POISSON.DIST(5,L293,FALSE)</f>
        <v>2.3264487444966343E-4</v>
      </c>
      <c r="AT293" s="5">
        <f t="shared" ref="AT293:AT296" si="427">_xlfn.POISSON.DIST(2,K293,FALSE) * _xlfn.POISSON.DIST(5,L293,FALSE)</f>
        <v>1.4053223208908381E-4</v>
      </c>
      <c r="AU293" s="5">
        <f t="shared" ref="AU293:AU296" si="428">_xlfn.POISSON.DIST(3,K293,FALSE) * _xlfn.POISSON.DIST(5,L293,FALSE)</f>
        <v>5.6593576519171539E-5</v>
      </c>
      <c r="AV293" s="5">
        <f t="shared" ref="AV293:AV296" si="429">_xlfn.POISSON.DIST(4,K293,FALSE) * _xlfn.POISSON.DIST(5,L293,FALSE)</f>
        <v>1.7093051478046537E-5</v>
      </c>
      <c r="AW293" s="5">
        <f t="shared" ref="AW293:AW296" si="430">_xlfn.POISSON.DIST(6,K293,FALSE) * _xlfn.POISSON.DIST(6,L293,FALSE)</f>
        <v>9.5322956618779192E-8</v>
      </c>
      <c r="AX293" s="5">
        <f t="shared" ref="AX293:AX296" si="431">_xlfn.POISSON.DIST(6,K293,FALSE) * _xlfn.POISSON.DIST(0,L293,FALSE)</f>
        <v>6.4860002584743285E-4</v>
      </c>
      <c r="AY293" s="5">
        <f t="shared" ref="AY293:AY296" si="432">_xlfn.POISSON.DIST(6,K293,FALSE) * _xlfn.POISSON.DIST(1,L293,FALSE)</f>
        <v>4.4606943713120238E-4</v>
      </c>
      <c r="AZ293" s="5">
        <f t="shared" ref="AZ293:AZ296" si="433">_xlfn.POISSON.DIST(6,K293,FALSE) * _xlfn.POISSON.DIST(2,L293,FALSE)</f>
        <v>1.5339032902640702E-4</v>
      </c>
      <c r="BA293" s="5">
        <f t="shared" ref="BA293:BA296" si="434">_xlfn.POISSON.DIST(6,K293,FALSE) * _xlfn.POISSON.DIST(3,L293,FALSE)</f>
        <v>3.5164320589709657E-5</v>
      </c>
      <c r="BB293" s="5">
        <f t="shared" ref="BB293:BB296" si="435">_xlfn.POISSON.DIST(6,K293,FALSE) * _xlfn.POISSON.DIST(4,L293,FALSE)</f>
        <v>6.0459944755855621E-6</v>
      </c>
      <c r="BC293" s="5">
        <f t="shared" ref="BC293:BC296" si="436">_xlfn.POISSON.DIST(6,K293,FALSE) * _xlfn.POISSON.DIST(5,L293,FALSE)</f>
        <v>8.3161678851280171E-7</v>
      </c>
      <c r="BD293" s="5">
        <f t="shared" ref="BD293:BD296" si="437">_xlfn.POISSON.DIST(0,K293,FALSE) * _xlfn.POISSON.DIST(6,L293,FALSE)</f>
        <v>2.207269151615407E-5</v>
      </c>
      <c r="BE293" s="5">
        <f t="shared" ref="BE293:BE296" si="438">_xlfn.POISSON.DIST(1,K293,FALSE) * _xlfn.POISSON.DIST(6,L293,FALSE)</f>
        <v>2.6666606039068944E-5</v>
      </c>
      <c r="BF293" s="5">
        <f t="shared" ref="BF293:BF296" si="439">_xlfn.POISSON.DIST(2,K293,FALSE) * _xlfn.POISSON.DIST(6,L293,FALSE)</f>
        <v>1.6108318215802506E-5</v>
      </c>
      <c r="BG293" s="5">
        <f t="shared" ref="BG293:BG296" si="440">_xlfn.POISSON.DIST(3,K293,FALSE) * _xlfn.POISSON.DIST(6,L293,FALSE)</f>
        <v>6.4869626418749302E-6</v>
      </c>
      <c r="BH293" s="5">
        <f t="shared" ref="BH293:BH296" si="441">_xlfn.POISSON.DIST(4,K293,FALSE) * _xlfn.POISSON.DIST(6,L293,FALSE)</f>
        <v>1.9592680511395274E-6</v>
      </c>
      <c r="BI293" s="5">
        <f t="shared" ref="BI293:BI296" si="442">_xlfn.POISSON.DIST(5,K293,FALSE) * _xlfn.POISSON.DIST(6,L293,FALSE)</f>
        <v>4.7340877487853897E-7</v>
      </c>
      <c r="BJ293" s="8">
        <f t="shared" ref="BJ293:BJ296" si="443">SUM(N293,Q293,T293,W293,X293,Y293,AD293,AE293,AF293,AG293,AM293,AN293,AO293,AP293,AQ293,AX293,AY293,AZ293,BA293,BB293,BC293)</f>
        <v>0.48543260094623913</v>
      </c>
      <c r="BK293" s="8">
        <f t="shared" ref="BK293:BK296" si="444">SUM(M293,P293,S293,V293,AC293,AL293,AY293)</f>
        <v>0.30386422329581858</v>
      </c>
      <c r="BL293" s="8">
        <f t="shared" ref="BL293:BL296" si="445">SUM(O293,R293,U293,AA293,AB293,AH293,AI293,AJ293,AK293,AR293,AS293,AT293,AU293,AV293,BD293,BE293,BF293,BG293,BH293,BI293)</f>
        <v>0.20273724585744282</v>
      </c>
      <c r="BM293" s="8">
        <f t="shared" ref="BM293:BM296" si="446">SUM(S293:BI293)</f>
        <v>0.29489503419892538</v>
      </c>
      <c r="BN293" s="8">
        <f t="shared" ref="BN293:BN296" si="447">SUM(M293:R293)</f>
        <v>0.70483560402683809</v>
      </c>
    </row>
    <row r="294" spans="1:66" x14ac:dyDescent="0.25">
      <c r="A294" t="s">
        <v>40</v>
      </c>
      <c r="B294" t="s">
        <v>334</v>
      </c>
      <c r="C294" t="s">
        <v>318</v>
      </c>
      <c r="D294" s="11">
        <v>44534</v>
      </c>
      <c r="E294">
        <f>VLOOKUP(A294,home!$A$2:$E$405,3,FALSE)</f>
        <v>1.47352941176471</v>
      </c>
      <c r="F294">
        <f>VLOOKUP(B294,home!$B$2:$E$405,3,FALSE)</f>
        <v>0.8</v>
      </c>
      <c r="G294">
        <f>VLOOKUP(C294,away!$B$2:$E$405,4,FALSE)</f>
        <v>1.1000000000000001</v>
      </c>
      <c r="H294">
        <f>VLOOKUP(A294,away!$A$2:$E$405,3,FALSE)</f>
        <v>1.1558823529411799</v>
      </c>
      <c r="I294">
        <f>VLOOKUP(C294,away!$B$2:$E$405,3,FALSE)</f>
        <v>0.76</v>
      </c>
      <c r="J294">
        <f>VLOOKUP(B294,home!$B$2:$E$405,4,FALSE)</f>
        <v>1.17</v>
      </c>
      <c r="K294" s="3">
        <f t="shared" si="392"/>
        <v>1.2967058823529449</v>
      </c>
      <c r="L294" s="3">
        <f t="shared" si="393"/>
        <v>1.0278105882352973</v>
      </c>
      <c r="M294" s="5">
        <f t="shared" si="394"/>
        <v>9.7830736655292933E-2</v>
      </c>
      <c r="N294" s="5">
        <f t="shared" si="395"/>
        <v>0.12685769169584021</v>
      </c>
      <c r="O294" s="5">
        <f t="shared" si="396"/>
        <v>0.10055146698916909</v>
      </c>
      <c r="P294" s="5">
        <f t="shared" si="397"/>
        <v>0.13038567872407353</v>
      </c>
      <c r="Q294" s="5">
        <f t="shared" si="398"/>
        <v>8.2248557521856197E-2</v>
      </c>
      <c r="R294" s="5">
        <f t="shared" si="399"/>
        <v>5.1673931217029963E-2</v>
      </c>
      <c r="S294" s="5">
        <f t="shared" si="400"/>
        <v>4.3443466229428483E-2</v>
      </c>
      <c r="T294" s="5">
        <f t="shared" si="401"/>
        <v>8.4535938288043705E-2</v>
      </c>
      <c r="U294" s="5">
        <f t="shared" si="402"/>
        <v>6.7005890573424223E-2</v>
      </c>
      <c r="V294" s="5">
        <f t="shared" si="403"/>
        <v>6.4333403501112135E-3</v>
      </c>
      <c r="W294" s="5">
        <f t="shared" si="404"/>
        <v>3.5550729451211835E-2</v>
      </c>
      <c r="X294" s="5">
        <f t="shared" si="405"/>
        <v>3.6539416149443942E-2</v>
      </c>
      <c r="Y294" s="5">
        <f t="shared" si="406"/>
        <v>1.8777799403167147E-2</v>
      </c>
      <c r="Z294" s="5">
        <f t="shared" si="407"/>
        <v>1.7703671213535287E-2</v>
      </c>
      <c r="AA294" s="5">
        <f t="shared" si="408"/>
        <v>2.2956454601833709E-2</v>
      </c>
      <c r="AB294" s="5">
        <f t="shared" si="409"/>
        <v>1.4883884860083055E-2</v>
      </c>
      <c r="AC294" s="5">
        <f t="shared" si="410"/>
        <v>5.3588439884171403E-4</v>
      </c>
      <c r="AD294" s="5">
        <f t="shared" si="411"/>
        <v>1.1524710000331116E-2</v>
      </c>
      <c r="AE294" s="5">
        <f t="shared" si="412"/>
        <v>1.1845218964681537E-2</v>
      </c>
      <c r="AF294" s="5">
        <f t="shared" si="413"/>
        <v>6.0873207359326137E-3</v>
      </c>
      <c r="AG294" s="5">
        <f t="shared" si="414"/>
        <v>2.0855375687919412E-3</v>
      </c>
      <c r="AH294" s="5">
        <f t="shared" si="415"/>
        <v>4.5490051809769999E-3</v>
      </c>
      <c r="AI294" s="5">
        <f t="shared" si="416"/>
        <v>5.8987217770268986E-3</v>
      </c>
      <c r="AJ294" s="5">
        <f t="shared" si="417"/>
        <v>3.8244536133170996E-3</v>
      </c>
      <c r="AK294" s="5">
        <f t="shared" si="418"/>
        <v>1.6530638323914194E-3</v>
      </c>
      <c r="AL294" s="5">
        <f t="shared" si="419"/>
        <v>2.8568383904462299E-5</v>
      </c>
      <c r="AM294" s="5">
        <f t="shared" si="420"/>
        <v>2.9888318499682333E-3</v>
      </c>
      <c r="AN294" s="5">
        <f t="shared" si="421"/>
        <v>3.0719530218522415E-3</v>
      </c>
      <c r="AO294" s="5">
        <f t="shared" si="422"/>
        <v>1.5786929212105753E-3</v>
      </c>
      <c r="AP294" s="5">
        <f t="shared" si="423"/>
        <v>5.4086576666411378E-4</v>
      </c>
      <c r="AQ294" s="5">
        <f t="shared" si="424"/>
        <v>1.3897689044784444E-4</v>
      </c>
      <c r="AR294" s="5">
        <f t="shared" si="425"/>
        <v>9.3510313818907732E-4</v>
      </c>
      <c r="AS294" s="5">
        <f t="shared" si="426"/>
        <v>1.2125537398964754E-3</v>
      </c>
      <c r="AT294" s="5">
        <f t="shared" si="427"/>
        <v>7.8616278359641147E-4</v>
      </c>
      <c r="AU294" s="5">
        <f t="shared" si="428"/>
        <v>3.3980730199214404E-4</v>
      </c>
      <c r="AV294" s="5">
        <f t="shared" si="429"/>
        <v>1.1015753183992419E-4</v>
      </c>
      <c r="AW294" s="5">
        <f t="shared" si="430"/>
        <v>1.057639691659468E-6</v>
      </c>
      <c r="AX294" s="5">
        <f t="shared" si="431"/>
        <v>6.4593930686960741E-4</v>
      </c>
      <c r="AY294" s="5">
        <f t="shared" si="432"/>
        <v>6.6390325895795141E-4</v>
      </c>
      <c r="AZ294" s="5">
        <f t="shared" si="433"/>
        <v>3.4118339956045141E-4</v>
      </c>
      <c r="BA294" s="5">
        <f t="shared" si="434"/>
        <v>1.1689063686611535E-4</v>
      </c>
      <c r="BB294" s="5">
        <f t="shared" si="435"/>
        <v>3.0035358559140129E-5</v>
      </c>
      <c r="BC294" s="5">
        <f t="shared" si="436"/>
        <v>6.1741319097055796E-6</v>
      </c>
      <c r="BD294" s="5">
        <f t="shared" si="437"/>
        <v>1.6018481775379793E-4</v>
      </c>
      <c r="BE294" s="5">
        <f t="shared" si="438"/>
        <v>2.0771259544498423E-4</v>
      </c>
      <c r="BF294" s="5">
        <f t="shared" si="439"/>
        <v>1.3467107217615435E-4</v>
      </c>
      <c r="BG294" s="5">
        <f t="shared" si="440"/>
        <v>5.8209590491199121E-5</v>
      </c>
      <c r="BH294" s="5">
        <f t="shared" si="441"/>
        <v>1.8870179599823485E-5</v>
      </c>
      <c r="BI294" s="5">
        <f t="shared" si="442"/>
        <v>4.8938145776295304E-6</v>
      </c>
      <c r="BJ294" s="8">
        <f t="shared" si="443"/>
        <v>0.42617636632216632</v>
      </c>
      <c r="BK294" s="8">
        <f t="shared" si="444"/>
        <v>0.2793215780006103</v>
      </c>
      <c r="BL294" s="8">
        <f t="shared" si="445"/>
        <v>0.27696519921081009</v>
      </c>
      <c r="BM294" s="8">
        <f t="shared" si="446"/>
        <v>0.40995590632459378</v>
      </c>
      <c r="BN294" s="8">
        <f t="shared" si="447"/>
        <v>0.589548062803262</v>
      </c>
    </row>
    <row r="295" spans="1:66" x14ac:dyDescent="0.25">
      <c r="A295" t="s">
        <v>40</v>
      </c>
      <c r="B295" t="s">
        <v>339</v>
      </c>
      <c r="C295" t="s">
        <v>316</v>
      </c>
      <c r="D295" s="11">
        <v>44534</v>
      </c>
      <c r="E295">
        <f>VLOOKUP(A295,home!$A$2:$E$405,3,FALSE)</f>
        <v>1.47352941176471</v>
      </c>
      <c r="F295">
        <f>VLOOKUP(B295,home!$B$2:$E$405,3,FALSE)</f>
        <v>1.48</v>
      </c>
      <c r="G295">
        <f>VLOOKUP(C295,away!$B$2:$E$405,4,FALSE)</f>
        <v>1.57</v>
      </c>
      <c r="H295">
        <f>VLOOKUP(A295,away!$A$2:$E$405,3,FALSE)</f>
        <v>1.1558823529411799</v>
      </c>
      <c r="I295">
        <f>VLOOKUP(C295,away!$B$2:$E$405,3,FALSE)</f>
        <v>0.68</v>
      </c>
      <c r="J295">
        <f>VLOOKUP(B295,home!$B$2:$E$405,4,FALSE)</f>
        <v>0.81</v>
      </c>
      <c r="K295" s="3">
        <f t="shared" si="392"/>
        <v>3.4238929411764798</v>
      </c>
      <c r="L295" s="3">
        <f t="shared" si="393"/>
        <v>0.636660000000002</v>
      </c>
      <c r="M295" s="5">
        <f t="shared" si="394"/>
        <v>1.7239484058829101E-2</v>
      </c>
      <c r="N295" s="5">
        <f t="shared" si="395"/>
        <v>5.9026147778549407E-2</v>
      </c>
      <c r="O295" s="5">
        <f t="shared" si="396"/>
        <v>1.0975689920894167E-2</v>
      </c>
      <c r="P295" s="5">
        <f t="shared" si="397"/>
        <v>3.7579587244691376E-2</v>
      </c>
      <c r="Q295" s="5">
        <f t="shared" si="398"/>
        <v>0.10104960536190757</v>
      </c>
      <c r="R295" s="5">
        <f t="shared" si="399"/>
        <v>3.4938913725182513E-3</v>
      </c>
      <c r="S295" s="5">
        <f t="shared" si="400"/>
        <v>2.047951917618597E-2</v>
      </c>
      <c r="T295" s="5">
        <f t="shared" si="401"/>
        <v>6.4334241749712265E-2</v>
      </c>
      <c r="U295" s="5">
        <f t="shared" si="402"/>
        <v>1.1962710007602644E-2</v>
      </c>
      <c r="V295" s="5">
        <f t="shared" si="403"/>
        <v>4.9602662442702833E-3</v>
      </c>
      <c r="W295" s="5">
        <f t="shared" si="404"/>
        <v>0.11532767683576808</v>
      </c>
      <c r="X295" s="5">
        <f t="shared" si="405"/>
        <v>7.3424518734260327E-2</v>
      </c>
      <c r="Y295" s="5">
        <f t="shared" si="406"/>
        <v>2.3373227048677163E-2</v>
      </c>
      <c r="Z295" s="5">
        <f t="shared" si="407"/>
        <v>7.4147362707582571E-4</v>
      </c>
      <c r="AA295" s="5">
        <f t="shared" si="408"/>
        <v>2.5387263178134412E-3</v>
      </c>
      <c r="AB295" s="5">
        <f t="shared" si="409"/>
        <v>4.3461635595702002E-3</v>
      </c>
      <c r="AC295" s="5">
        <f t="shared" si="410"/>
        <v>6.7579153415842324E-4</v>
      </c>
      <c r="AD295" s="5">
        <f t="shared" si="411"/>
        <v>9.8717404660067148E-2</v>
      </c>
      <c r="AE295" s="5">
        <f t="shared" si="412"/>
        <v>6.2849422850878536E-2</v>
      </c>
      <c r="AF295" s="5">
        <f t="shared" si="413"/>
        <v>2.0006856776120227E-2</v>
      </c>
      <c r="AG295" s="5">
        <f t="shared" si="414"/>
        <v>4.2458551450282487E-3</v>
      </c>
      <c r="AH295" s="5">
        <f t="shared" si="415"/>
        <v>1.1801664985352415E-4</v>
      </c>
      <c r="AI295" s="5">
        <f t="shared" si="416"/>
        <v>4.0407637437477761E-4</v>
      </c>
      <c r="AJ295" s="5">
        <f t="shared" si="417"/>
        <v>6.9175712295899301E-4</v>
      </c>
      <c r="AK295" s="5">
        <f t="shared" si="418"/>
        <v>7.8950077676928198E-4</v>
      </c>
      <c r="AL295" s="5">
        <f t="shared" si="419"/>
        <v>5.8925120567338335E-5</v>
      </c>
      <c r="AM295" s="5">
        <f t="shared" si="420"/>
        <v>6.7599564997373185E-2</v>
      </c>
      <c r="AN295" s="5">
        <f t="shared" si="421"/>
        <v>4.3037939051227742E-2</v>
      </c>
      <c r="AO295" s="5">
        <f t="shared" si="422"/>
        <v>1.3700267138177369E-2</v>
      </c>
      <c r="AP295" s="5">
        <f t="shared" si="423"/>
        <v>2.9074706920640108E-3</v>
      </c>
      <c r="AQ295" s="5">
        <f t="shared" si="424"/>
        <v>4.6276757270236968E-4</v>
      </c>
      <c r="AR295" s="5">
        <f t="shared" si="425"/>
        <v>1.5027296059148988E-5</v>
      </c>
      <c r="AS295" s="5">
        <f t="shared" si="426"/>
        <v>5.1451852901889359E-5</v>
      </c>
      <c r="AT295" s="5">
        <f t="shared" si="427"/>
        <v>8.8082817980614803E-5</v>
      </c>
      <c r="AU295" s="5">
        <f t="shared" si="428"/>
        <v>1.0052871290758656E-4</v>
      </c>
      <c r="AV295" s="5">
        <f t="shared" si="429"/>
        <v>8.6049887627460644E-5</v>
      </c>
      <c r="AW295" s="5">
        <f t="shared" si="430"/>
        <v>3.568007187756629E-6</v>
      </c>
      <c r="AX295" s="5">
        <f t="shared" si="431"/>
        <v>3.8575612236851131E-2</v>
      </c>
      <c r="AY295" s="5">
        <f t="shared" si="432"/>
        <v>2.4559549286713712E-2</v>
      </c>
      <c r="AZ295" s="5">
        <f t="shared" si="433"/>
        <v>7.8180413244396015E-3</v>
      </c>
      <c r="BA295" s="5">
        <f t="shared" si="434"/>
        <v>1.6591447298725775E-3</v>
      </c>
      <c r="BB295" s="5">
        <f t="shared" si="435"/>
        <v>2.6407777093016957E-4</v>
      </c>
      <c r="BC295" s="5">
        <f t="shared" si="436"/>
        <v>3.3625550728080467E-5</v>
      </c>
      <c r="BD295" s="5">
        <f t="shared" si="437"/>
        <v>1.5945463848363039E-6</v>
      </c>
      <c r="BE295" s="5">
        <f t="shared" si="438"/>
        <v>5.4595561114194955E-6</v>
      </c>
      <c r="BF295" s="5">
        <f t="shared" si="439"/>
        <v>9.3464678159230644E-6</v>
      </c>
      <c r="BG295" s="5">
        <f t="shared" si="440"/>
        <v>1.0667101726624042E-5</v>
      </c>
      <c r="BH295" s="5">
        <f t="shared" si="441"/>
        <v>9.1307535761498749E-6</v>
      </c>
      <c r="BI295" s="5">
        <f t="shared" si="442"/>
        <v>6.2525445434002893E-6</v>
      </c>
      <c r="BJ295" s="8">
        <f t="shared" si="443"/>
        <v>0.82297301729204897</v>
      </c>
      <c r="BK295" s="8">
        <f t="shared" si="444"/>
        <v>0.10555312266541619</v>
      </c>
      <c r="BL295" s="8">
        <f t="shared" si="445"/>
        <v>3.5704123639990343E-2</v>
      </c>
      <c r="BM295" s="8">
        <f t="shared" si="446"/>
        <v>0.71105135020761545</v>
      </c>
      <c r="BN295" s="8">
        <f t="shared" si="447"/>
        <v>0.22936440573738986</v>
      </c>
    </row>
    <row r="296" spans="1:66" s="15" customFormat="1" x14ac:dyDescent="0.25">
      <c r="A296" s="15" t="s">
        <v>40</v>
      </c>
      <c r="B296" s="15" t="s">
        <v>332</v>
      </c>
      <c r="C296" s="15" t="s">
        <v>236</v>
      </c>
      <c r="D296" s="16">
        <v>44534</v>
      </c>
      <c r="E296" s="15">
        <f>VLOOKUP(A296,home!$A$2:$E$405,3,FALSE)</f>
        <v>1.47352941176471</v>
      </c>
      <c r="F296" s="15">
        <f>VLOOKUP(B296,home!$B$2:$E$405,3,FALSE)</f>
        <v>1.08</v>
      </c>
      <c r="G296" s="15">
        <f>VLOOKUP(C296,away!$B$2:$E$405,4,FALSE)</f>
        <v>1.02</v>
      </c>
      <c r="H296" s="15">
        <f>VLOOKUP(A296,away!$A$2:$E$405,3,FALSE)</f>
        <v>1.1558823529411799</v>
      </c>
      <c r="I296" s="15">
        <f>VLOOKUP(C296,away!$B$2:$E$405,3,FALSE)</f>
        <v>0.76</v>
      </c>
      <c r="J296" s="15">
        <f>VLOOKUP(B296,home!$B$2:$E$405,4,FALSE)</f>
        <v>1.02</v>
      </c>
      <c r="K296" s="17">
        <f t="shared" si="392"/>
        <v>1.6232400000000047</v>
      </c>
      <c r="L296" s="17">
        <f t="shared" si="393"/>
        <v>0.89604000000000272</v>
      </c>
      <c r="M296" s="18">
        <f t="shared" si="394"/>
        <v>8.0517558526527699E-2</v>
      </c>
      <c r="N296" s="18">
        <f t="shared" si="395"/>
        <v>0.13069932170260118</v>
      </c>
      <c r="O296" s="18">
        <f t="shared" si="396"/>
        <v>7.2146953142110101E-2</v>
      </c>
      <c r="P296" s="18">
        <f t="shared" si="397"/>
        <v>0.11711182021839912</v>
      </c>
      <c r="Q296" s="18">
        <f t="shared" si="398"/>
        <v>0.10607818348026551</v>
      </c>
      <c r="R296" s="18">
        <f t="shared" si="399"/>
        <v>3.2323277946728263E-2</v>
      </c>
      <c r="S296" s="18">
        <f t="shared" si="400"/>
        <v>4.2584433401405157E-2</v>
      </c>
      <c r="T296" s="18">
        <f t="shared" si="401"/>
        <v>9.5050295525657399E-2</v>
      </c>
      <c r="U296" s="18">
        <f t="shared" si="402"/>
        <v>5.2468437694247326E-2</v>
      </c>
      <c r="V296" s="18">
        <f t="shared" si="403"/>
        <v>6.8820606749529535E-3</v>
      </c>
      <c r="W296" s="18">
        <f t="shared" si="404"/>
        <v>5.7396783517502235E-2</v>
      </c>
      <c r="X296" s="18">
        <f t="shared" si="405"/>
        <v>5.1429813903022856E-2</v>
      </c>
      <c r="Y296" s="18">
        <f t="shared" si="406"/>
        <v>2.3041585224832368E-2</v>
      </c>
      <c r="Z296" s="18">
        <f t="shared" si="407"/>
        <v>9.6543166571288284E-3</v>
      </c>
      <c r="AA296" s="18">
        <f t="shared" si="408"/>
        <v>1.5671272970517843E-2</v>
      </c>
      <c r="AB296" s="18">
        <f t="shared" si="409"/>
        <v>1.2719118568331732E-2</v>
      </c>
      <c r="AC296" s="18">
        <f t="shared" si="410"/>
        <v>6.2561715361102415E-4</v>
      </c>
      <c r="AD296" s="18">
        <f t="shared" si="411"/>
        <v>2.3292188719237657E-2</v>
      </c>
      <c r="AE296" s="18">
        <f t="shared" si="412"/>
        <v>2.0870732779985773E-2</v>
      </c>
      <c r="AF296" s="18">
        <f t="shared" si="413"/>
        <v>9.3505057000892525E-3</v>
      </c>
      <c r="AG296" s="18">
        <f t="shared" si="414"/>
        <v>2.792809042502667E-3</v>
      </c>
      <c r="AH296" s="18">
        <f t="shared" si="415"/>
        <v>2.1626634743634348E-3</v>
      </c>
      <c r="AI296" s="18">
        <f t="shared" si="416"/>
        <v>3.5105218581257115E-3</v>
      </c>
      <c r="AJ296" s="18">
        <f t="shared" si="417"/>
        <v>2.849209750491999E-3</v>
      </c>
      <c r="AK296" s="18">
        <f t="shared" si="418"/>
        <v>1.5416504117962153E-3</v>
      </c>
      <c r="AL296" s="18">
        <f t="shared" si="419"/>
        <v>3.6398104940105399E-5</v>
      </c>
      <c r="AM296" s="18">
        <f t="shared" si="420"/>
        <v>7.5617624833230817E-3</v>
      </c>
      <c r="AN296" s="18">
        <f t="shared" si="421"/>
        <v>6.7756416555568352E-3</v>
      </c>
      <c r="AO296" s="18">
        <f t="shared" si="422"/>
        <v>3.035622974522582E-3</v>
      </c>
      <c r="AP296" s="18">
        <f t="shared" si="423"/>
        <v>9.0667987003040771E-4</v>
      </c>
      <c r="AQ296" s="18">
        <f t="shared" si="424"/>
        <v>2.0310535768551218E-4</v>
      </c>
      <c r="AR296" s="18">
        <f t="shared" si="425"/>
        <v>3.875665959137238E-4</v>
      </c>
      <c r="AS296" s="18">
        <f t="shared" si="426"/>
        <v>6.291136011509947E-4</v>
      </c>
      <c r="AT296" s="18">
        <f t="shared" si="427"/>
        <v>5.1060118096617202E-4</v>
      </c>
      <c r="AU296" s="18">
        <f t="shared" si="428"/>
        <v>2.7627608699717714E-4</v>
      </c>
      <c r="AV296" s="18">
        <f t="shared" si="429"/>
        <v>1.1211559886432482E-4</v>
      </c>
      <c r="AW296" s="18">
        <f t="shared" si="430"/>
        <v>1.4705723819894978E-6</v>
      </c>
      <c r="AX296" s="18">
        <f t="shared" si="431"/>
        <v>2.0457592222382329E-3</v>
      </c>
      <c r="AY296" s="18">
        <f t="shared" si="432"/>
        <v>1.8330820934943516E-3</v>
      </c>
      <c r="AZ296" s="18">
        <f t="shared" si="433"/>
        <v>8.2125743952734186E-4</v>
      </c>
      <c r="BA296" s="18">
        <f t="shared" si="434"/>
        <v>2.4529317203802721E-4</v>
      </c>
      <c r="BB296" s="18">
        <f t="shared" si="435"/>
        <v>5.4948123468238634E-5</v>
      </c>
      <c r="BC296" s="18">
        <f t="shared" si="436"/>
        <v>9.8471433104961444E-6</v>
      </c>
      <c r="BD296" s="18">
        <f t="shared" si="437"/>
        <v>5.7879195433755651E-5</v>
      </c>
      <c r="BE296" s="18">
        <f t="shared" si="438"/>
        <v>9.3951825195889778E-5</v>
      </c>
      <c r="BF296" s="18">
        <f t="shared" si="439"/>
        <v>7.6253180365488309E-5</v>
      </c>
      <c r="BG296" s="18">
        <f t="shared" si="440"/>
        <v>4.1259070832158538E-5</v>
      </c>
      <c r="BH296" s="18">
        <f t="shared" si="441"/>
        <v>1.6743343534398308E-5</v>
      </c>
      <c r="BI296" s="18">
        <f t="shared" si="442"/>
        <v>5.4356929917553535E-6</v>
      </c>
      <c r="BJ296" s="19">
        <f t="shared" si="443"/>
        <v>0.54349521913089205</v>
      </c>
      <c r="BK296" s="19">
        <f t="shared" si="444"/>
        <v>0.24959097017333043</v>
      </c>
      <c r="BL296" s="19">
        <f t="shared" si="445"/>
        <v>0.19760030118895849</v>
      </c>
      <c r="BM296" s="19">
        <f t="shared" si="446"/>
        <v>0.45963208061256544</v>
      </c>
      <c r="BN296" s="19">
        <f t="shared" si="447"/>
        <v>0.53887711501663194</v>
      </c>
    </row>
    <row r="297" spans="1:66" x14ac:dyDescent="0.25">
      <c r="A297" t="s">
        <v>80</v>
      </c>
      <c r="B297" t="s">
        <v>96</v>
      </c>
      <c r="C297" t="s">
        <v>85</v>
      </c>
      <c r="D297" t="s">
        <v>493</v>
      </c>
      <c r="E297">
        <f>VLOOKUP(A297,home!$A$2:$E$405,3,FALSE)</f>
        <v>1.2345679012345701</v>
      </c>
      <c r="F297">
        <f>VLOOKUP(B297,home!$B$2:$E$405,3,FALSE)</f>
        <v>1.05</v>
      </c>
      <c r="G297">
        <f>VLOOKUP(C297,away!$B$2:$E$405,4,FALSE)</f>
        <v>0.77</v>
      </c>
      <c r="H297">
        <f>VLOOKUP(A297,away!$A$2:$E$405,3,FALSE)</f>
        <v>1.0246913580246899</v>
      </c>
      <c r="I297">
        <f>VLOOKUP(C297,away!$B$2:$E$405,3,FALSE)</f>
        <v>1.02</v>
      </c>
      <c r="J297">
        <f>VLOOKUP(B297,home!$B$2:$E$405,4,FALSE)</f>
        <v>0.93</v>
      </c>
      <c r="K297" s="3">
        <f t="shared" ref="K297:K338" si="448">E297*F297*G297</f>
        <v>0.99814814814814989</v>
      </c>
      <c r="L297" s="3">
        <f t="shared" ref="L297:L338" si="449">H297*I297*J297</f>
        <v>0.9720222222222209</v>
      </c>
      <c r="M297" s="5">
        <f t="shared" ref="M297:M338" si="450">_xlfn.POISSON.DIST(0,K297,FALSE) * _xlfn.POISSON.DIST(0,L297,FALSE)</f>
        <v>0.13943309892263364</v>
      </c>
      <c r="N297" s="5">
        <f t="shared" ref="N297:N338" si="451">_xlfn.POISSON.DIST(1,K297,FALSE) * _xlfn.POISSON.DIST(0,L297,FALSE)</f>
        <v>0.13917488948018455</v>
      </c>
      <c r="O297" s="5">
        <f t="shared" ref="O297:O338" si="452">_xlfn.POISSON.DIST(0,K297,FALSE) * _xlfn.POISSON.DIST(1,L297,FALSE)</f>
        <v>0.13553207066610912</v>
      </c>
      <c r="P297" s="5">
        <f t="shared" ref="P297:P338" si="453">_xlfn.POISSON.DIST(1,K297,FALSE) * _xlfn.POISSON.DIST(1,L297,FALSE)</f>
        <v>0.135281085350061</v>
      </c>
      <c r="Q297" s="5">
        <f t="shared" ref="Q297:Q338" si="454">_xlfn.POISSON.DIST(2,K297,FALSE) * _xlfn.POISSON.DIST(0,L297,FALSE)</f>
        <v>6.945857910168482E-2</v>
      </c>
      <c r="R297" s="5">
        <f t="shared" ref="R297:R338" si="455">_xlfn.POISSON.DIST(0,K297,FALSE) * _xlfn.POISSON.DIST(2,L297,FALSE)</f>
        <v>6.5870092255625234E-2</v>
      </c>
      <c r="S297" s="5">
        <f t="shared" ref="S297:S338" si="456">_xlfn.POISSON.DIST(2,K297,FALSE) * _xlfn.POISSON.DIST(2,L297,FALSE)</f>
        <v>3.2813177421461864E-2</v>
      </c>
      <c r="T297" s="5">
        <f t="shared" ref="T297:T338" si="457">_xlfn.POISSON.DIST(2,K297,FALSE) * _xlfn.POISSON.DIST(1,L297,FALSE)</f>
        <v>6.7515282410817584E-2</v>
      </c>
      <c r="U297" s="5">
        <f t="shared" ref="U297:U338" si="458">_xlfn.POISSON.DIST(1,K297,FALSE) * _xlfn.POISSON.DIST(2,L297,FALSE)</f>
        <v>6.5748110603300117E-2</v>
      </c>
      <c r="V297" s="5">
        <f t="shared" ref="V297:V338" si="459">_xlfn.POISSON.DIST(3,K297,FALSE) * _xlfn.POISSON.DIST(3,L297,FALSE)</f>
        <v>3.5373413961873644E-3</v>
      </c>
      <c r="W297" s="5">
        <f t="shared" ref="W297:W338" si="460">_xlfn.POISSON.DIST(3,K297,FALSE) * _xlfn.POISSON.DIST(0,L297,FALSE)</f>
        <v>2.3109984034449499E-2</v>
      </c>
      <c r="X297" s="5">
        <f t="shared" ref="X297:X338" si="461">_xlfn.POISSON.DIST(3,K297,FALSE) * _xlfn.POISSON.DIST(1,L297,FALSE)</f>
        <v>2.2463418036685646E-2</v>
      </c>
      <c r="Y297" s="5">
        <f t="shared" ref="Y297:Y338" si="462">_xlfn.POISSON.DIST(3,K297,FALSE) * _xlfn.POISSON.DIST(2,L297,FALSE)</f>
        <v>1.0917470759362951E-2</v>
      </c>
      <c r="Z297" s="5">
        <f t="shared" ref="Z297:Z338" si="463">_xlfn.POISSON.DIST(0,K297,FALSE) * _xlfn.POISSON.DIST(3,L297,FALSE)</f>
        <v>2.1342397817431847E-2</v>
      </c>
      <c r="AA297" s="5">
        <f t="shared" ref="AA297:AA338" si="464">_xlfn.POISSON.DIST(1,K297,FALSE) * _xlfn.POISSON.DIST(3,L297,FALSE)</f>
        <v>2.1302874858510713E-2</v>
      </c>
      <c r="AB297" s="5">
        <f t="shared" ref="AB297:AB338" si="465">_xlfn.POISSON.DIST(2,K297,FALSE) * _xlfn.POISSON.DIST(3,L297,FALSE)</f>
        <v>1.0631712545127122E-2</v>
      </c>
      <c r="AC297" s="5">
        <f t="shared" ref="AC297:AC338" si="466">_xlfn.POISSON.DIST(4,K297,FALSE) * _xlfn.POISSON.DIST(4,L297,FALSE)</f>
        <v>2.145004427873724E-4</v>
      </c>
      <c r="AD297" s="5">
        <f t="shared" ref="AD297:AD338" si="467">_xlfn.POISSON.DIST(4,K297,FALSE) * _xlfn.POISSON.DIST(0,L297,FALSE)</f>
        <v>5.7667969419297688E-3</v>
      </c>
      <c r="AE297" s="5">
        <f t="shared" ref="AE297:AE338" si="468">_xlfn.POISSON.DIST(4,K297,FALSE) * _xlfn.POISSON.DIST(1,L297,FALSE)</f>
        <v>5.6054547785988817E-3</v>
      </c>
      <c r="AF297" s="5">
        <f t="shared" ref="AF297:AF338" si="469">_xlfn.POISSON.DIST(4,K297,FALSE) * _xlfn.POISSON.DIST(2,L297,FALSE)</f>
        <v>2.7243133052299263E-3</v>
      </c>
      <c r="AG297" s="5">
        <f t="shared" ref="AG297:AG338" si="470">_xlfn.POISSON.DIST(4,K297,FALSE) * _xlfn.POISSON.DIST(3,L297,FALSE)</f>
        <v>8.8269769099305216E-4</v>
      </c>
      <c r="AH297" s="5">
        <f t="shared" ref="AH297:AH338" si="471">_xlfn.POISSON.DIST(0,K297,FALSE) * _xlfn.POISSON.DIST(4,L297,FALSE)</f>
        <v>5.1863212385126938E-3</v>
      </c>
      <c r="AI297" s="5">
        <f t="shared" ref="AI297:AI338" si="472">_xlfn.POISSON.DIST(1,K297,FALSE) * _xlfn.POISSON.DIST(4,L297,FALSE)</f>
        <v>5.1767169399228648E-3</v>
      </c>
      <c r="AJ297" s="5">
        <f t="shared" ref="AJ297:AJ338" si="473">_xlfn.POISSON.DIST(2,K297,FALSE) * _xlfn.POISSON.DIST(4,L297,FALSE)</f>
        <v>2.5835652135355819E-3</v>
      </c>
      <c r="AK297" s="5">
        <f t="shared" ref="AK297:AK338" si="474">_xlfn.POISSON.DIST(3,K297,FALSE) * _xlfn.POISSON.DIST(4,L297,FALSE)</f>
        <v>8.5959361117017357E-4</v>
      </c>
      <c r="AL297" s="5">
        <f t="shared" ref="AL297:AL338" si="475">_xlfn.POISSON.DIST(5,K297,FALSE) * _xlfn.POISSON.DIST(5,L297,FALSE)</f>
        <v>8.3245234976654609E-6</v>
      </c>
      <c r="AM297" s="5">
        <f t="shared" ref="AM297:AM338" si="476">_xlfn.POISSON.DIST(5,K297,FALSE) * _xlfn.POISSON.DIST(0,L297,FALSE)</f>
        <v>1.1512235376667226E-3</v>
      </c>
      <c r="AN297" s="5">
        <f t="shared" ref="AN297:AN338" si="477">_xlfn.POISSON.DIST(5,K297,FALSE) * _xlfn.POISSON.DIST(1,L297,FALSE)</f>
        <v>1.1190148613573342E-3</v>
      </c>
      <c r="AO297" s="5">
        <f t="shared" ref="AO297:AO338" si="478">_xlfn.POISSON.DIST(5,K297,FALSE) * _xlfn.POISSON.DIST(2,L297,FALSE)</f>
        <v>5.4385365611812333E-4</v>
      </c>
      <c r="AP297" s="5">
        <f t="shared" ref="AP297:AP338" si="479">_xlfn.POISSON.DIST(5,K297,FALSE) * _xlfn.POISSON.DIST(3,L297,FALSE)</f>
        <v>1.7621261312787258E-4</v>
      </c>
      <c r="AQ297" s="5">
        <f t="shared" ref="AQ297:AQ338" si="480">_xlfn.POISSON.DIST(5,K297,FALSE) * _xlfn.POISSON.DIST(4,L297,FALSE)</f>
        <v>4.2820643949034788E-5</v>
      </c>
      <c r="AR297" s="5">
        <f t="shared" ref="AR297:AR338" si="481">_xlfn.POISSON.DIST(0,K297,FALSE) * _xlfn.POISSON.DIST(5,L297,FALSE)</f>
        <v>1.0082438990834824E-3</v>
      </c>
      <c r="AS297" s="5">
        <f t="shared" ref="AS297:AS338" si="482">_xlfn.POISSON.DIST(1,K297,FALSE) * _xlfn.POISSON.DIST(5,L297,FALSE)</f>
        <v>1.006376780751848E-3</v>
      </c>
      <c r="AT297" s="5">
        <f t="shared" ref="AT297:AT338" si="483">_xlfn.POISSON.DIST(2,K297,FALSE) * _xlfn.POISSON.DIST(5,L297,FALSE)</f>
        <v>5.0225656002337671E-4</v>
      </c>
      <c r="AU297" s="5">
        <f t="shared" ref="AU297:AU338" si="484">_xlfn.POISSON.DIST(3,K297,FALSE) * _xlfn.POISSON.DIST(5,L297,FALSE)</f>
        <v>1.6710881842753124E-4</v>
      </c>
      <c r="AV297" s="5">
        <f t="shared" ref="AV297:AV338" si="485">_xlfn.POISSON.DIST(4,K297,FALSE) * _xlfn.POISSON.DIST(5,L297,FALSE)</f>
        <v>4.1699839413166432E-5</v>
      </c>
      <c r="AW297" s="5">
        <f t="shared" ref="AW297:AW338" si="486">_xlfn.POISSON.DIST(6,K297,FALSE) * _xlfn.POISSON.DIST(6,L297,FALSE)</f>
        <v>2.2435103734091961E-7</v>
      </c>
      <c r="AX297" s="5">
        <f t="shared" ref="AX297:AX338" si="487">_xlfn.POISSON.DIST(6,K297,FALSE) * _xlfn.POISSON.DIST(0,L297,FALSE)</f>
        <v>1.9151527370443348E-4</v>
      </c>
      <c r="AY297" s="5">
        <f t="shared" ref="AY297:AY338" si="488">_xlfn.POISSON.DIST(6,K297,FALSE) * _xlfn.POISSON.DIST(1,L297,FALSE)</f>
        <v>1.861571019356803E-4</v>
      </c>
      <c r="AZ297" s="5">
        <f t="shared" ref="AZ297:AZ338" si="489">_xlfn.POISSON.DIST(6,K297,FALSE) * _xlfn.POISSON.DIST(2,L297,FALSE)</f>
        <v>9.0474419952984241E-5</v>
      </c>
      <c r="BA297" s="5">
        <f t="shared" ref="BA297:BA338" si="490">_xlfn.POISSON.DIST(6,K297,FALSE) * _xlfn.POISSON.DIST(3,L297,FALSE)</f>
        <v>2.9314382245655393E-5</v>
      </c>
      <c r="BB297" s="5">
        <f t="shared" ref="BB297:BB338" si="491">_xlfn.POISSON.DIST(6,K297,FALSE) * _xlfn.POISSON.DIST(4,L297,FALSE)</f>
        <v>7.1235577433733912E-6</v>
      </c>
      <c r="BC297" s="5">
        <f t="shared" ref="BC297:BC338" si="492">_xlfn.POISSON.DIST(6,K297,FALSE) * _xlfn.POISSON.DIST(5,L297,FALSE)</f>
        <v>1.3848512855684231E-6</v>
      </c>
      <c r="BD297" s="5">
        <f t="shared" ref="BD297:BD338" si="493">_xlfn.POISSON.DIST(0,K297,FALSE) * _xlfn.POISSON.DIST(6,L297,FALSE)</f>
        <v>1.6333924588818712E-4</v>
      </c>
      <c r="BE297" s="5">
        <f t="shared" ref="BE297:BE338" si="494">_xlfn.POISSON.DIST(1,K297,FALSE) * _xlfn.POISSON.DIST(6,L297,FALSE)</f>
        <v>1.6303676580320929E-4</v>
      </c>
      <c r="BF297" s="5">
        <f t="shared" ref="BF297:BF338" si="495">_xlfn.POISSON.DIST(2,K297,FALSE) * _xlfn.POISSON.DIST(6,L297,FALSE)</f>
        <v>8.1367422933268467E-5</v>
      </c>
      <c r="BG297" s="5">
        <f t="shared" ref="BG297:BG338" si="496">_xlfn.POISSON.DIST(3,K297,FALSE) * _xlfn.POISSON.DIST(6,L297,FALSE)</f>
        <v>2.7072247506809746E-5</v>
      </c>
      <c r="BH297" s="5">
        <f t="shared" ref="BH297:BH338" si="497">_xlfn.POISSON.DIST(4,K297,FALSE) * _xlfn.POISSON.DIST(6,L297,FALSE)</f>
        <v>6.755528428782629E-6</v>
      </c>
      <c r="BI297" s="5">
        <f t="shared" ref="BI297:BI338" si="498">_xlfn.POISSON.DIST(5,K297,FALSE) * _xlfn.POISSON.DIST(6,L297,FALSE)</f>
        <v>1.3486036381903124E-6</v>
      </c>
      <c r="BJ297" s="8">
        <f t="shared" ref="BJ297:BJ338" si="499">SUM(N297,Q297,T297,W297,X297,Y297,AD297,AE297,AF297,AG297,AM297,AN297,AO297,AP297,AQ297,AX297,AY297,AZ297,BA297,BB297,BC297)</f>
        <v>0.3511579814390236</v>
      </c>
      <c r="BK297" s="8">
        <f t="shared" ref="BK297:BK338" si="500">SUM(M297,P297,S297,V297,AC297,AL297,AY297)</f>
        <v>0.31147368515856461</v>
      </c>
      <c r="BL297" s="8">
        <f t="shared" ref="BL297:BL338" si="501">SUM(O297,R297,U297,AA297,AB297,AH297,AI297,AJ297,AK297,AR297,AS297,AT297,AU297,AV297,BD297,BE297,BF297,BG297,BH297,BI297)</f>
        <v>0.31605966364371146</v>
      </c>
      <c r="BM297" s="8">
        <f t="shared" ref="BM297:BM338" si="502">SUM(S297:BI297)</f>
        <v>0.31509797953153468</v>
      </c>
      <c r="BN297" s="8">
        <f t="shared" ref="BN297:BN338" si="503">SUM(M297:R297)</f>
        <v>0.68474981577629834</v>
      </c>
    </row>
    <row r="298" spans="1:66" x14ac:dyDescent="0.25">
      <c r="A298" t="s">
        <v>80</v>
      </c>
      <c r="B298" t="s">
        <v>416</v>
      </c>
      <c r="C298" t="s">
        <v>98</v>
      </c>
      <c r="D298" t="s">
        <v>493</v>
      </c>
      <c r="E298">
        <f>VLOOKUP(A298,home!$A$2:$E$405,3,FALSE)</f>
        <v>1.2345679012345701</v>
      </c>
      <c r="F298">
        <f>VLOOKUP(B298,home!$B$2:$E$405,3,FALSE)</f>
        <v>0.85</v>
      </c>
      <c r="G298">
        <f>VLOOKUP(C298,away!$B$2:$E$405,4,FALSE)</f>
        <v>0.77</v>
      </c>
      <c r="H298">
        <f>VLOOKUP(A298,away!$A$2:$E$405,3,FALSE)</f>
        <v>1.0246913580246899</v>
      </c>
      <c r="I298">
        <f>VLOOKUP(C298,away!$B$2:$E$405,3,FALSE)</f>
        <v>1.01</v>
      </c>
      <c r="J298">
        <f>VLOOKUP(B298,home!$B$2:$E$405,4,FALSE)</f>
        <v>0.72</v>
      </c>
      <c r="K298" s="3">
        <f t="shared" si="448"/>
        <v>0.80802469135802613</v>
      </c>
      <c r="L298" s="3">
        <f t="shared" si="449"/>
        <v>0.74515555555555457</v>
      </c>
      <c r="M298" s="5">
        <f t="shared" si="450"/>
        <v>0.21157404506101327</v>
      </c>
      <c r="N298" s="5">
        <f t="shared" si="451"/>
        <v>0.17095705245979437</v>
      </c>
      <c r="O298" s="5">
        <f t="shared" si="452"/>
        <v>0.15765557508857525</v>
      </c>
      <c r="P298" s="5">
        <f t="shared" si="453"/>
        <v>0.12738959740181813</v>
      </c>
      <c r="Q298" s="5">
        <f t="shared" si="454"/>
        <v>6.90687597746516E-2</v>
      </c>
      <c r="R298" s="5">
        <f t="shared" si="455"/>
        <v>5.8738963820778874E-2</v>
      </c>
      <c r="S298" s="5">
        <f t="shared" si="456"/>
        <v>1.9175449334436892E-2</v>
      </c>
      <c r="T298" s="5">
        <f t="shared" si="457"/>
        <v>5.1466970061413646E-2</v>
      </c>
      <c r="U298" s="5">
        <f t="shared" si="458"/>
        <v>4.7462533111975111E-2</v>
      </c>
      <c r="V298" s="5">
        <f t="shared" si="459"/>
        <v>1.2828462699447961E-3</v>
      </c>
      <c r="W298" s="5">
        <f t="shared" si="460"/>
        <v>1.8603087766464837E-2</v>
      </c>
      <c r="X298" s="5">
        <f t="shared" si="461"/>
        <v>1.3862194199668844E-2</v>
      </c>
      <c r="Y298" s="5">
        <f t="shared" si="462"/>
        <v>5.164745510036612E-3</v>
      </c>
      <c r="Z298" s="5">
        <f t="shared" si="463"/>
        <v>1.4589888406210037E-2</v>
      </c>
      <c r="AA298" s="5">
        <f t="shared" si="464"/>
        <v>1.1788990076375908E-2</v>
      </c>
      <c r="AB298" s="5">
        <f t="shared" si="465"/>
        <v>4.7628975339432372E-3</v>
      </c>
      <c r="AC298" s="5">
        <f t="shared" si="466"/>
        <v>4.8275436446364619E-5</v>
      </c>
      <c r="AD298" s="5">
        <f t="shared" si="467"/>
        <v>3.7579385627010053E-3</v>
      </c>
      <c r="AE298" s="5">
        <f t="shared" si="468"/>
        <v>2.8002487974331095E-3</v>
      </c>
      <c r="AF298" s="5">
        <f t="shared" si="469"/>
        <v>1.0433104741725211E-3</v>
      </c>
      <c r="AG298" s="5">
        <f t="shared" si="470"/>
        <v>2.5914286533298476E-4</v>
      </c>
      <c r="AH298" s="5">
        <f t="shared" si="471"/>
        <v>2.7179341002057456E-3</v>
      </c>
      <c r="AI298" s="5">
        <f t="shared" si="472"/>
        <v>2.1961578624502022E-3</v>
      </c>
      <c r="AJ298" s="5">
        <f t="shared" si="473"/>
        <v>8.8727488948991333E-4</v>
      </c>
      <c r="AK298" s="5">
        <f t="shared" si="474"/>
        <v>2.3898000624327133E-4</v>
      </c>
      <c r="AL298" s="5">
        <f t="shared" si="475"/>
        <v>1.1626735049709877E-6</v>
      </c>
      <c r="AM298" s="5">
        <f t="shared" si="476"/>
        <v>6.07301429453781E-4</v>
      </c>
      <c r="AN298" s="5">
        <f t="shared" si="477"/>
        <v>4.5253403405431453E-4</v>
      </c>
      <c r="AO298" s="5">
        <f t="shared" si="478"/>
        <v>1.686041247767695E-4</v>
      </c>
      <c r="AP298" s="5">
        <f t="shared" si="479"/>
        <v>4.1878766755663913E-5</v>
      </c>
      <c r="AQ298" s="5">
        <f t="shared" si="480"/>
        <v>7.8015489269495565E-6</v>
      </c>
      <c r="AR298" s="5">
        <f t="shared" si="481"/>
        <v>4.0505673888043984E-4</v>
      </c>
      <c r="AS298" s="5">
        <f t="shared" si="482"/>
        <v>3.2729584641635597E-4</v>
      </c>
      <c r="AT298" s="5">
        <f t="shared" si="483"/>
        <v>1.3223156264166995E-4</v>
      </c>
      <c r="AU298" s="5">
        <f t="shared" si="484"/>
        <v>3.5615455863774955E-5</v>
      </c>
      <c r="AV298" s="5">
        <f t="shared" si="485"/>
        <v>7.1945419329755401E-6</v>
      </c>
      <c r="AW298" s="5">
        <f t="shared" si="486"/>
        <v>1.9445846391941578E-8</v>
      </c>
      <c r="AX298" s="5">
        <f t="shared" si="487"/>
        <v>8.1785758349279874E-5</v>
      </c>
      <c r="AY298" s="5">
        <f t="shared" si="488"/>
        <v>6.0943112199289968E-5</v>
      </c>
      <c r="AZ298" s="5">
        <f t="shared" si="489"/>
        <v>2.2706049314073206E-5</v>
      </c>
      <c r="BA298" s="5">
        <f t="shared" si="490"/>
        <v>5.6398462637000138E-6</v>
      </c>
      <c r="BB298" s="5">
        <f t="shared" si="491"/>
        <v>1.0506406939688256E-6</v>
      </c>
      <c r="BC298" s="5">
        <f t="shared" si="492"/>
        <v>1.5657815000072273E-7</v>
      </c>
      <c r="BD298" s="5">
        <f t="shared" si="493"/>
        <v>5.0305046548662535E-5</v>
      </c>
      <c r="BE298" s="5">
        <f t="shared" si="494"/>
        <v>4.0647719711234185E-5</v>
      </c>
      <c r="BF298" s="5">
        <f t="shared" si="495"/>
        <v>1.6422180587038775E-5</v>
      </c>
      <c r="BG298" s="5">
        <f t="shared" si="496"/>
        <v>4.4231758000892584E-6</v>
      </c>
      <c r="BH298" s="5">
        <f t="shared" si="497"/>
        <v>8.9350881517235331E-7</v>
      </c>
      <c r="BI298" s="5">
        <f t="shared" si="498"/>
        <v>1.4439543692106332E-7</v>
      </c>
      <c r="BJ298" s="8">
        <f t="shared" si="499"/>
        <v>0.33843385236060725</v>
      </c>
      <c r="BK298" s="8">
        <f t="shared" si="500"/>
        <v>0.35953231928936369</v>
      </c>
      <c r="BL298" s="8">
        <f t="shared" si="501"/>
        <v>0.28746953666267189</v>
      </c>
      <c r="BM298" s="8">
        <f t="shared" si="502"/>
        <v>0.20458067944586852</v>
      </c>
      <c r="BN298" s="8">
        <f t="shared" si="503"/>
        <v>0.79538399360663159</v>
      </c>
    </row>
    <row r="299" spans="1:66" x14ac:dyDescent="0.25">
      <c r="A299" t="s">
        <v>80</v>
      </c>
      <c r="B299" t="s">
        <v>92</v>
      </c>
      <c r="C299" t="s">
        <v>410</v>
      </c>
      <c r="D299" t="s">
        <v>493</v>
      </c>
      <c r="E299">
        <f>VLOOKUP(A299,home!$A$2:$E$405,3,FALSE)</f>
        <v>1.2345679012345701</v>
      </c>
      <c r="F299">
        <f>VLOOKUP(B299,home!$B$2:$E$405,3,FALSE)</f>
        <v>0.95</v>
      </c>
      <c r="G299">
        <f>VLOOKUP(C299,away!$B$2:$E$405,4,FALSE)</f>
        <v>1.02</v>
      </c>
      <c r="H299">
        <f>VLOOKUP(A299,away!$A$2:$E$405,3,FALSE)</f>
        <v>1.0246913580246899</v>
      </c>
      <c r="I299">
        <f>VLOOKUP(C299,away!$B$2:$E$405,3,FALSE)</f>
        <v>0.81</v>
      </c>
      <c r="J299">
        <f>VLOOKUP(B299,home!$B$2:$E$405,4,FALSE)</f>
        <v>1.57</v>
      </c>
      <c r="K299" s="3">
        <f t="shared" si="448"/>
        <v>1.1962962962962984</v>
      </c>
      <c r="L299" s="3">
        <f t="shared" si="449"/>
        <v>1.3030999999999981</v>
      </c>
      <c r="M299" s="5">
        <f t="shared" si="450"/>
        <v>8.2134568602870953E-2</v>
      </c>
      <c r="N299" s="5">
        <f t="shared" si="451"/>
        <v>9.8257280217508763E-2</v>
      </c>
      <c r="O299" s="5">
        <f t="shared" si="452"/>
        <v>0.10702955634640099</v>
      </c>
      <c r="P299" s="5">
        <f t="shared" si="453"/>
        <v>0.12803906185143549</v>
      </c>
      <c r="Q299" s="5">
        <f t="shared" si="454"/>
        <v>5.8772410204176652E-2</v>
      </c>
      <c r="R299" s="5">
        <f t="shared" si="455"/>
        <v>6.9735107437497487E-2</v>
      </c>
      <c r="S299" s="5">
        <f t="shared" si="456"/>
        <v>4.9899821837083011E-2</v>
      </c>
      <c r="T299" s="5">
        <f t="shared" si="457"/>
        <v>7.6586327737062476E-2</v>
      </c>
      <c r="U299" s="5">
        <f t="shared" si="458"/>
        <v>8.3423850749302711E-2</v>
      </c>
      <c r="V299" s="5">
        <f t="shared" si="459"/>
        <v>8.6431686753072525E-3</v>
      </c>
      <c r="W299" s="5">
        <f t="shared" si="460"/>
        <v>2.3436405550554432E-2</v>
      </c>
      <c r="X299" s="5">
        <f t="shared" si="461"/>
        <v>3.0539980072927436E-2</v>
      </c>
      <c r="Y299" s="5">
        <f t="shared" si="462"/>
        <v>1.989832401651585E-2</v>
      </c>
      <c r="Z299" s="5">
        <f t="shared" si="463"/>
        <v>3.0290606167267607E-2</v>
      </c>
      <c r="AA299" s="5">
        <f t="shared" si="464"/>
        <v>3.6236539970472055E-2</v>
      </c>
      <c r="AB299" s="5">
        <f t="shared" si="465"/>
        <v>2.1674819278634249E-2</v>
      </c>
      <c r="AC299" s="5">
        <f t="shared" si="466"/>
        <v>8.4211132674909782E-4</v>
      </c>
      <c r="AD299" s="5">
        <f t="shared" si="467"/>
        <v>7.0092212896565691E-3</v>
      </c>
      <c r="AE299" s="5">
        <f t="shared" si="468"/>
        <v>9.1337162625514615E-3</v>
      </c>
      <c r="AF299" s="5">
        <f t="shared" si="469"/>
        <v>5.951072830865399E-3</v>
      </c>
      <c r="AG299" s="5">
        <f t="shared" si="470"/>
        <v>2.5849476686335623E-3</v>
      </c>
      <c r="AH299" s="5">
        <f t="shared" si="471"/>
        <v>9.8679222241415936E-3</v>
      </c>
      <c r="AI299" s="5">
        <f t="shared" si="472"/>
        <v>1.1804958808880521E-2</v>
      </c>
      <c r="AJ299" s="5">
        <f t="shared" si="473"/>
        <v>7.0611142504970652E-3</v>
      </c>
      <c r="AK299" s="5">
        <f t="shared" si="474"/>
        <v>2.8157282751982171E-3</v>
      </c>
      <c r="AL299" s="5">
        <f t="shared" si="475"/>
        <v>5.2510481803469663E-5</v>
      </c>
      <c r="AM299" s="5">
        <f t="shared" si="476"/>
        <v>1.6770210937474652E-3</v>
      </c>
      <c r="AN299" s="5">
        <f t="shared" si="477"/>
        <v>2.1853261872623185E-3</v>
      </c>
      <c r="AO299" s="5">
        <f t="shared" si="478"/>
        <v>1.4238492773107623E-3</v>
      </c>
      <c r="AP299" s="5">
        <f t="shared" si="479"/>
        <v>6.1847266442121695E-4</v>
      </c>
      <c r="AQ299" s="5">
        <f t="shared" si="480"/>
        <v>2.0148293225182175E-4</v>
      </c>
      <c r="AR299" s="5">
        <f t="shared" si="481"/>
        <v>2.5717778900557764E-3</v>
      </c>
      <c r="AS299" s="5">
        <f t="shared" si="482"/>
        <v>3.0766083647704341E-3</v>
      </c>
      <c r="AT299" s="5">
        <f t="shared" si="483"/>
        <v>1.840267595964541E-3</v>
      </c>
      <c r="AU299" s="5">
        <f t="shared" si="484"/>
        <v>7.3383510308215767E-4</v>
      </c>
      <c r="AV299" s="5">
        <f t="shared" si="485"/>
        <v>2.1947105397734939E-4</v>
      </c>
      <c r="AW299" s="5">
        <f t="shared" si="486"/>
        <v>2.2738405406076833E-6</v>
      </c>
      <c r="AX299" s="5">
        <f t="shared" si="487"/>
        <v>3.3436902054347604E-4</v>
      </c>
      <c r="AY299" s="5">
        <f t="shared" si="488"/>
        <v>4.3571627067020299E-4</v>
      </c>
      <c r="AZ299" s="5">
        <f t="shared" si="489"/>
        <v>2.8389093615517044E-4</v>
      </c>
      <c r="BA299" s="5">
        <f t="shared" si="490"/>
        <v>1.2331275963460065E-4</v>
      </c>
      <c r="BB299" s="5">
        <f t="shared" si="491"/>
        <v>4.0172214269961983E-5</v>
      </c>
      <c r="BC299" s="5">
        <f t="shared" si="492"/>
        <v>1.0469682483037468E-5</v>
      </c>
      <c r="BD299" s="5">
        <f t="shared" si="493"/>
        <v>5.5854729475527927E-4</v>
      </c>
      <c r="BE299" s="5">
        <f t="shared" si="494"/>
        <v>6.6818806002205753E-4</v>
      </c>
      <c r="BF299" s="5">
        <f t="shared" si="495"/>
        <v>3.996754507168981E-4</v>
      </c>
      <c r="BG299" s="5">
        <f t="shared" si="496"/>
        <v>1.5937675380439296E-4</v>
      </c>
      <c r="BH299" s="5">
        <f t="shared" si="497"/>
        <v>4.7665455072980572E-5</v>
      </c>
      <c r="BI299" s="5">
        <f t="shared" si="498"/>
        <v>1.1404401473016864E-5</v>
      </c>
      <c r="BJ299" s="8">
        <f t="shared" si="499"/>
        <v>0.33950376888920247</v>
      </c>
      <c r="BK299" s="8">
        <f t="shared" si="500"/>
        <v>0.27004695904591947</v>
      </c>
      <c r="BL299" s="8">
        <f t="shared" si="501"/>
        <v>0.35993641476471966</v>
      </c>
      <c r="BM299" s="8">
        <f t="shared" si="502"/>
        <v>0.45537632177708937</v>
      </c>
      <c r="BN299" s="8">
        <f t="shared" si="503"/>
        <v>0.54396798465989038</v>
      </c>
    </row>
    <row r="300" spans="1:66" x14ac:dyDescent="0.25">
      <c r="A300" t="s">
        <v>99</v>
      </c>
      <c r="B300" t="s">
        <v>117</v>
      </c>
      <c r="C300" t="s">
        <v>109</v>
      </c>
      <c r="D300" t="s">
        <v>493</v>
      </c>
      <c r="E300">
        <f>VLOOKUP(A300,home!$A$2:$E$405,3,FALSE)</f>
        <v>1.3185654008438801</v>
      </c>
      <c r="F300">
        <f>VLOOKUP(B300,home!$B$2:$E$405,3,FALSE)</f>
        <v>1.06</v>
      </c>
      <c r="G300">
        <f>VLOOKUP(C300,away!$B$2:$E$405,4,FALSE)</f>
        <v>0.8</v>
      </c>
      <c r="H300">
        <f>VLOOKUP(A300,away!$A$2:$E$405,3,FALSE)</f>
        <v>1.26582278481013</v>
      </c>
      <c r="I300">
        <f>VLOOKUP(C300,away!$B$2:$E$405,3,FALSE)</f>
        <v>1.22</v>
      </c>
      <c r="J300">
        <f>VLOOKUP(B300,home!$B$2:$E$405,4,FALSE)</f>
        <v>1.07</v>
      </c>
      <c r="K300" s="3">
        <f t="shared" si="448"/>
        <v>1.1181434599156104</v>
      </c>
      <c r="L300" s="3">
        <f t="shared" si="449"/>
        <v>1.6524050632911438</v>
      </c>
      <c r="M300" s="5">
        <f t="shared" si="450"/>
        <v>6.2627642603447164E-2</v>
      </c>
      <c r="N300" s="5">
        <f t="shared" si="451"/>
        <v>7.0026688986976698E-2</v>
      </c>
      <c r="O300" s="5">
        <f t="shared" si="452"/>
        <v>0.10348623373992424</v>
      </c>
      <c r="P300" s="5">
        <f t="shared" si="453"/>
        <v>0.11571245544759445</v>
      </c>
      <c r="Q300" s="5">
        <f t="shared" si="454"/>
        <v>3.9149942155166262E-2</v>
      </c>
      <c r="R300" s="5">
        <f t="shared" si="455"/>
        <v>8.5500588306390832E-2</v>
      </c>
      <c r="S300" s="5">
        <f t="shared" si="456"/>
        <v>5.3448332833202328E-2</v>
      </c>
      <c r="T300" s="5">
        <f t="shared" si="457"/>
        <v>6.4691562644752121E-2</v>
      </c>
      <c r="U300" s="5">
        <f t="shared" si="458"/>
        <v>9.5601923633728006E-2</v>
      </c>
      <c r="V300" s="5">
        <f t="shared" si="459"/>
        <v>1.0972502759720681E-2</v>
      </c>
      <c r="W300" s="5">
        <f t="shared" si="460"/>
        <v>1.4591750592291196E-2</v>
      </c>
      <c r="X300" s="5">
        <f t="shared" si="461"/>
        <v>2.4111482560983517E-2</v>
      </c>
      <c r="Y300" s="5">
        <f t="shared" si="462"/>
        <v>1.9920967933612643E-2</v>
      </c>
      <c r="Z300" s="5">
        <f t="shared" si="463"/>
        <v>4.7093868343950587E-2</v>
      </c>
      <c r="AA300" s="5">
        <f t="shared" si="464"/>
        <v>5.2657700890915142E-2</v>
      </c>
      <c r="AB300" s="5">
        <f t="shared" si="465"/>
        <v>2.9439431932684602E-2</v>
      </c>
      <c r="AC300" s="5">
        <f t="shared" si="466"/>
        <v>1.2670675279645833E-3</v>
      </c>
      <c r="AD300" s="5">
        <f t="shared" si="467"/>
        <v>4.0789176233725346E-3</v>
      </c>
      <c r="AE300" s="5">
        <f t="shared" si="468"/>
        <v>6.7400241336082536E-3</v>
      </c>
      <c r="AF300" s="5">
        <f t="shared" si="469"/>
        <v>5.568625002539393E-3</v>
      </c>
      <c r="AG300" s="5">
        <f t="shared" si="470"/>
        <v>3.0672080499219169E-3</v>
      </c>
      <c r="AH300" s="5">
        <f t="shared" si="471"/>
        <v>1.9454536625377623E-2</v>
      </c>
      <c r="AI300" s="5">
        <f t="shared" si="472"/>
        <v>2.1752962893354696E-2</v>
      </c>
      <c r="AJ300" s="5">
        <f t="shared" si="473"/>
        <v>1.216146659649576E-2</v>
      </c>
      <c r="AK300" s="5">
        <f t="shared" si="474"/>
        <v>4.5327547792846272E-3</v>
      </c>
      <c r="AL300" s="5">
        <f t="shared" si="475"/>
        <v>9.3642672011176953E-5</v>
      </c>
      <c r="AM300" s="5">
        <f t="shared" si="476"/>
        <v>9.1216301282170454E-4</v>
      </c>
      <c r="AN300" s="5">
        <f t="shared" si="477"/>
        <v>1.507262780933489E-3</v>
      </c>
      <c r="AO300" s="5">
        <f t="shared" si="478"/>
        <v>1.245304325462394E-3</v>
      </c>
      <c r="AP300" s="5">
        <f t="shared" si="479"/>
        <v>6.8591572424414073E-4</v>
      </c>
      <c r="AQ300" s="5">
        <f t="shared" si="480"/>
        <v>2.8335265393300763E-4</v>
      </c>
      <c r="AR300" s="5">
        <f t="shared" si="481"/>
        <v>6.4293549647513933E-3</v>
      </c>
      <c r="AS300" s="5">
        <f t="shared" si="482"/>
        <v>7.1889412053127303E-3</v>
      </c>
      <c r="AT300" s="5">
        <f t="shared" si="483"/>
        <v>4.0191337962191395E-3</v>
      </c>
      <c r="AU300" s="5">
        <f t="shared" si="484"/>
        <v>1.497989389589409E-3</v>
      </c>
      <c r="AV300" s="5">
        <f t="shared" si="485"/>
        <v>4.1874175974809384E-4</v>
      </c>
      <c r="AW300" s="5">
        <f t="shared" si="486"/>
        <v>4.8060174312489299E-6</v>
      </c>
      <c r="AX300" s="5">
        <f t="shared" si="487"/>
        <v>1.6998818452725143E-4</v>
      </c>
      <c r="AY300" s="5">
        <f t="shared" si="488"/>
        <v>2.8088933681249954E-4</v>
      </c>
      <c r="AZ300" s="5">
        <f t="shared" si="489"/>
        <v>2.3207148118673291E-4</v>
      </c>
      <c r="BA300" s="5">
        <f t="shared" si="490"/>
        <v>1.278253635194776E-4</v>
      </c>
      <c r="BB300" s="5">
        <f t="shared" si="491"/>
        <v>5.2804819474153985E-5</v>
      </c>
      <c r="BC300" s="5">
        <f t="shared" si="492"/>
        <v>1.7450990213053359E-5</v>
      </c>
      <c r="BD300" s="5">
        <f t="shared" si="493"/>
        <v>1.7706497829085436E-3</v>
      </c>
      <c r="BE300" s="5">
        <f t="shared" si="494"/>
        <v>1.9798404745601833E-3</v>
      </c>
      <c r="BF300" s="5">
        <f t="shared" si="495"/>
        <v>1.1068728391528441E-3</v>
      </c>
      <c r="BG300" s="5">
        <f t="shared" si="496"/>
        <v>4.1254754201899173E-4</v>
      </c>
      <c r="BH300" s="5">
        <f t="shared" si="497"/>
        <v>1.1532183400319904E-4</v>
      </c>
      <c r="BI300" s="5">
        <f t="shared" si="498"/>
        <v>2.5789270895230123E-5</v>
      </c>
      <c r="BJ300" s="8">
        <f t="shared" si="499"/>
        <v>0.25746219835635248</v>
      </c>
      <c r="BK300" s="8">
        <f t="shared" si="500"/>
        <v>0.24440253318075286</v>
      </c>
      <c r="BL300" s="8">
        <f t="shared" si="501"/>
        <v>0.44955278225731521</v>
      </c>
      <c r="BM300" s="8">
        <f t="shared" si="502"/>
        <v>0.52173174757949059</v>
      </c>
      <c r="BN300" s="8">
        <f t="shared" si="503"/>
        <v>0.47650355123949967</v>
      </c>
    </row>
    <row r="301" spans="1:66" x14ac:dyDescent="0.25">
      <c r="A301" t="s">
        <v>99</v>
      </c>
      <c r="B301" t="s">
        <v>119</v>
      </c>
      <c r="C301" t="s">
        <v>101</v>
      </c>
      <c r="D301" t="s">
        <v>493</v>
      </c>
      <c r="E301">
        <f>VLOOKUP(A301,home!$A$2:$E$405,3,FALSE)</f>
        <v>1.3185654008438801</v>
      </c>
      <c r="F301">
        <f>VLOOKUP(B301,home!$B$2:$E$405,3,FALSE)</f>
        <v>0.72</v>
      </c>
      <c r="G301">
        <f>VLOOKUP(C301,away!$B$2:$E$405,4,FALSE)</f>
        <v>0.44</v>
      </c>
      <c r="H301">
        <f>VLOOKUP(A301,away!$A$2:$E$405,3,FALSE)</f>
        <v>1.26582278481013</v>
      </c>
      <c r="I301">
        <f>VLOOKUP(C301,away!$B$2:$E$405,3,FALSE)</f>
        <v>1.28</v>
      </c>
      <c r="J301">
        <f>VLOOKUP(B301,home!$B$2:$E$405,4,FALSE)</f>
        <v>1.5</v>
      </c>
      <c r="K301" s="3">
        <f t="shared" si="448"/>
        <v>0.41772151898734122</v>
      </c>
      <c r="L301" s="3">
        <f t="shared" si="449"/>
        <v>2.4303797468354498</v>
      </c>
      <c r="M301" s="5">
        <f t="shared" si="450"/>
        <v>5.7954256199792192E-2</v>
      </c>
      <c r="N301" s="5">
        <f t="shared" si="451"/>
        <v>2.4208739931558726E-2</v>
      </c>
      <c r="O301" s="5">
        <f t="shared" si="452"/>
        <v>0.14085085051088772</v>
      </c>
      <c r="P301" s="5">
        <f t="shared" si="453"/>
        <v>5.8836431226066938E-2</v>
      </c>
      <c r="Q301" s="5">
        <f t="shared" si="454"/>
        <v>5.0562558084901073E-3</v>
      </c>
      <c r="R301" s="5">
        <f t="shared" si="455"/>
        <v>0.1711605272031046</v>
      </c>
      <c r="S301" s="5">
        <f t="shared" si="456"/>
        <v>1.4933008662408298E-2</v>
      </c>
      <c r="T301" s="5">
        <f t="shared" si="457"/>
        <v>1.2288621711773457E-2</v>
      </c>
      <c r="U301" s="5">
        <f t="shared" si="458"/>
        <v>7.1497435413954979E-2</v>
      </c>
      <c r="V301" s="5">
        <f t="shared" si="459"/>
        <v>1.6844797465687322E-3</v>
      </c>
      <c r="W301" s="5">
        <f t="shared" si="460"/>
        <v>7.040356189036848E-4</v>
      </c>
      <c r="X301" s="5">
        <f t="shared" si="461"/>
        <v>1.7110739092342766E-3</v>
      </c>
      <c r="Y301" s="5">
        <f t="shared" si="462"/>
        <v>2.0792796871707728E-3</v>
      </c>
      <c r="Z301" s="5">
        <f t="shared" si="463"/>
        <v>0.13866169292403449</v>
      </c>
      <c r="AA301" s="5">
        <f t="shared" si="464"/>
        <v>5.7921972993583939E-2</v>
      </c>
      <c r="AB301" s="5">
        <f t="shared" si="465"/>
        <v>1.2097627270811819E-2</v>
      </c>
      <c r="AC301" s="5">
        <f t="shared" si="466"/>
        <v>1.0688254761115508E-4</v>
      </c>
      <c r="AD301" s="5">
        <f t="shared" si="467"/>
        <v>7.3522707037410016E-5</v>
      </c>
      <c r="AE301" s="5">
        <f t="shared" si="468"/>
        <v>1.786880981162375E-4</v>
      </c>
      <c r="AF301" s="5">
        <f t="shared" si="469"/>
        <v>2.1713996733112469E-4</v>
      </c>
      <c r="AG301" s="5">
        <f t="shared" si="470"/>
        <v>1.7591085961002556E-4</v>
      </c>
      <c r="AH301" s="5">
        <f t="shared" si="471"/>
        <v>8.4250142536122466E-2</v>
      </c>
      <c r="AI301" s="5">
        <f t="shared" si="472"/>
        <v>3.5193097515089075E-2</v>
      </c>
      <c r="AJ301" s="5">
        <f t="shared" si="473"/>
        <v>7.3504570759363166E-3</v>
      </c>
      <c r="AK301" s="5">
        <f t="shared" si="474"/>
        <v>1.0234813650037895E-3</v>
      </c>
      <c r="AL301" s="5">
        <f t="shared" si="475"/>
        <v>4.3403802061482472E-6</v>
      </c>
      <c r="AM301" s="5">
        <f t="shared" si="476"/>
        <v>6.1424033727456412E-6</v>
      </c>
      <c r="AN301" s="5">
        <f t="shared" si="477"/>
        <v>1.4928372754014765E-5</v>
      </c>
      <c r="AO301" s="5">
        <f t="shared" si="478"/>
        <v>1.8140807397283819E-5</v>
      </c>
      <c r="AP301" s="5">
        <f t="shared" si="479"/>
        <v>1.4696350296533767E-5</v>
      </c>
      <c r="AQ301" s="5">
        <f t="shared" si="480"/>
        <v>8.9294280282737069E-6</v>
      </c>
      <c r="AR301" s="5">
        <f t="shared" si="481"/>
        <v>4.0951968017558397E-2</v>
      </c>
      <c r="AS301" s="5">
        <f t="shared" si="482"/>
        <v>1.7106518285815508E-2</v>
      </c>
      <c r="AT301" s="5">
        <f t="shared" si="483"/>
        <v>3.5728804014677909E-3</v>
      </c>
      <c r="AU301" s="5">
        <f t="shared" si="484"/>
        <v>4.9748967615374242E-4</v>
      </c>
      <c r="AV301" s="5">
        <f t="shared" si="485"/>
        <v>5.1953035800865428E-5</v>
      </c>
      <c r="AW301" s="5">
        <f t="shared" si="486"/>
        <v>1.2240136457011555E-7</v>
      </c>
      <c r="AX301" s="5">
        <f t="shared" si="487"/>
        <v>4.2763567784937931E-7</v>
      </c>
      <c r="AY301" s="5">
        <f t="shared" si="488"/>
        <v>1.0393170904693804E-6</v>
      </c>
      <c r="AZ301" s="5">
        <f t="shared" si="489"/>
        <v>1.2629676036083648E-6</v>
      </c>
      <c r="BA301" s="5">
        <f t="shared" si="490"/>
        <v>1.0231636282396908E-6</v>
      </c>
      <c r="BB301" s="5">
        <f t="shared" si="491"/>
        <v>6.2166903994310505E-7</v>
      </c>
      <c r="BC301" s="5">
        <f t="shared" si="492"/>
        <v>3.0217836878247234E-7</v>
      </c>
      <c r="BD301" s="5">
        <f t="shared" si="493"/>
        <v>1.6588138943821145E-2</v>
      </c>
      <c r="BE301" s="5">
        <f t="shared" si="494"/>
        <v>6.9292225967860378E-3</v>
      </c>
      <c r="BF301" s="5">
        <f t="shared" si="495"/>
        <v>1.4472426942654362E-3</v>
      </c>
      <c r="BG301" s="5">
        <f t="shared" si="496"/>
        <v>2.015148055306301E-4</v>
      </c>
      <c r="BH301" s="5">
        <f t="shared" si="497"/>
        <v>2.1044267666173365E-5</v>
      </c>
      <c r="BI301" s="5">
        <f t="shared" si="498"/>
        <v>1.7581286910980264E-6</v>
      </c>
      <c r="BJ301" s="8">
        <f t="shared" si="499"/>
        <v>4.6760782592483556E-2</v>
      </c>
      <c r="BK301" s="8">
        <f t="shared" si="500"/>
        <v>0.13352043807974392</v>
      </c>
      <c r="BL301" s="8">
        <f t="shared" si="501"/>
        <v>0.66871532273805145</v>
      </c>
      <c r="BM301" s="8">
        <f t="shared" si="502"/>
        <v>0.52959025853868735</v>
      </c>
      <c r="BN301" s="8">
        <f t="shared" si="503"/>
        <v>0.45806706087990029</v>
      </c>
    </row>
    <row r="302" spans="1:66" x14ac:dyDescent="0.25">
      <c r="A302" t="s">
        <v>99</v>
      </c>
      <c r="B302" t="s">
        <v>100</v>
      </c>
      <c r="C302" t="s">
        <v>107</v>
      </c>
      <c r="D302" t="s">
        <v>493</v>
      </c>
      <c r="E302">
        <f>VLOOKUP(A302,home!$A$2:$E$405,3,FALSE)</f>
        <v>1.3185654008438801</v>
      </c>
      <c r="F302">
        <f>VLOOKUP(B302,home!$B$2:$E$405,3,FALSE)</f>
        <v>0.8</v>
      </c>
      <c r="G302">
        <f>VLOOKUP(C302,away!$B$2:$E$405,4,FALSE)</f>
        <v>0.88</v>
      </c>
      <c r="H302">
        <f>VLOOKUP(A302,away!$A$2:$E$405,3,FALSE)</f>
        <v>1.26582278481013</v>
      </c>
      <c r="I302">
        <f>VLOOKUP(C302,away!$B$2:$E$405,3,FALSE)</f>
        <v>0.8</v>
      </c>
      <c r="J302">
        <f>VLOOKUP(B302,home!$B$2:$E$405,4,FALSE)</f>
        <v>1.36</v>
      </c>
      <c r="K302" s="3">
        <f t="shared" si="448"/>
        <v>0.9282700421940917</v>
      </c>
      <c r="L302" s="3">
        <f t="shared" si="449"/>
        <v>1.3772151898734215</v>
      </c>
      <c r="M302" s="5">
        <f t="shared" si="450"/>
        <v>9.9710406226738296E-2</v>
      </c>
      <c r="N302" s="5">
        <f t="shared" si="451"/>
        <v>9.2558182995284372E-2</v>
      </c>
      <c r="O302" s="5">
        <f t="shared" si="452"/>
        <v>0.13732268604391334</v>
      </c>
      <c r="P302" s="5">
        <f t="shared" si="453"/>
        <v>0.12747253556818944</v>
      </c>
      <c r="Q302" s="5">
        <f t="shared" si="454"/>
        <v>4.2959494217220541E-2</v>
      </c>
      <c r="R302" s="5">
        <f t="shared" si="455"/>
        <v>9.4561444566948219E-2</v>
      </c>
      <c r="S302" s="5">
        <f t="shared" si="456"/>
        <v>4.0741102005023073E-2</v>
      </c>
      <c r="T302" s="5">
        <f t="shared" si="457"/>
        <v>5.916446798523553E-2</v>
      </c>
      <c r="U302" s="5">
        <f t="shared" si="458"/>
        <v>8.7778556138095279E-2</v>
      </c>
      <c r="V302" s="5">
        <f t="shared" si="459"/>
        <v>5.7871721506657491E-3</v>
      </c>
      <c r="W302" s="5">
        <f t="shared" si="460"/>
        <v>1.3292670503218718E-2</v>
      </c>
      <c r="X302" s="5">
        <f t="shared" si="461"/>
        <v>1.830686773101519E-2</v>
      </c>
      <c r="Y302" s="5">
        <f t="shared" si="462"/>
        <v>1.2606248159078856E-2</v>
      </c>
      <c r="Z302" s="5">
        <f t="shared" si="463"/>
        <v>4.3410485944658177E-2</v>
      </c>
      <c r="AA302" s="5">
        <f t="shared" si="464"/>
        <v>4.0296653619513872E-2</v>
      </c>
      <c r="AB302" s="5">
        <f t="shared" si="465"/>
        <v>1.8703088177833418E-2</v>
      </c>
      <c r="AC302" s="5">
        <f t="shared" si="466"/>
        <v>4.6240503858334576E-4</v>
      </c>
      <c r="AD302" s="5">
        <f t="shared" si="467"/>
        <v>3.084796952223749E-3</v>
      </c>
      <c r="AE302" s="5">
        <f t="shared" si="468"/>
        <v>4.2484292202777819E-3</v>
      </c>
      <c r="AF302" s="5">
        <f t="shared" si="469"/>
        <v>2.9255006276343301E-3</v>
      </c>
      <c r="AG302" s="5">
        <f t="shared" si="470"/>
        <v>1.3430146341207416E-3</v>
      </c>
      <c r="AH302" s="5">
        <f t="shared" si="471"/>
        <v>1.4946395160692495E-2</v>
      </c>
      <c r="AI302" s="5">
        <f t="shared" si="472"/>
        <v>1.3874290866465588E-2</v>
      </c>
      <c r="AJ302" s="5">
        <f t="shared" si="473"/>
        <v>6.4395442840135559E-3</v>
      </c>
      <c r="AK302" s="5">
        <f t="shared" si="474"/>
        <v>1.9925453480773288E-3</v>
      </c>
      <c r="AL302" s="5">
        <f t="shared" si="475"/>
        <v>2.3646054592813059E-5</v>
      </c>
      <c r="AM302" s="5">
        <f t="shared" si="476"/>
        <v>5.7270491940018917E-4</v>
      </c>
      <c r="AN302" s="5">
        <f t="shared" si="477"/>
        <v>7.8873791431317386E-4</v>
      </c>
      <c r="AO302" s="5">
        <f t="shared" si="478"/>
        <v>5.4313091821059237E-4</v>
      </c>
      <c r="AP302" s="5">
        <f t="shared" si="479"/>
        <v>2.4933605021650875E-4</v>
      </c>
      <c r="AQ302" s="5">
        <f t="shared" si="480"/>
        <v>8.5847348935304607E-5</v>
      </c>
      <c r="AR302" s="5">
        <f t="shared" si="481"/>
        <v>4.116880489831257E-3</v>
      </c>
      <c r="AS302" s="5">
        <f t="shared" si="482"/>
        <v>3.8215768260036931E-3</v>
      </c>
      <c r="AT302" s="5">
        <f t="shared" si="483"/>
        <v>1.7737276407612055E-3</v>
      </c>
      <c r="AU302" s="5">
        <f t="shared" si="484"/>
        <v>5.4883274397674368E-4</v>
      </c>
      <c r="AV302" s="5">
        <f t="shared" si="485"/>
        <v>1.2736624860219773E-4</v>
      </c>
      <c r="AW302" s="5">
        <f t="shared" si="486"/>
        <v>8.3971580221233191E-7</v>
      </c>
      <c r="AX302" s="5">
        <f t="shared" si="487"/>
        <v>8.8604136616062871E-5</v>
      </c>
      <c r="AY302" s="5">
        <f t="shared" si="488"/>
        <v>1.2202696283326158E-4</v>
      </c>
      <c r="AZ302" s="5">
        <f t="shared" si="489"/>
        <v>8.4028693394043696E-5</v>
      </c>
      <c r="BA302" s="5">
        <f t="shared" si="490"/>
        <v>3.8575197642497775E-5</v>
      </c>
      <c r="BB302" s="5">
        <f t="shared" si="491"/>
        <v>1.3281587036404349E-5</v>
      </c>
      <c r="BC302" s="5">
        <f t="shared" si="492"/>
        <v>3.6583206824323943E-6</v>
      </c>
      <c r="BD302" s="5">
        <f t="shared" si="493"/>
        <v>9.4497172424818905E-4</v>
      </c>
      <c r="BE302" s="5">
        <f t="shared" si="494"/>
        <v>8.7718894234008996E-4</v>
      </c>
      <c r="BF302" s="5">
        <f t="shared" si="495"/>
        <v>4.0713410825911296E-4</v>
      </c>
      <c r="BG302" s="5">
        <f t="shared" si="496"/>
        <v>1.2597679861744691E-4</v>
      </c>
      <c r="BH302" s="5">
        <f t="shared" si="497"/>
        <v>2.9235122042023508E-5</v>
      </c>
      <c r="BI302" s="5">
        <f t="shared" si="498"/>
        <v>5.4276175942997171E-6</v>
      </c>
      <c r="BJ302" s="8">
        <f t="shared" si="499"/>
        <v>0.25307960507459021</v>
      </c>
      <c r="BK302" s="8">
        <f t="shared" si="500"/>
        <v>0.27431929400662602</v>
      </c>
      <c r="BL302" s="8">
        <f t="shared" si="501"/>
        <v>0.42869352246782927</v>
      </c>
      <c r="BM302" s="8">
        <f t="shared" si="502"/>
        <v>0.40479697062837844</v>
      </c>
      <c r="BN302" s="8">
        <f t="shared" si="503"/>
        <v>0.59458474961829422</v>
      </c>
    </row>
    <row r="303" spans="1:66" x14ac:dyDescent="0.25">
      <c r="A303" t="s">
        <v>99</v>
      </c>
      <c r="B303" t="s">
        <v>111</v>
      </c>
      <c r="C303" t="s">
        <v>102</v>
      </c>
      <c r="D303" t="s">
        <v>493</v>
      </c>
      <c r="E303">
        <f>VLOOKUP(A303,home!$A$2:$E$405,3,FALSE)</f>
        <v>1.3185654008438801</v>
      </c>
      <c r="F303">
        <f>VLOOKUP(B303,home!$B$2:$E$405,3,FALSE)</f>
        <v>1.1000000000000001</v>
      </c>
      <c r="G303">
        <f>VLOOKUP(C303,away!$B$2:$E$405,4,FALSE)</f>
        <v>1.44</v>
      </c>
      <c r="H303">
        <f>VLOOKUP(A303,away!$A$2:$E$405,3,FALSE)</f>
        <v>1.26582278481013</v>
      </c>
      <c r="I303">
        <f>VLOOKUP(C303,away!$B$2:$E$405,3,FALSE)</f>
        <v>1.08</v>
      </c>
      <c r="J303">
        <f>VLOOKUP(B303,home!$B$2:$E$405,4,FALSE)</f>
        <v>0.75</v>
      </c>
      <c r="K303" s="3">
        <f t="shared" si="448"/>
        <v>2.0886075949367062</v>
      </c>
      <c r="L303" s="3">
        <f t="shared" si="449"/>
        <v>1.0253164556962053</v>
      </c>
      <c r="M303" s="5">
        <f t="shared" si="450"/>
        <v>4.4426281871149241E-2</v>
      </c>
      <c r="N303" s="5">
        <f t="shared" si="451"/>
        <v>9.2789069730881218E-2</v>
      </c>
      <c r="O303" s="5">
        <f t="shared" si="452"/>
        <v>4.5550997867887313E-2</v>
      </c>
      <c r="P303" s="5">
        <f t="shared" si="453"/>
        <v>9.5138160103815178E-2</v>
      </c>
      <c r="Q303" s="5">
        <f t="shared" si="454"/>
        <v>9.6899977883515079E-2</v>
      </c>
      <c r="R303" s="5">
        <f t="shared" si="455"/>
        <v>2.3352093843663813E-2</v>
      </c>
      <c r="S303" s="5">
        <f t="shared" si="456"/>
        <v>5.0934205647632264E-2</v>
      </c>
      <c r="T303" s="5">
        <f t="shared" si="457"/>
        <v>9.9353141880566362E-2</v>
      </c>
      <c r="U303" s="5">
        <f t="shared" si="458"/>
        <v>4.8773360559550949E-2</v>
      </c>
      <c r="V303" s="5">
        <f t="shared" si="459"/>
        <v>1.2119419225562252E-2</v>
      </c>
      <c r="W303" s="5">
        <f t="shared" si="460"/>
        <v>6.7462009918902818E-2</v>
      </c>
      <c r="X303" s="5">
        <f t="shared" si="461"/>
        <v>6.9169908904191682E-2</v>
      </c>
      <c r="Y303" s="5">
        <f t="shared" si="462"/>
        <v>3.5460522919237604E-2</v>
      </c>
      <c r="Z303" s="5">
        <f t="shared" si="463"/>
        <v>7.9810953642901871E-3</v>
      </c>
      <c r="AA303" s="5">
        <f t="shared" si="464"/>
        <v>1.6669376393770623E-2</v>
      </c>
      <c r="AB303" s="5">
        <f t="shared" si="465"/>
        <v>1.7407893069443986E-2</v>
      </c>
      <c r="AC303" s="5">
        <f t="shared" si="466"/>
        <v>1.622096198021549E-3</v>
      </c>
      <c r="AD303" s="5">
        <f t="shared" si="467"/>
        <v>3.5225416571578974E-2</v>
      </c>
      <c r="AE303" s="5">
        <f t="shared" si="468"/>
        <v>3.6117199269593732E-2</v>
      </c>
      <c r="AF303" s="5">
        <f t="shared" si="469"/>
        <v>1.8515779372386708E-2</v>
      </c>
      <c r="AG303" s="5">
        <f t="shared" si="470"/>
        <v>6.3281777601828177E-3</v>
      </c>
      <c r="AH303" s="5">
        <f t="shared" si="471"/>
        <v>2.0457871028718567E-3</v>
      </c>
      <c r="AI303" s="5">
        <f t="shared" si="472"/>
        <v>4.2728464806817213E-3</v>
      </c>
      <c r="AJ303" s="5">
        <f t="shared" si="473"/>
        <v>4.4621498057752108E-3</v>
      </c>
      <c r="AK303" s="5">
        <f t="shared" si="474"/>
        <v>3.1065599913624839E-3</v>
      </c>
      <c r="AL303" s="5">
        <f t="shared" si="475"/>
        <v>1.3894770508929993E-4</v>
      </c>
      <c r="AM303" s="5">
        <f t="shared" si="476"/>
        <v>1.4714414517241817E-2</v>
      </c>
      <c r="AN303" s="5">
        <f t="shared" si="477"/>
        <v>1.5086931340463169E-2</v>
      </c>
      <c r="AO303" s="5">
        <f t="shared" si="478"/>
        <v>7.7344394846678485E-3</v>
      </c>
      <c r="AP303" s="5">
        <f t="shared" si="479"/>
        <v>2.6434160264054746E-3</v>
      </c>
      <c r="AQ303" s="5">
        <f t="shared" si="480"/>
        <v>6.775844877811518E-4</v>
      </c>
      <c r="AR303" s="5">
        <f t="shared" si="481"/>
        <v>4.1951583628511627E-4</v>
      </c>
      <c r="AS303" s="5">
        <f t="shared" si="482"/>
        <v>8.762039618613179E-4</v>
      </c>
      <c r="AT303" s="5">
        <f t="shared" si="483"/>
        <v>9.1502312472859035E-4</v>
      </c>
      <c r="AU303" s="5">
        <f t="shared" si="484"/>
        <v>6.3704141595028363E-4</v>
      </c>
      <c r="AV303" s="5">
        <f t="shared" si="485"/>
        <v>3.3263238491074908E-4</v>
      </c>
      <c r="AW303" s="5">
        <f t="shared" si="486"/>
        <v>8.2653958523317839E-6</v>
      </c>
      <c r="AX303" s="5">
        <f t="shared" si="487"/>
        <v>5.1221063192930317E-3</v>
      </c>
      <c r="AY303" s="5">
        <f t="shared" si="488"/>
        <v>5.2517798969966669E-3</v>
      </c>
      <c r="AZ303" s="5">
        <f t="shared" si="489"/>
        <v>2.692368175042602E-3</v>
      </c>
      <c r="BA303" s="5">
        <f t="shared" si="490"/>
        <v>9.2017646488798052E-4</v>
      </c>
      <c r="BB303" s="5">
        <f t="shared" si="491"/>
        <v>2.3586801789850193E-4</v>
      </c>
      <c r="BC303" s="5">
        <f t="shared" si="492"/>
        <v>4.8367872024756251E-5</v>
      </c>
      <c r="BD303" s="5">
        <f t="shared" si="493"/>
        <v>7.1689415061380798E-5</v>
      </c>
      <c r="BE303" s="5">
        <f t="shared" si="494"/>
        <v>1.4973105677376986E-4</v>
      </c>
      <c r="BF303" s="5">
        <f t="shared" si="495"/>
        <v>1.5636471118779746E-4</v>
      </c>
      <c r="BG303" s="5">
        <f t="shared" si="496"/>
        <v>1.0886150778897276E-4</v>
      </c>
      <c r="BH303" s="5">
        <f t="shared" si="497"/>
        <v>5.6842242991077511E-5</v>
      </c>
      <c r="BI303" s="5">
        <f t="shared" si="498"/>
        <v>2.3744228084880425E-5</v>
      </c>
      <c r="BJ303" s="8">
        <f t="shared" si="499"/>
        <v>0.61244865681374006</v>
      </c>
      <c r="BK303" s="8">
        <f t="shared" si="500"/>
        <v>0.20963089064826645</v>
      </c>
      <c r="BL303" s="8">
        <f t="shared" si="501"/>
        <v>0.16938871500063182</v>
      </c>
      <c r="BM303" s="8">
        <f t="shared" si="502"/>
        <v>0.59604926202487241</v>
      </c>
      <c r="BN303" s="8">
        <f t="shared" si="503"/>
        <v>0.3981565813009118</v>
      </c>
    </row>
    <row r="304" spans="1:66" x14ac:dyDescent="0.25">
      <c r="A304" t="s">
        <v>99</v>
      </c>
      <c r="B304" t="s">
        <v>121</v>
      </c>
      <c r="C304" t="s">
        <v>106</v>
      </c>
      <c r="D304" t="s">
        <v>493</v>
      </c>
      <c r="E304">
        <f>VLOOKUP(A304,home!$A$2:$E$405,3,FALSE)</f>
        <v>1.3185654008438801</v>
      </c>
      <c r="F304">
        <f>VLOOKUP(B304,home!$B$2:$E$405,3,FALSE)</f>
        <v>1.25</v>
      </c>
      <c r="G304">
        <f>VLOOKUP(C304,away!$B$2:$E$405,4,FALSE)</f>
        <v>0.99</v>
      </c>
      <c r="H304">
        <f>VLOOKUP(A304,away!$A$2:$E$405,3,FALSE)</f>
        <v>1.26582278481013</v>
      </c>
      <c r="I304">
        <f>VLOOKUP(C304,away!$B$2:$E$405,3,FALSE)</f>
        <v>0.95</v>
      </c>
      <c r="J304">
        <f>VLOOKUP(B304,home!$B$2:$E$405,4,FALSE)</f>
        <v>0.95</v>
      </c>
      <c r="K304" s="3">
        <f t="shared" si="448"/>
        <v>1.6317246835443016</v>
      </c>
      <c r="L304" s="3">
        <f t="shared" si="449"/>
        <v>1.1424050632911422</v>
      </c>
      <c r="M304" s="5">
        <f t="shared" si="450"/>
        <v>6.2403760135815514E-2</v>
      </c>
      <c r="N304" s="5">
        <f t="shared" si="451"/>
        <v>0.10182575575958806</v>
      </c>
      <c r="O304" s="5">
        <f t="shared" si="452"/>
        <v>7.1290371547561571E-2</v>
      </c>
      <c r="P304" s="5">
        <f t="shared" si="453"/>
        <v>0.11632625895320058</v>
      </c>
      <c r="Q304" s="5">
        <f t="shared" si="454"/>
        <v>8.3075799546736606E-2</v>
      </c>
      <c r="R304" s="5">
        <f t="shared" si="455"/>
        <v>4.0721240709920566E-2</v>
      </c>
      <c r="S304" s="5">
        <f t="shared" si="456"/>
        <v>5.4210669728059997E-2</v>
      </c>
      <c r="T304" s="5">
        <f t="shared" si="457"/>
        <v>9.4906214039151865E-2</v>
      </c>
      <c r="U304" s="5">
        <f t="shared" si="458"/>
        <v>6.6445853610926461E-2</v>
      </c>
      <c r="V304" s="5">
        <f t="shared" si="459"/>
        <v>1.1228177403071176E-2</v>
      </c>
      <c r="W304" s="5">
        <f t="shared" si="460"/>
        <v>4.5185610908529523E-2</v>
      </c>
      <c r="X304" s="5">
        <f t="shared" si="461"/>
        <v>5.1620270689807589E-2</v>
      </c>
      <c r="Y304" s="5">
        <f t="shared" si="462"/>
        <v>2.9485629302247771E-2</v>
      </c>
      <c r="Z304" s="5">
        <f t="shared" si="463"/>
        <v>1.5506717190170216E-2</v>
      </c>
      <c r="AA304" s="5">
        <f t="shared" si="464"/>
        <v>2.5302693199941474E-2</v>
      </c>
      <c r="AB304" s="5">
        <f t="shared" si="465"/>
        <v>2.0643514527246533E-2</v>
      </c>
      <c r="AC304" s="5">
        <f t="shared" si="466"/>
        <v>1.3081462051720413E-3</v>
      </c>
      <c r="AD304" s="5">
        <f t="shared" si="467"/>
        <v>1.8432619165119082E-2</v>
      </c>
      <c r="AE304" s="5">
        <f t="shared" si="468"/>
        <v>2.1057517463949384E-2</v>
      </c>
      <c r="AF304" s="5">
        <f t="shared" si="469"/>
        <v>1.2028107285578717E-2</v>
      </c>
      <c r="AG304" s="5">
        <f t="shared" si="470"/>
        <v>4.5803235549514015E-3</v>
      </c>
      <c r="AH304" s="5">
        <f t="shared" si="471"/>
        <v>4.4287380582685616E-3</v>
      </c>
      <c r="AI304" s="5">
        <f t="shared" si="472"/>
        <v>7.2264812066288727E-3</v>
      </c>
      <c r="AJ304" s="5">
        <f t="shared" si="473"/>
        <v>5.8958138800126719E-3</v>
      </c>
      <c r="AK304" s="5">
        <f t="shared" si="474"/>
        <v>3.2067816791999247E-3</v>
      </c>
      <c r="AL304" s="5">
        <f t="shared" si="475"/>
        <v>9.7540118659710859E-5</v>
      </c>
      <c r="AM304" s="5">
        <f t="shared" si="476"/>
        <v>6.0153919348193098E-3</v>
      </c>
      <c r="AN304" s="5">
        <f t="shared" si="477"/>
        <v>6.8720142040182798E-3</v>
      </c>
      <c r="AO304" s="5">
        <f t="shared" si="478"/>
        <v>3.925311910839566E-3</v>
      </c>
      <c r="AP304" s="5">
        <f t="shared" si="479"/>
        <v>1.4947654006467164E-3</v>
      </c>
      <c r="AQ304" s="5">
        <f t="shared" si="480"/>
        <v>4.2690689053280538E-4</v>
      </c>
      <c r="AR304" s="5">
        <f t="shared" si="481"/>
        <v>1.0118825563512374E-3</v>
      </c>
      <c r="AS304" s="5">
        <f t="shared" si="482"/>
        <v>1.6511137440462214E-3</v>
      </c>
      <c r="AT304" s="5">
        <f t="shared" si="483"/>
        <v>1.3470815257497343E-3</v>
      </c>
      <c r="AU304" s="5">
        <f t="shared" si="484"/>
        <v>7.3268872543745306E-4</v>
      </c>
      <c r="AV304" s="5">
        <f t="shared" si="485"/>
        <v>2.9888656966272666E-4</v>
      </c>
      <c r="AW304" s="5">
        <f t="shared" si="486"/>
        <v>5.0506559028035803E-6</v>
      </c>
      <c r="AX304" s="5">
        <f t="shared" si="487"/>
        <v>1.635910583539664E-3</v>
      </c>
      <c r="AY304" s="5">
        <f t="shared" si="488"/>
        <v>1.8688725337272791E-3</v>
      </c>
      <c r="AZ304" s="5">
        <f t="shared" si="489"/>
        <v>1.0675047225878951E-3</v>
      </c>
      <c r="BA304" s="5">
        <f t="shared" si="490"/>
        <v>4.0650760005720587E-4</v>
      </c>
      <c r="BB304" s="5">
        <f t="shared" si="491"/>
        <v>1.1609908514292064E-4</v>
      </c>
      <c r="BC304" s="5">
        <f t="shared" si="492"/>
        <v>2.6526436542148394E-5</v>
      </c>
      <c r="BD304" s="5">
        <f t="shared" si="493"/>
        <v>1.926632926386062E-4</v>
      </c>
      <c r="BE304" s="5">
        <f t="shared" si="494"/>
        <v>3.1437345021133285E-4</v>
      </c>
      <c r="BF304" s="5">
        <f t="shared" si="495"/>
        <v>2.5648545928040872E-4</v>
      </c>
      <c r="BG304" s="5">
        <f t="shared" si="496"/>
        <v>1.3950455162601322E-4</v>
      </c>
      <c r="BH304" s="5">
        <f t="shared" si="497"/>
        <v>5.6908255088736563E-5</v>
      </c>
      <c r="BI304" s="5">
        <f t="shared" si="498"/>
        <v>1.8571720905145403E-5</v>
      </c>
      <c r="BJ304" s="8">
        <f t="shared" si="499"/>
        <v>0.48605365901811393</v>
      </c>
      <c r="BK304" s="8">
        <f t="shared" si="500"/>
        <v>0.24744342507770625</v>
      </c>
      <c r="BL304" s="8">
        <f t="shared" si="501"/>
        <v>0.25118164827070427</v>
      </c>
      <c r="BM304" s="8">
        <f t="shared" si="502"/>
        <v>0.52267844102604699</v>
      </c>
      <c r="BN304" s="8">
        <f t="shared" si="503"/>
        <v>0.4756431866528229</v>
      </c>
    </row>
    <row r="305" spans="1:66" x14ac:dyDescent="0.25">
      <c r="A305" t="s">
        <v>99</v>
      </c>
      <c r="B305" t="s">
        <v>395</v>
      </c>
      <c r="C305" t="s">
        <v>115</v>
      </c>
      <c r="D305" t="s">
        <v>493</v>
      </c>
      <c r="E305">
        <f>VLOOKUP(A305,home!$A$2:$E$405,3,FALSE)</f>
        <v>1.3185654008438801</v>
      </c>
      <c r="F305">
        <f>VLOOKUP(B305,home!$B$2:$E$405,3,FALSE)</f>
        <v>1.1399999999999999</v>
      </c>
      <c r="G305">
        <f>VLOOKUP(C305,away!$B$2:$E$405,4,FALSE)</f>
        <v>1.1000000000000001</v>
      </c>
      <c r="H305">
        <f>VLOOKUP(A305,away!$A$2:$E$405,3,FALSE)</f>
        <v>1.26582278481013</v>
      </c>
      <c r="I305">
        <f>VLOOKUP(C305,away!$B$2:$E$405,3,FALSE)</f>
        <v>0.95</v>
      </c>
      <c r="J305">
        <f>VLOOKUP(B305,home!$B$2:$E$405,4,FALSE)</f>
        <v>1.1100000000000001</v>
      </c>
      <c r="K305" s="3">
        <f t="shared" si="448"/>
        <v>1.6534810126582256</v>
      </c>
      <c r="L305" s="3">
        <f t="shared" si="449"/>
        <v>1.334810126582282</v>
      </c>
      <c r="M305" s="5">
        <f t="shared" si="450"/>
        <v>5.0373444417560892E-2</v>
      </c>
      <c r="N305" s="5">
        <f t="shared" si="451"/>
        <v>8.3291533886631408E-2</v>
      </c>
      <c r="O305" s="5">
        <f t="shared" si="452"/>
        <v>6.7238983719389994E-2</v>
      </c>
      <c r="P305" s="5">
        <f t="shared" si="453"/>
        <v>0.1111783828904469</v>
      </c>
      <c r="Q305" s="5">
        <f t="shared" si="454"/>
        <v>6.886048489836212E-2</v>
      </c>
      <c r="R305" s="5">
        <f t="shared" si="455"/>
        <v>4.4875638184871496E-2</v>
      </c>
      <c r="S305" s="5">
        <f t="shared" si="456"/>
        <v>6.1344985264824049E-2</v>
      </c>
      <c r="T305" s="5">
        <f t="shared" si="457"/>
        <v>9.1915672563700049E-2</v>
      </c>
      <c r="U305" s="5">
        <f t="shared" si="458"/>
        <v>7.420101566960545E-2</v>
      </c>
      <c r="V305" s="5">
        <f t="shared" si="459"/>
        <v>1.5043720707827302E-2</v>
      </c>
      <c r="W305" s="5">
        <f t="shared" si="460"/>
        <v>3.7953168100626766E-2</v>
      </c>
      <c r="X305" s="5">
        <f t="shared" si="461"/>
        <v>5.0660273116596238E-2</v>
      </c>
      <c r="Y305" s="5">
        <f t="shared" si="462"/>
        <v>3.3810922785728413E-2</v>
      </c>
      <c r="Z305" s="5">
        <f t="shared" si="463"/>
        <v>1.9966818762003003E-2</v>
      </c>
      <c r="AA305" s="5">
        <f t="shared" si="464"/>
        <v>3.3014755706159978E-2</v>
      </c>
      <c r="AB305" s="5">
        <f t="shared" si="465"/>
        <v>2.7294635848842671E-2</v>
      </c>
      <c r="AC305" s="5">
        <f t="shared" si="466"/>
        <v>2.0751714523028248E-3</v>
      </c>
      <c r="AD305" s="5">
        <f t="shared" si="467"/>
        <v>1.5688710706153037E-2</v>
      </c>
      <c r="AE305" s="5">
        <f t="shared" si="468"/>
        <v>2.0941449923592936E-2</v>
      </c>
      <c r="AF305" s="5">
        <f t="shared" si="469"/>
        <v>1.3976429711663808E-2</v>
      </c>
      <c r="AG305" s="5">
        <f t="shared" si="470"/>
        <v>6.2186266375314448E-3</v>
      </c>
      <c r="AH305" s="5">
        <f t="shared" si="471"/>
        <v>6.6629779697886778E-3</v>
      </c>
      <c r="AI305" s="5">
        <f t="shared" si="472"/>
        <v>1.1017107560805629E-2</v>
      </c>
      <c r="AJ305" s="5">
        <f t="shared" si="473"/>
        <v>9.1082890831027438E-3</v>
      </c>
      <c r="AK305" s="5">
        <f t="shared" si="474"/>
        <v>5.0201276855708641E-3</v>
      </c>
      <c r="AL305" s="5">
        <f t="shared" si="475"/>
        <v>1.832030419639265E-4</v>
      </c>
      <c r="AM305" s="5">
        <f t="shared" si="476"/>
        <v>5.1881970531423727E-3</v>
      </c>
      <c r="AN305" s="5">
        <f t="shared" si="477"/>
        <v>6.9252579652387932E-3</v>
      </c>
      <c r="AO305" s="5">
        <f t="shared" si="478"/>
        <v>4.6219522305976767E-3</v>
      </c>
      <c r="AP305" s="5">
        <f t="shared" si="479"/>
        <v>2.0564762139937817E-3</v>
      </c>
      <c r="AQ305" s="5">
        <f t="shared" si="480"/>
        <v>6.8625131887862297E-4</v>
      </c>
      <c r="AR305" s="5">
        <f t="shared" si="481"/>
        <v>1.7787620934537158E-3</v>
      </c>
      <c r="AS305" s="5">
        <f t="shared" si="482"/>
        <v>2.9411493475619151E-3</v>
      </c>
      <c r="AT305" s="5">
        <f t="shared" si="483"/>
        <v>2.4315673007928779E-3</v>
      </c>
      <c r="AU305" s="5">
        <f t="shared" si="484"/>
        <v>1.3401834542872127E-3</v>
      </c>
      <c r="AV305" s="5">
        <f t="shared" si="485"/>
        <v>5.5399197378565421E-4</v>
      </c>
      <c r="AW305" s="5">
        <f t="shared" si="486"/>
        <v>1.1231787668673686E-5</v>
      </c>
      <c r="AX305" s="5">
        <f t="shared" si="487"/>
        <v>1.4297642195500477E-3</v>
      </c>
      <c r="AY305" s="5">
        <f t="shared" si="488"/>
        <v>1.9084637588804164E-3</v>
      </c>
      <c r="AZ305" s="5">
        <f t="shared" si="489"/>
        <v>1.2737183757844336E-3</v>
      </c>
      <c r="BA305" s="5">
        <f t="shared" si="490"/>
        <v>5.6672406213699954E-4</v>
      </c>
      <c r="BB305" s="5">
        <f t="shared" si="491"/>
        <v>1.8911725427957834E-4</v>
      </c>
      <c r="BC305" s="5">
        <f t="shared" si="492"/>
        <v>5.0487125224763508E-5</v>
      </c>
      <c r="BD305" s="5">
        <f t="shared" si="493"/>
        <v>3.9571827585378673E-4</v>
      </c>
      <c r="BE305" s="5">
        <f t="shared" si="494"/>
        <v>6.5431265548608619E-4</v>
      </c>
      <c r="BF305" s="5">
        <f t="shared" si="495"/>
        <v>5.4094677609411339E-4</v>
      </c>
      <c r="BG305" s="5">
        <f t="shared" si="496"/>
        <v>2.9814840771009911E-4</v>
      </c>
      <c r="BH305" s="5">
        <f t="shared" si="497"/>
        <v>1.2324568277573294E-4</v>
      </c>
      <c r="BI305" s="5">
        <f t="shared" si="498"/>
        <v>4.0756879272354661E-5</v>
      </c>
      <c r="BJ305" s="8">
        <f t="shared" si="499"/>
        <v>0.44821368190829364</v>
      </c>
      <c r="BK305" s="8">
        <f t="shared" si="500"/>
        <v>0.24210737153380632</v>
      </c>
      <c r="BL305" s="8">
        <f t="shared" si="501"/>
        <v>0.28953231427521098</v>
      </c>
      <c r="BM305" s="8">
        <f t="shared" si="502"/>
        <v>0.57210448651084</v>
      </c>
      <c r="BN305" s="8">
        <f t="shared" si="503"/>
        <v>0.42581846799726281</v>
      </c>
    </row>
    <row r="306" spans="1:66" x14ac:dyDescent="0.25">
      <c r="A306" t="s">
        <v>99</v>
      </c>
      <c r="B306" t="s">
        <v>113</v>
      </c>
      <c r="C306" t="s">
        <v>417</v>
      </c>
      <c r="D306" t="s">
        <v>493</v>
      </c>
      <c r="E306">
        <f>VLOOKUP(A306,home!$A$2:$E$405,3,FALSE)</f>
        <v>1.3185654008438801</v>
      </c>
      <c r="F306">
        <f>VLOOKUP(B306,home!$B$2:$E$405,3,FALSE)</f>
        <v>1</v>
      </c>
      <c r="G306">
        <f>VLOOKUP(C306,away!$B$2:$E$405,4,FALSE)</f>
        <v>0.72</v>
      </c>
      <c r="H306">
        <f>VLOOKUP(A306,away!$A$2:$E$405,3,FALSE)</f>
        <v>1.26582278481013</v>
      </c>
      <c r="I306">
        <f>VLOOKUP(C306,away!$B$2:$E$405,3,FALSE)</f>
        <v>0.68</v>
      </c>
      <c r="J306">
        <f>VLOOKUP(B306,home!$B$2:$E$405,4,FALSE)</f>
        <v>0.71</v>
      </c>
      <c r="K306" s="3">
        <f t="shared" si="448"/>
        <v>0.94936708860759367</v>
      </c>
      <c r="L306" s="3">
        <f t="shared" si="449"/>
        <v>0.61113924050633073</v>
      </c>
      <c r="M306" s="5">
        <f t="shared" si="450"/>
        <v>0.21002970012168973</v>
      </c>
      <c r="N306" s="5">
        <f t="shared" si="451"/>
        <v>0.19939528492565456</v>
      </c>
      <c r="O306" s="5">
        <f t="shared" si="452"/>
        <v>0.12835739141614186</v>
      </c>
      <c r="P306" s="5">
        <f t="shared" si="453"/>
        <v>0.12185828299000794</v>
      </c>
      <c r="Q306" s="5">
        <f t="shared" si="454"/>
        <v>9.4649660565975111E-2</v>
      </c>
      <c r="R306" s="5">
        <f t="shared" si="455"/>
        <v>3.922211935171737E-2</v>
      </c>
      <c r="S306" s="5">
        <f t="shared" si="456"/>
        <v>1.767540629333517E-2</v>
      </c>
      <c r="T306" s="5">
        <f t="shared" si="457"/>
        <v>5.7844121672472028E-2</v>
      </c>
      <c r="U306" s="5">
        <f t="shared" si="458"/>
        <v>3.7236189257959483E-2</v>
      </c>
      <c r="V306" s="5">
        <f t="shared" si="459"/>
        <v>1.1394656516613571E-3</v>
      </c>
      <c r="W306" s="5">
        <f t="shared" si="460"/>
        <v>2.9952424229738931E-2</v>
      </c>
      <c r="X306" s="5">
        <f t="shared" si="461"/>
        <v>1.8305101795086067E-2</v>
      </c>
      <c r="Y306" s="5">
        <f t="shared" si="462"/>
        <v>5.5934830042199844E-3</v>
      </c>
      <c r="Z306" s="5">
        <f t="shared" si="463"/>
        <v>7.990058743885739E-3</v>
      </c>
      <c r="AA306" s="5">
        <f t="shared" si="464"/>
        <v>7.5854988074864514E-3</v>
      </c>
      <c r="AB306" s="5">
        <f t="shared" si="465"/>
        <v>3.6007114592498924E-3</v>
      </c>
      <c r="AC306" s="5">
        <f t="shared" si="466"/>
        <v>4.1319551400674742E-5</v>
      </c>
      <c r="AD306" s="5">
        <f t="shared" si="467"/>
        <v>7.1089614469316961E-3</v>
      </c>
      <c r="AE306" s="5">
        <f t="shared" si="468"/>
        <v>4.3445652994666224E-3</v>
      </c>
      <c r="AF306" s="5">
        <f t="shared" si="469"/>
        <v>1.3275671687230954E-3</v>
      </c>
      <c r="AG306" s="5">
        <f t="shared" si="470"/>
        <v>2.704427970715242E-4</v>
      </c>
      <c r="AH306" s="5">
        <f t="shared" si="471"/>
        <v>1.2207596080848239E-3</v>
      </c>
      <c r="AI306" s="5">
        <f t="shared" si="472"/>
        <v>1.1589489950172365E-3</v>
      </c>
      <c r="AJ306" s="5">
        <f t="shared" si="473"/>
        <v>5.5013401662210503E-4</v>
      </c>
      <c r="AK306" s="5">
        <f t="shared" si="474"/>
        <v>1.740930432348432E-4</v>
      </c>
      <c r="AL306" s="5">
        <f t="shared" si="475"/>
        <v>9.5893668080015085E-7</v>
      </c>
      <c r="AM306" s="5">
        <f t="shared" si="476"/>
        <v>1.3498028063794348E-3</v>
      </c>
      <c r="AN306" s="5">
        <f t="shared" si="477"/>
        <v>8.2491746192404154E-4</v>
      </c>
      <c r="AO306" s="5">
        <f t="shared" si="478"/>
        <v>2.5206971558033436E-4</v>
      </c>
      <c r="AP306" s="5">
        <f t="shared" si="479"/>
        <v>5.1349898178137462E-5</v>
      </c>
      <c r="AQ306" s="5">
        <f t="shared" si="480"/>
        <v>7.8454844431660838E-6</v>
      </c>
      <c r="AR306" s="5">
        <f t="shared" si="481"/>
        <v>1.4921081994515308E-4</v>
      </c>
      <c r="AS306" s="5">
        <f t="shared" si="482"/>
        <v>1.4165584172008187E-4</v>
      </c>
      <c r="AT306" s="5">
        <f t="shared" si="483"/>
        <v>6.724169701902609E-5</v>
      </c>
      <c r="AU306" s="5">
        <f t="shared" si="484"/>
        <v>2.1279018043995579E-5</v>
      </c>
      <c r="AV306" s="5">
        <f t="shared" si="485"/>
        <v>5.0503998522141323E-6</v>
      </c>
      <c r="AW306" s="5">
        <f t="shared" si="486"/>
        <v>1.5454742478846643E-8</v>
      </c>
      <c r="AX306" s="5">
        <f t="shared" si="487"/>
        <v>2.1357639341446717E-4</v>
      </c>
      <c r="AY306" s="5">
        <f t="shared" si="488"/>
        <v>1.3052491486139874E-4</v>
      </c>
      <c r="AZ306" s="5">
        <f t="shared" si="489"/>
        <v>3.9884448667774353E-5</v>
      </c>
      <c r="BA306" s="5">
        <f t="shared" si="490"/>
        <v>8.124983888945787E-6</v>
      </c>
      <c r="BB306" s="5">
        <f t="shared" si="491"/>
        <v>1.2413741207541249E-6</v>
      </c>
      <c r="BC306" s="5">
        <f t="shared" si="492"/>
        <v>1.5173048746837803E-7</v>
      </c>
      <c r="BD306" s="5">
        <f t="shared" si="493"/>
        <v>1.5198097862767949E-5</v>
      </c>
      <c r="BE306" s="5">
        <f t="shared" si="494"/>
        <v>1.4428573920349302E-5</v>
      </c>
      <c r="BF306" s="5">
        <f t="shared" si="495"/>
        <v>6.8490066077607338E-6</v>
      </c>
      <c r="BG306" s="5">
        <f t="shared" si="496"/>
        <v>2.1674071543546604E-6</v>
      </c>
      <c r="BH306" s="5">
        <f t="shared" si="497"/>
        <v>5.1441625498923812E-7</v>
      </c>
      <c r="BI306" s="5">
        <f t="shared" si="498"/>
        <v>9.7673972466310956E-8</v>
      </c>
      <c r="BJ306" s="8">
        <f t="shared" si="499"/>
        <v>0.42167110211728548</v>
      </c>
      <c r="BK306" s="8">
        <f t="shared" si="500"/>
        <v>0.35087565845963703</v>
      </c>
      <c r="BL306" s="8">
        <f t="shared" si="501"/>
        <v>0.21952953890786722</v>
      </c>
      <c r="BM306" s="8">
        <f t="shared" si="502"/>
        <v>0.20642340939737014</v>
      </c>
      <c r="BN306" s="8">
        <f t="shared" si="503"/>
        <v>0.79351243937118654</v>
      </c>
    </row>
    <row r="307" spans="1:66" x14ac:dyDescent="0.25">
      <c r="A307" t="s">
        <v>99</v>
      </c>
      <c r="B307" t="s">
        <v>118</v>
      </c>
      <c r="C307" t="s">
        <v>120</v>
      </c>
      <c r="D307" t="s">
        <v>493</v>
      </c>
      <c r="E307">
        <f>VLOOKUP(A307,home!$A$2:$E$405,3,FALSE)</f>
        <v>1.3185654008438801</v>
      </c>
      <c r="F307">
        <f>VLOOKUP(B307,home!$B$2:$E$405,3,FALSE)</f>
        <v>0.8</v>
      </c>
      <c r="G307">
        <f>VLOOKUP(C307,away!$B$2:$E$405,4,FALSE)</f>
        <v>1.48</v>
      </c>
      <c r="H307">
        <f>VLOOKUP(A307,away!$A$2:$E$405,3,FALSE)</f>
        <v>1.26582278481013</v>
      </c>
      <c r="I307">
        <f>VLOOKUP(C307,away!$B$2:$E$405,3,FALSE)</f>
        <v>0.96</v>
      </c>
      <c r="J307">
        <f>VLOOKUP(B307,home!$B$2:$E$405,4,FALSE)</f>
        <v>1.58</v>
      </c>
      <c r="K307" s="3">
        <f t="shared" si="448"/>
        <v>1.5611814345991541</v>
      </c>
      <c r="L307" s="3">
        <f t="shared" si="449"/>
        <v>1.920000000000005</v>
      </c>
      <c r="M307" s="5">
        <f t="shared" si="450"/>
        <v>3.077103558328478E-2</v>
      </c>
      <c r="N307" s="5">
        <f t="shared" si="451"/>
        <v>4.8039169476014151E-2</v>
      </c>
      <c r="O307" s="5">
        <f t="shared" si="452"/>
        <v>5.9080388319906925E-2</v>
      </c>
      <c r="P307" s="5">
        <f t="shared" si="453"/>
        <v>9.2235205393947403E-2</v>
      </c>
      <c r="Q307" s="5">
        <f t="shared" si="454"/>
        <v>3.749892975975784E-2</v>
      </c>
      <c r="R307" s="5">
        <f t="shared" si="455"/>
        <v>5.6717172787110817E-2</v>
      </c>
      <c r="S307" s="5">
        <f t="shared" si="456"/>
        <v>6.9118027333186019E-2</v>
      </c>
      <c r="T307" s="5">
        <f t="shared" si="457"/>
        <v>7.1997945138735225E-2</v>
      </c>
      <c r="U307" s="5">
        <f t="shared" si="458"/>
        <v>8.8545797178189764E-2</v>
      </c>
      <c r="V307" s="5">
        <f t="shared" si="459"/>
        <v>2.3019899961319937E-2</v>
      </c>
      <c r="W307" s="5">
        <f t="shared" si="460"/>
        <v>1.951421098609056E-2</v>
      </c>
      <c r="X307" s="5">
        <f t="shared" si="461"/>
        <v>3.7467285093293966E-2</v>
      </c>
      <c r="Y307" s="5">
        <f t="shared" si="462"/>
        <v>3.5968593689562317E-2</v>
      </c>
      <c r="Z307" s="5">
        <f t="shared" si="463"/>
        <v>3.6298990583751002E-2</v>
      </c>
      <c r="AA307" s="5">
        <f t="shared" si="464"/>
        <v>5.6669310194041582E-2</v>
      </c>
      <c r="AB307" s="5">
        <f t="shared" si="465"/>
        <v>4.4235537493239156E-2</v>
      </c>
      <c r="AC307" s="5">
        <f t="shared" si="466"/>
        <v>4.3125888535131074E-3</v>
      </c>
      <c r="AD307" s="5">
        <f t="shared" si="467"/>
        <v>7.6163059755838553E-3</v>
      </c>
      <c r="AE307" s="5">
        <f t="shared" si="468"/>
        <v>1.4623307473121039E-2</v>
      </c>
      <c r="AF307" s="5">
        <f t="shared" si="469"/>
        <v>1.403837517419624E-2</v>
      </c>
      <c r="AG307" s="5">
        <f t="shared" si="470"/>
        <v>8.9845601114856132E-3</v>
      </c>
      <c r="AH307" s="5">
        <f t="shared" si="471"/>
        <v>1.7423515480200533E-2</v>
      </c>
      <c r="AI307" s="5">
        <f t="shared" si="472"/>
        <v>2.7201268893140038E-2</v>
      </c>
      <c r="AJ307" s="5">
        <f t="shared" si="473"/>
        <v>2.1233057996754859E-2</v>
      </c>
      <c r="AK307" s="5">
        <f t="shared" si="474"/>
        <v>1.1049551981433601E-2</v>
      </c>
      <c r="AL307" s="5">
        <f t="shared" si="475"/>
        <v>5.1707394456298984E-4</v>
      </c>
      <c r="AM307" s="5">
        <f t="shared" si="476"/>
        <v>2.3780870978616238E-3</v>
      </c>
      <c r="AN307" s="5">
        <f t="shared" si="477"/>
        <v>4.5659272278943293E-3</v>
      </c>
      <c r="AO307" s="5">
        <f t="shared" si="478"/>
        <v>4.3832901387785691E-3</v>
      </c>
      <c r="AP307" s="5">
        <f t="shared" si="479"/>
        <v>2.8053056888182907E-3</v>
      </c>
      <c r="AQ307" s="5">
        <f t="shared" si="480"/>
        <v>1.3465467306327833E-3</v>
      </c>
      <c r="AR307" s="5">
        <f t="shared" si="481"/>
        <v>6.6906299443970181E-3</v>
      </c>
      <c r="AS307" s="5">
        <f t="shared" si="482"/>
        <v>1.0445287254965794E-2</v>
      </c>
      <c r="AT307" s="5">
        <f t="shared" si="483"/>
        <v>8.1534942707538818E-3</v>
      </c>
      <c r="AU307" s="5">
        <f t="shared" si="484"/>
        <v>4.2430279608705107E-3</v>
      </c>
      <c r="AV307" s="5">
        <f t="shared" si="485"/>
        <v>1.6560341197490362E-3</v>
      </c>
      <c r="AW307" s="5">
        <f t="shared" si="486"/>
        <v>4.3053132936890252E-5</v>
      </c>
      <c r="AX307" s="5">
        <f t="shared" si="487"/>
        <v>6.1877090450689076E-4</v>
      </c>
      <c r="AY307" s="5">
        <f t="shared" si="488"/>
        <v>1.1880401366532332E-3</v>
      </c>
      <c r="AZ307" s="5">
        <f t="shared" si="489"/>
        <v>1.1405185311871074E-3</v>
      </c>
      <c r="BA307" s="5">
        <f t="shared" si="490"/>
        <v>7.299318599597504E-4</v>
      </c>
      <c r="BB307" s="5">
        <f t="shared" si="491"/>
        <v>3.5036729278068118E-4</v>
      </c>
      <c r="BC307" s="5">
        <f t="shared" si="492"/>
        <v>1.3454104042778185E-4</v>
      </c>
      <c r="BD307" s="5">
        <f t="shared" si="493"/>
        <v>2.1410015822070486E-3</v>
      </c>
      <c r="BE307" s="5">
        <f t="shared" si="494"/>
        <v>3.3424919215890594E-3</v>
      </c>
      <c r="BF307" s="5">
        <f t="shared" si="495"/>
        <v>2.6091181666412456E-3</v>
      </c>
      <c r="BG307" s="5">
        <f t="shared" si="496"/>
        <v>1.3577689474785655E-3</v>
      </c>
      <c r="BH307" s="5">
        <f t="shared" si="497"/>
        <v>5.2993091831969239E-4</v>
      </c>
      <c r="BI307" s="5">
        <f t="shared" si="498"/>
        <v>1.6546366226015698E-4</v>
      </c>
      <c r="BJ307" s="8">
        <f t="shared" si="499"/>
        <v>0.31539000952734197</v>
      </c>
      <c r="BK307" s="8">
        <f t="shared" si="500"/>
        <v>0.22116187120646749</v>
      </c>
      <c r="BL307" s="8">
        <f t="shared" si="501"/>
        <v>0.42348984907324932</v>
      </c>
      <c r="BM307" s="8">
        <f t="shared" si="502"/>
        <v>0.67085383206707128</v>
      </c>
      <c r="BN307" s="8">
        <f t="shared" si="503"/>
        <v>0.32434190132002189</v>
      </c>
    </row>
    <row r="308" spans="1:66" x14ac:dyDescent="0.25">
      <c r="A308" t="s">
        <v>122</v>
      </c>
      <c r="B308" t="s">
        <v>138</v>
      </c>
      <c r="C308" t="s">
        <v>124</v>
      </c>
      <c r="D308" t="s">
        <v>493</v>
      </c>
      <c r="E308">
        <f>VLOOKUP(A308,home!$A$2:$E$405,3,FALSE)</f>
        <v>1.2645833333333301</v>
      </c>
      <c r="F308">
        <f>VLOOKUP(B308,home!$B$2:$E$405,3,FALSE)</f>
        <v>1.17</v>
      </c>
      <c r="G308">
        <f>VLOOKUP(C308,away!$B$2:$E$405,4,FALSE)</f>
        <v>0.97</v>
      </c>
      <c r="H308">
        <f>VLOOKUP(A308,away!$A$2:$E$405,3,FALSE)</f>
        <v>1.09791666666667</v>
      </c>
      <c r="I308">
        <f>VLOOKUP(C308,away!$B$2:$E$405,3,FALSE)</f>
        <v>0.7</v>
      </c>
      <c r="J308">
        <f>VLOOKUP(B308,home!$B$2:$E$405,4,FALSE)</f>
        <v>1.05</v>
      </c>
      <c r="K308" s="3">
        <f t="shared" si="448"/>
        <v>1.4351756249999963</v>
      </c>
      <c r="L308" s="3">
        <f t="shared" si="449"/>
        <v>0.80696875000000234</v>
      </c>
      <c r="M308" s="5">
        <f t="shared" si="450"/>
        <v>0.10623046201548138</v>
      </c>
      <c r="N308" s="5">
        <f t="shared" si="451"/>
        <v>0.15245936971710686</v>
      </c>
      <c r="O308" s="5">
        <f t="shared" si="452"/>
        <v>8.5724663144555735E-2</v>
      </c>
      <c r="P308" s="5">
        <f t="shared" si="453"/>
        <v>0.12302994700640192</v>
      </c>
      <c r="Q308" s="5">
        <f t="shared" si="454"/>
        <v>0.1094029856104272</v>
      </c>
      <c r="R308" s="5">
        <f t="shared" si="455"/>
        <v>3.4588562130966706E-2</v>
      </c>
      <c r="S308" s="5">
        <f t="shared" si="456"/>
        <v>3.5621533534778822E-2</v>
      </c>
      <c r="T308" s="5">
        <f t="shared" si="457"/>
        <v>8.8284790544314679E-2</v>
      </c>
      <c r="U308" s="5">
        <f t="shared" si="458"/>
        <v>4.9640661274161349E-2</v>
      </c>
      <c r="V308" s="5">
        <f t="shared" si="459"/>
        <v>4.5838655357024376E-3</v>
      </c>
      <c r="W308" s="5">
        <f t="shared" si="460"/>
        <v>5.2337499416770163E-2</v>
      </c>
      <c r="X308" s="5">
        <f t="shared" si="461"/>
        <v>4.2234726482476864E-2</v>
      </c>
      <c r="Y308" s="5">
        <f t="shared" si="462"/>
        <v>1.7041052218078175E-2</v>
      </c>
      <c r="Z308" s="5">
        <f t="shared" si="463"/>
        <v>9.3039629157078731E-3</v>
      </c>
      <c r="AA308" s="5">
        <f t="shared" si="464"/>
        <v>1.3352820792527836E-2</v>
      </c>
      <c r="AB308" s="5">
        <f t="shared" si="465"/>
        <v>9.5818214632145439E-3</v>
      </c>
      <c r="AC308" s="5">
        <f t="shared" si="466"/>
        <v>3.3179791561327069E-4</v>
      </c>
      <c r="AD308" s="5">
        <f t="shared" si="467"/>
        <v>1.8778375859100017E-2</v>
      </c>
      <c r="AE308" s="5">
        <f t="shared" si="468"/>
        <v>1.5153562494048159E-2</v>
      </c>
      <c r="AF308" s="5">
        <f t="shared" si="469"/>
        <v>6.1142256919344802E-3</v>
      </c>
      <c r="AG308" s="5">
        <f t="shared" si="470"/>
        <v>1.6446630212794224E-3</v>
      </c>
      <c r="AH308" s="5">
        <f t="shared" si="471"/>
        <v>1.8770018310337898E-3</v>
      </c>
      <c r="AI308" s="5">
        <f t="shared" si="472"/>
        <v>2.6938272759800567E-3</v>
      </c>
      <c r="AJ308" s="5">
        <f t="shared" si="473"/>
        <v>1.9330576222233583E-3</v>
      </c>
      <c r="AK308" s="5">
        <f t="shared" si="474"/>
        <v>9.2475906037847179E-4</v>
      </c>
      <c r="AL308" s="5">
        <f t="shared" si="475"/>
        <v>1.53707624725519E-5</v>
      </c>
      <c r="AM308" s="5">
        <f t="shared" si="476"/>
        <v>5.390053462013736E-3</v>
      </c>
      <c r="AN308" s="5">
        <f t="shared" si="477"/>
        <v>4.3496047046744091E-3</v>
      </c>
      <c r="AO308" s="5">
        <f t="shared" si="478"/>
        <v>1.7549975357626188E-3</v>
      </c>
      <c r="AP308" s="5">
        <f t="shared" si="479"/>
        <v>4.7207605589581498E-4</v>
      </c>
      <c r="AQ308" s="5">
        <f t="shared" si="480"/>
        <v>9.5237656182794254E-5</v>
      </c>
      <c r="AR308" s="5">
        <f t="shared" si="481"/>
        <v>3.0293636426741068E-4</v>
      </c>
      <c r="AS308" s="5">
        <f t="shared" si="482"/>
        <v>4.3476688592270765E-4</v>
      </c>
      <c r="AT308" s="5">
        <f t="shared" si="483"/>
        <v>3.1198341861671209E-4</v>
      </c>
      <c r="AU308" s="5">
        <f t="shared" si="484"/>
        <v>1.4925033260095844E-4</v>
      </c>
      <c r="AV308" s="5">
        <f t="shared" si="485"/>
        <v>5.3550109843009472E-5</v>
      </c>
      <c r="AW308" s="5">
        <f t="shared" si="486"/>
        <v>4.9448677080822768E-7</v>
      </c>
      <c r="AX308" s="5">
        <f t="shared" si="487"/>
        <v>1.2892788910214945E-3</v>
      </c>
      <c r="AY308" s="5">
        <f t="shared" si="488"/>
        <v>1.0404077750890046E-3</v>
      </c>
      <c r="AZ308" s="5">
        <f t="shared" si="489"/>
        <v>4.197882808769288E-4</v>
      </c>
      <c r="BA308" s="5">
        <f t="shared" si="490"/>
        <v>1.1291867476130172E-4</v>
      </c>
      <c r="BB308" s="5">
        <f t="shared" si="491"/>
        <v>2.2780460455946113E-5</v>
      </c>
      <c r="BC308" s="5">
        <f t="shared" si="492"/>
        <v>3.6766239397118645E-6</v>
      </c>
      <c r="BD308" s="5">
        <f t="shared" si="493"/>
        <v>4.0743363200402946E-5</v>
      </c>
      <c r="BE308" s="5">
        <f t="shared" si="494"/>
        <v>5.847388174574015E-5</v>
      </c>
      <c r="BF308" s="5">
        <f t="shared" si="495"/>
        <v>4.1960144890309255E-5</v>
      </c>
      <c r="BG308" s="5">
        <f t="shared" si="496"/>
        <v>2.0073392389346665E-5</v>
      </c>
      <c r="BH308" s="5">
        <f t="shared" si="497"/>
        <v>7.2022108670626931E-6</v>
      </c>
      <c r="BI308" s="5">
        <f t="shared" si="498"/>
        <v>2.0672874965036912E-6</v>
      </c>
      <c r="BJ308" s="8">
        <f t="shared" si="499"/>
        <v>0.51840207117620962</v>
      </c>
      <c r="BK308" s="8">
        <f t="shared" si="500"/>
        <v>0.27085338454553942</v>
      </c>
      <c r="BL308" s="8">
        <f t="shared" si="501"/>
        <v>0.20174018198688198</v>
      </c>
      <c r="BM308" s="8">
        <f t="shared" si="502"/>
        <v>0.38782369771108116</v>
      </c>
      <c r="BN308" s="8">
        <f t="shared" si="503"/>
        <v>0.61143598962493984</v>
      </c>
    </row>
    <row r="309" spans="1:66" x14ac:dyDescent="0.25">
      <c r="A309" t="s">
        <v>122</v>
      </c>
      <c r="B309" t="s">
        <v>123</v>
      </c>
      <c r="C309" t="s">
        <v>136</v>
      </c>
      <c r="D309" t="s">
        <v>493</v>
      </c>
      <c r="E309">
        <f>VLOOKUP(A309,home!$A$2:$E$405,3,FALSE)</f>
        <v>1.2645833333333301</v>
      </c>
      <c r="F309">
        <f>VLOOKUP(B309,home!$B$2:$E$405,3,FALSE)</f>
        <v>1.1499999999999999</v>
      </c>
      <c r="G309">
        <f>VLOOKUP(C309,away!$B$2:$E$405,4,FALSE)</f>
        <v>1.07</v>
      </c>
      <c r="H309">
        <f>VLOOKUP(A309,away!$A$2:$E$405,3,FALSE)</f>
        <v>1.09791666666667</v>
      </c>
      <c r="I309">
        <f>VLOOKUP(C309,away!$B$2:$E$405,3,FALSE)</f>
        <v>1.19</v>
      </c>
      <c r="J309">
        <f>VLOOKUP(B309,home!$B$2:$E$405,4,FALSE)</f>
        <v>1.23</v>
      </c>
      <c r="K309" s="3">
        <f t="shared" si="448"/>
        <v>1.5560697916666626</v>
      </c>
      <c r="L309" s="3">
        <f t="shared" si="449"/>
        <v>1.6070206250000048</v>
      </c>
      <c r="M309" s="5">
        <f t="shared" si="450"/>
        <v>4.2294830251874339E-2</v>
      </c>
      <c r="N309" s="5">
        <f t="shared" si="451"/>
        <v>6.581370769861096E-2</v>
      </c>
      <c r="O309" s="5">
        <f t="shared" si="452"/>
        <v>6.7968664545636201E-2</v>
      </c>
      <c r="P309" s="5">
        <f t="shared" si="453"/>
        <v>0.10576398567938941</v>
      </c>
      <c r="Q309" s="5">
        <f t="shared" si="454"/>
        <v>5.1205361213694102E-2</v>
      </c>
      <c r="R309" s="5">
        <f t="shared" si="455"/>
        <v>5.4613522889271994E-2</v>
      </c>
      <c r="S309" s="5">
        <f t="shared" si="456"/>
        <v>6.611931411105719E-2</v>
      </c>
      <c r="T309" s="5">
        <f t="shared" si="457"/>
        <v>8.2288071580981698E-2</v>
      </c>
      <c r="U309" s="5">
        <f t="shared" si="458"/>
        <v>8.4982453184491991E-2</v>
      </c>
      <c r="V309" s="5">
        <f t="shared" si="459"/>
        <v>1.8371150403877604E-2</v>
      </c>
      <c r="W309" s="5">
        <f t="shared" si="460"/>
        <v>2.6559705252003067E-2</v>
      </c>
      <c r="X309" s="5">
        <f t="shared" si="461"/>
        <v>4.2681994133889879E-2</v>
      </c>
      <c r="Y309" s="5">
        <f t="shared" si="462"/>
        <v>3.4295422444645132E-2</v>
      </c>
      <c r="Z309" s="5">
        <f t="shared" si="463"/>
        <v>2.9255019228989983E-2</v>
      </c>
      <c r="AA309" s="5">
        <f t="shared" si="464"/>
        <v>4.5522851676858649E-2</v>
      </c>
      <c r="AB309" s="5">
        <f t="shared" si="465"/>
        <v>3.5418367162440914E-2</v>
      </c>
      <c r="AC309" s="5">
        <f t="shared" si="466"/>
        <v>2.8712227899051457E-3</v>
      </c>
      <c r="AD309" s="5">
        <f t="shared" si="467"/>
        <v>1.0332188754553093E-2</v>
      </c>
      <c r="AE309" s="5">
        <f t="shared" si="468"/>
        <v>1.6604040429959933E-2</v>
      </c>
      <c r="AF309" s="5">
        <f t="shared" si="469"/>
        <v>1.3341517714639782E-2</v>
      </c>
      <c r="AG309" s="5">
        <f t="shared" si="470"/>
        <v>7.1466980454096864E-3</v>
      </c>
      <c r="AH309" s="5">
        <f t="shared" si="471"/>
        <v>1.1753354821439656E-2</v>
      </c>
      <c r="AI309" s="5">
        <f t="shared" si="472"/>
        <v>1.8289040388381968E-2</v>
      </c>
      <c r="AJ309" s="5">
        <f t="shared" si="473"/>
        <v>1.4229511633466358E-2</v>
      </c>
      <c r="AK309" s="5">
        <f t="shared" si="474"/>
        <v>7.3807044010021161E-3</v>
      </c>
      <c r="AL309" s="5">
        <f t="shared" si="475"/>
        <v>2.8719535151264133E-4</v>
      </c>
      <c r="AM309" s="5">
        <f t="shared" si="476"/>
        <v>3.2155213605516088E-3</v>
      </c>
      <c r="AN309" s="5">
        <f t="shared" si="477"/>
        <v>5.1674091465345115E-3</v>
      </c>
      <c r="AO309" s="5">
        <f t="shared" si="478"/>
        <v>4.1520665381473178E-3</v>
      </c>
      <c r="AP309" s="5">
        <f t="shared" si="479"/>
        <v>2.2241521877250361E-3</v>
      </c>
      <c r="AQ309" s="5">
        <f t="shared" si="480"/>
        <v>8.935646097032535E-4</v>
      </c>
      <c r="AR309" s="5">
        <f t="shared" si="481"/>
        <v>3.7775767221993519E-3</v>
      </c>
      <c r="AS309" s="5">
        <f t="shared" si="482"/>
        <v>5.8781730231175803E-3</v>
      </c>
      <c r="AT309" s="5">
        <f t="shared" si="483"/>
        <v>4.5734237357315851E-3</v>
      </c>
      <c r="AU309" s="5">
        <f t="shared" si="484"/>
        <v>2.3721888398877396E-3</v>
      </c>
      <c r="AV309" s="5">
        <f t="shared" si="485"/>
        <v>9.2282284846952414E-4</v>
      </c>
      <c r="AW309" s="5">
        <f t="shared" si="486"/>
        <v>1.9949197404979226E-5</v>
      </c>
      <c r="AX309" s="5">
        <f t="shared" si="487"/>
        <v>8.3392927560220823E-4</v>
      </c>
      <c r="AY309" s="5">
        <f t="shared" si="488"/>
        <v>1.3401415456840617E-3</v>
      </c>
      <c r="AZ309" s="5">
        <f t="shared" si="489"/>
        <v>1.0768175521668371E-3</v>
      </c>
      <c r="BA309" s="5">
        <f t="shared" si="490"/>
        <v>5.7682267189804193E-4</v>
      </c>
      <c r="BB309" s="5">
        <f t="shared" si="491"/>
        <v>2.3174148267694091E-4</v>
      </c>
      <c r="BC309" s="5">
        <f t="shared" si="492"/>
        <v>7.4482668465985008E-5</v>
      </c>
      <c r="BD309" s="5">
        <f t="shared" si="493"/>
        <v>1.0117739508490452E-3</v>
      </c>
      <c r="BE309" s="5">
        <f t="shared" si="494"/>
        <v>1.5743908809114299E-3</v>
      </c>
      <c r="BF309" s="5">
        <f t="shared" si="495"/>
        <v>1.2249310450308712E-3</v>
      </c>
      <c r="BG309" s="5">
        <f t="shared" si="496"/>
        <v>6.3535939868240507E-4</v>
      </c>
      <c r="BH309" s="5">
        <f t="shared" si="497"/>
        <v>2.4716589178529652E-4</v>
      </c>
      <c r="BI309" s="5">
        <f t="shared" si="498"/>
        <v>7.6921475547490144E-5</v>
      </c>
      <c r="BJ309" s="8">
        <f t="shared" si="499"/>
        <v>0.37005535630754316</v>
      </c>
      <c r="BK309" s="8">
        <f t="shared" si="500"/>
        <v>0.23704784013330041</v>
      </c>
      <c r="BL309" s="8">
        <f t="shared" si="501"/>
        <v>0.36245319851520219</v>
      </c>
      <c r="BM309" s="8">
        <f t="shared" si="502"/>
        <v>0.60983114955827955</v>
      </c>
      <c r="BN309" s="8">
        <f t="shared" si="503"/>
        <v>0.3876600722784771</v>
      </c>
    </row>
    <row r="310" spans="1:66" x14ac:dyDescent="0.25">
      <c r="A310" t="s">
        <v>122</v>
      </c>
      <c r="B310" t="s">
        <v>127</v>
      </c>
      <c r="C310" t="s">
        <v>128</v>
      </c>
      <c r="D310" t="s">
        <v>493</v>
      </c>
      <c r="E310">
        <f>VLOOKUP(A310,home!$A$2:$E$405,3,FALSE)</f>
        <v>1.2645833333333301</v>
      </c>
      <c r="F310">
        <f>VLOOKUP(B310,home!$B$2:$E$405,3,FALSE)</f>
        <v>0.92</v>
      </c>
      <c r="G310">
        <f>VLOOKUP(C310,away!$B$2:$E$405,4,FALSE)</f>
        <v>1.19</v>
      </c>
      <c r="H310">
        <f>VLOOKUP(A310,away!$A$2:$E$405,3,FALSE)</f>
        <v>1.09791666666667</v>
      </c>
      <c r="I310">
        <f>VLOOKUP(C310,away!$B$2:$E$405,3,FALSE)</f>
        <v>0.83</v>
      </c>
      <c r="J310">
        <f>VLOOKUP(B310,home!$B$2:$E$405,4,FALSE)</f>
        <v>0.72</v>
      </c>
      <c r="K310" s="3">
        <f t="shared" si="448"/>
        <v>1.3844658333333297</v>
      </c>
      <c r="L310" s="3">
        <f t="shared" si="449"/>
        <v>0.65611500000000189</v>
      </c>
      <c r="M310" s="5">
        <f t="shared" si="450"/>
        <v>0.12995320779833311</v>
      </c>
      <c r="N310" s="5">
        <f t="shared" si="451"/>
        <v>0.17991577612885862</v>
      </c>
      <c r="O310" s="5">
        <f t="shared" si="452"/>
        <v>8.5264248934603576E-2</v>
      </c>
      <c r="P310" s="5">
        <f t="shared" si="453"/>
        <v>0.1180454394547864</v>
      </c>
      <c r="Q310" s="5">
        <f t="shared" si="454"/>
        <v>0.12454362246402655</v>
      </c>
      <c r="R310" s="5">
        <f t="shared" si="455"/>
        <v>2.7971576344863792E-2</v>
      </c>
      <c r="S310" s="5">
        <f t="shared" si="456"/>
        <v>2.6807198552763208E-2</v>
      </c>
      <c r="T310" s="5">
        <f t="shared" si="457"/>
        <v>8.1714938852985017E-2</v>
      </c>
      <c r="U310" s="5">
        <f t="shared" si="458"/>
        <v>3.8725691753938703E-2</v>
      </c>
      <c r="V310" s="5">
        <f t="shared" si="459"/>
        <v>2.7056469763446626E-3</v>
      </c>
      <c r="W310" s="5">
        <f t="shared" si="460"/>
        <v>5.7475463353670035E-2</v>
      </c>
      <c r="X310" s="5">
        <f t="shared" si="461"/>
        <v>3.7710513638293322E-2</v>
      </c>
      <c r="Y310" s="5">
        <f t="shared" si="462"/>
        <v>1.2371216827894447E-2</v>
      </c>
      <c r="Z310" s="5">
        <f t="shared" si="463"/>
        <v>6.1175236045034531E-3</v>
      </c>
      <c r="AA310" s="5">
        <f t="shared" si="464"/>
        <v>8.4695024150451877E-3</v>
      </c>
      <c r="AB310" s="5">
        <f t="shared" si="465"/>
        <v>5.8628683594820936E-3</v>
      </c>
      <c r="AC310" s="5">
        <f t="shared" si="466"/>
        <v>1.5360783111052632E-4</v>
      </c>
      <c r="AD310" s="5">
        <f t="shared" si="467"/>
        <v>1.9893203817039511E-2</v>
      </c>
      <c r="AE310" s="5">
        <f t="shared" si="468"/>
        <v>1.3052229422416916E-2</v>
      </c>
      <c r="AF310" s="5">
        <f t="shared" si="469"/>
        <v>4.2818817537445498E-3</v>
      </c>
      <c r="AG310" s="5">
        <f t="shared" si="470"/>
        <v>9.3646894895270437E-4</v>
      </c>
      <c r="AH310" s="5">
        <f t="shared" si="471"/>
        <v>1.0034497499421984E-3</v>
      </c>
      <c r="AI310" s="5">
        <f t="shared" si="472"/>
        <v>1.3892418942618469E-3</v>
      </c>
      <c r="AJ310" s="5">
        <f t="shared" si="473"/>
        <v>9.6167896842040104E-4</v>
      </c>
      <c r="AK310" s="5">
        <f t="shared" si="474"/>
        <v>4.4380389147109577E-4</v>
      </c>
      <c r="AL310" s="5">
        <f t="shared" si="475"/>
        <v>5.5813024501181327E-6</v>
      </c>
      <c r="AM310" s="5">
        <f t="shared" si="476"/>
        <v>5.5082922000454721E-3</v>
      </c>
      <c r="AN310" s="5">
        <f t="shared" si="477"/>
        <v>3.6140731368328456E-3</v>
      </c>
      <c r="AO310" s="5">
        <f t="shared" si="478"/>
        <v>1.1856237980865446E-3</v>
      </c>
      <c r="AP310" s="5">
        <f t="shared" si="479"/>
        <v>2.5930185276051848E-4</v>
      </c>
      <c r="AQ310" s="5">
        <f t="shared" si="480"/>
        <v>4.2532958780992003E-5</v>
      </c>
      <c r="AR310" s="5">
        <f t="shared" si="481"/>
        <v>1.3167568653666556E-4</v>
      </c>
      <c r="AS310" s="5">
        <f t="shared" si="482"/>
        <v>1.8230048909072296E-4</v>
      </c>
      <c r="AT310" s="5">
        <f t="shared" si="483"/>
        <v>1.261943992730307E-4</v>
      </c>
      <c r="AU310" s="5">
        <f t="shared" si="484"/>
        <v>5.8237278050511792E-5</v>
      </c>
      <c r="AV310" s="5">
        <f t="shared" si="485"/>
        <v>2.015688042181666E-5</v>
      </c>
      <c r="AW310" s="5">
        <f t="shared" si="486"/>
        <v>1.4083002806601187E-7</v>
      </c>
      <c r="AX310" s="5">
        <f t="shared" si="487"/>
        <v>1.2710070584965728E-3</v>
      </c>
      <c r="AY310" s="5">
        <f t="shared" si="488"/>
        <v>8.3392679618548128E-4</v>
      </c>
      <c r="AZ310" s="5">
        <f t="shared" si="489"/>
        <v>2.7357593993961932E-4</v>
      </c>
      <c r="BA310" s="5">
        <f t="shared" si="490"/>
        <v>5.9832425944494606E-5</v>
      </c>
      <c r="BB310" s="5">
        <f t="shared" si="491"/>
        <v>9.8142380371430459E-6</v>
      </c>
      <c r="BC310" s="5">
        <f t="shared" si="492"/>
        <v>1.2878537579480262E-6</v>
      </c>
      <c r="BD310" s="5">
        <f t="shared" si="493"/>
        <v>1.4399065512000752E-5</v>
      </c>
      <c r="BE310" s="5">
        <f t="shared" si="494"/>
        <v>1.9935014233293328E-5</v>
      </c>
      <c r="BF310" s="5">
        <f t="shared" si="495"/>
        <v>1.3799673046504122E-5</v>
      </c>
      <c r="BG310" s="5">
        <f t="shared" si="496"/>
        <v>6.368391948018605E-6</v>
      </c>
      <c r="BH310" s="5">
        <f t="shared" si="497"/>
        <v>2.2042052663267115E-6</v>
      </c>
      <c r="BI310" s="5">
        <f t="shared" si="498"/>
        <v>6.1032937617654448E-7</v>
      </c>
      <c r="BJ310" s="8">
        <f t="shared" si="499"/>
        <v>0.5449545834667493</v>
      </c>
      <c r="BK310" s="8">
        <f t="shared" si="500"/>
        <v>0.27850460871197352</v>
      </c>
      <c r="BL310" s="8">
        <f t="shared" si="501"/>
        <v>0.17066794372478397</v>
      </c>
      <c r="BM310" s="8">
        <f t="shared" si="502"/>
        <v>0.33371700241638069</v>
      </c>
      <c r="BN310" s="8">
        <f t="shared" si="503"/>
        <v>0.66569387112547207</v>
      </c>
    </row>
    <row r="311" spans="1:66" x14ac:dyDescent="0.25">
      <c r="A311" t="s">
        <v>122</v>
      </c>
      <c r="B311" t="s">
        <v>135</v>
      </c>
      <c r="C311" t="s">
        <v>137</v>
      </c>
      <c r="D311" t="s">
        <v>493</v>
      </c>
      <c r="E311">
        <f>VLOOKUP(A311,home!$A$2:$E$405,3,FALSE)</f>
        <v>1.2645833333333301</v>
      </c>
      <c r="F311">
        <f>VLOOKUP(B311,home!$B$2:$E$405,3,FALSE)</f>
        <v>0.62</v>
      </c>
      <c r="G311">
        <f>VLOOKUP(C311,away!$B$2:$E$405,4,FALSE)</f>
        <v>0.91</v>
      </c>
      <c r="H311">
        <f>VLOOKUP(A311,away!$A$2:$E$405,3,FALSE)</f>
        <v>1.09791666666667</v>
      </c>
      <c r="I311">
        <f>VLOOKUP(C311,away!$B$2:$E$405,3,FALSE)</f>
        <v>0.71</v>
      </c>
      <c r="J311">
        <f>VLOOKUP(B311,home!$B$2:$E$405,4,FALSE)</f>
        <v>0.91</v>
      </c>
      <c r="K311" s="3">
        <f t="shared" si="448"/>
        <v>0.71347791666666482</v>
      </c>
      <c r="L311" s="3">
        <f t="shared" si="449"/>
        <v>0.70936395833333543</v>
      </c>
      <c r="M311" s="5">
        <f t="shared" si="450"/>
        <v>0.24102807102313831</v>
      </c>
      <c r="N311" s="5">
        <f t="shared" si="451"/>
        <v>0.17196820597177365</v>
      </c>
      <c r="O311" s="5">
        <f t="shared" si="452"/>
        <v>0.17097662653042167</v>
      </c>
      <c r="P311" s="5">
        <f t="shared" si="453"/>
        <v>0.12198804729561968</v>
      </c>
      <c r="Q311" s="5">
        <f t="shared" si="454"/>
        <v>6.1347758664822484E-2</v>
      </c>
      <c r="R311" s="5">
        <f t="shared" si="455"/>
        <v>6.0642328289050147E-2</v>
      </c>
      <c r="S311" s="5">
        <f t="shared" si="456"/>
        <v>1.5435010971781979E-2</v>
      </c>
      <c r="T311" s="5">
        <f t="shared" si="457"/>
        <v>4.3517888921356655E-2</v>
      </c>
      <c r="U311" s="5">
        <f t="shared" si="458"/>
        <v>4.3266962049487455E-2</v>
      </c>
      <c r="V311" s="5">
        <f t="shared" si="459"/>
        <v>8.6798873234119169E-4</v>
      </c>
      <c r="W311" s="5">
        <f t="shared" si="460"/>
        <v>1.4590090348115627E-2</v>
      </c>
      <c r="X311" s="5">
        <f t="shared" si="461"/>
        <v>1.0349684241780292E-2</v>
      </c>
      <c r="Y311" s="5">
        <f t="shared" si="462"/>
        <v>3.6708464906247064E-3</v>
      </c>
      <c r="Z311" s="5">
        <f t="shared" si="463"/>
        <v>1.4339160679223407E-2</v>
      </c>
      <c r="AA311" s="5">
        <f t="shared" si="464"/>
        <v>1.0230674488160875E-2</v>
      </c>
      <c r="AB311" s="5">
        <f t="shared" si="465"/>
        <v>3.6496801599539093E-3</v>
      </c>
      <c r="AC311" s="5">
        <f t="shared" si="466"/>
        <v>2.7456410492830502E-5</v>
      </c>
      <c r="AD311" s="5">
        <f t="shared" si="467"/>
        <v>2.6024268163879877E-3</v>
      </c>
      <c r="AE311" s="5">
        <f t="shared" si="468"/>
        <v>1.8460677877458033E-3</v>
      </c>
      <c r="AF311" s="5">
        <f t="shared" si="469"/>
        <v>6.547669766335133E-4</v>
      </c>
      <c r="AG311" s="5">
        <f t="shared" si="470"/>
        <v>1.5482269811023321E-4</v>
      </c>
      <c r="AH311" s="5">
        <f t="shared" si="471"/>
        <v>2.5429209446479082E-3</v>
      </c>
      <c r="AI311" s="5">
        <f t="shared" si="472"/>
        <v>1.8143179378354169E-3</v>
      </c>
      <c r="AJ311" s="5">
        <f t="shared" si="473"/>
        <v>6.4723789122888631E-4</v>
      </c>
      <c r="AK311" s="5">
        <f t="shared" si="474"/>
        <v>1.539299807405704E-4</v>
      </c>
      <c r="AL311" s="5">
        <f t="shared" si="475"/>
        <v>5.5584461802307265E-7</v>
      </c>
      <c r="AM311" s="5">
        <f t="shared" si="476"/>
        <v>3.7135481264679264E-4</v>
      </c>
      <c r="AN311" s="5">
        <f t="shared" si="477"/>
        <v>2.6342571984526301E-4</v>
      </c>
      <c r="AO311" s="5">
        <f t="shared" si="478"/>
        <v>9.3432355678122015E-5</v>
      </c>
      <c r="AP311" s="5">
        <f t="shared" si="479"/>
        <v>2.2092515220080241E-5</v>
      </c>
      <c r="AQ311" s="5">
        <f t="shared" si="480"/>
        <v>3.9179085115138943E-6</v>
      </c>
      <c r="AR311" s="5">
        <f t="shared" si="481"/>
        <v>3.6077129340483707E-4</v>
      </c>
      <c r="AS311" s="5">
        <f t="shared" si="482"/>
        <v>2.5740235081162123E-4</v>
      </c>
      <c r="AT311" s="5">
        <f t="shared" si="483"/>
        <v>9.1825446501088756E-5</v>
      </c>
      <c r="AU311" s="5">
        <f t="shared" si="484"/>
        <v>2.1838476088861029E-5</v>
      </c>
      <c r="AV311" s="5">
        <f t="shared" si="485"/>
        <v>3.8953176057638357E-6</v>
      </c>
      <c r="AW311" s="5">
        <f t="shared" si="486"/>
        <v>7.8144885393758005E-9</v>
      </c>
      <c r="AX311" s="5">
        <f t="shared" si="487"/>
        <v>4.4158909678562187E-5</v>
      </c>
      <c r="AY311" s="5">
        <f t="shared" si="488"/>
        <v>3.132473896526911E-5</v>
      </c>
      <c r="AZ311" s="5">
        <f t="shared" si="489"/>
        <v>1.1110320413080881E-5</v>
      </c>
      <c r="BA311" s="5">
        <f t="shared" si="490"/>
        <v>2.6270869555249042E-6</v>
      </c>
      <c r="BB311" s="5">
        <f t="shared" si="491"/>
        <v>4.658902004142542E-7</v>
      </c>
      <c r="BC311" s="5">
        <f t="shared" si="492"/>
        <v>6.6097143342913284E-8</v>
      </c>
      <c r="BD311" s="5">
        <f t="shared" si="493"/>
        <v>4.2653025457115358E-5</v>
      </c>
      <c r="BE311" s="5">
        <f t="shared" si="494"/>
        <v>3.0431991742672889E-5</v>
      </c>
      <c r="BF311" s="5">
        <f t="shared" si="495"/>
        <v>1.08562770342897E-5</v>
      </c>
      <c r="BG311" s="5">
        <f t="shared" si="496"/>
        <v>2.5819046403937243E-6</v>
      </c>
      <c r="BH311" s="5">
        <f t="shared" si="497"/>
        <v>4.6053298596502721E-7</v>
      </c>
      <c r="BI311" s="5">
        <f t="shared" si="498"/>
        <v>6.5716023076521216E-8</v>
      </c>
      <c r="BJ311" s="8">
        <f t="shared" si="499"/>
        <v>0.31154653527260895</v>
      </c>
      <c r="BK311" s="8">
        <f t="shared" si="500"/>
        <v>0.37937845501695727</v>
      </c>
      <c r="BL311" s="8">
        <f t="shared" si="501"/>
        <v>0.29474746060382268</v>
      </c>
      <c r="BM311" s="8">
        <f t="shared" si="502"/>
        <v>0.1720292568733095</v>
      </c>
      <c r="BN311" s="8">
        <f t="shared" si="503"/>
        <v>0.82795103777482582</v>
      </c>
    </row>
    <row r="312" spans="1:66" x14ac:dyDescent="0.25">
      <c r="A312" t="s">
        <v>122</v>
      </c>
      <c r="B312" t="s">
        <v>139</v>
      </c>
      <c r="C312" t="s">
        <v>362</v>
      </c>
      <c r="D312" t="s">
        <v>493</v>
      </c>
      <c r="E312">
        <f>VLOOKUP(A312,home!$A$2:$E$405,3,FALSE)</f>
        <v>1.2645833333333301</v>
      </c>
      <c r="F312">
        <f>VLOOKUP(B312,home!$B$2:$E$405,3,FALSE)</f>
        <v>0.88</v>
      </c>
      <c r="G312">
        <f>VLOOKUP(C312,away!$B$2:$E$405,4,FALSE)</f>
        <v>0.92</v>
      </c>
      <c r="H312">
        <f>VLOOKUP(A312,away!$A$2:$E$405,3,FALSE)</f>
        <v>1.09791666666667</v>
      </c>
      <c r="I312">
        <f>VLOOKUP(C312,away!$B$2:$E$405,3,FALSE)</f>
        <v>0.75</v>
      </c>
      <c r="J312">
        <f>VLOOKUP(B312,home!$B$2:$E$405,4,FALSE)</f>
        <v>0.81</v>
      </c>
      <c r="K312" s="3">
        <f t="shared" si="448"/>
        <v>1.0238066666666641</v>
      </c>
      <c r="L312" s="3">
        <f t="shared" si="449"/>
        <v>0.66698437500000207</v>
      </c>
      <c r="M312" s="5">
        <f t="shared" si="450"/>
        <v>0.18437361907723959</v>
      </c>
      <c r="N312" s="5">
        <f t="shared" si="451"/>
        <v>0.18876294036873789</v>
      </c>
      <c r="O312" s="5">
        <f t="shared" si="452"/>
        <v>0.12297432308672111</v>
      </c>
      <c r="P312" s="5">
        <f t="shared" si="453"/>
        <v>0.12590193180500531</v>
      </c>
      <c r="Q312" s="5">
        <f t="shared" si="454"/>
        <v>9.6628378384557914E-2</v>
      </c>
      <c r="R312" s="5">
        <f t="shared" si="455"/>
        <v>4.1010976012522501E-2</v>
      </c>
      <c r="S312" s="5">
        <f t="shared" si="456"/>
        <v>2.1493444278478407E-2</v>
      </c>
      <c r="T312" s="5">
        <f t="shared" si="457"/>
        <v>6.4449618564088082E-2</v>
      </c>
      <c r="U312" s="5">
        <f t="shared" si="458"/>
        <v>4.198731064812717E-2</v>
      </c>
      <c r="V312" s="5">
        <f t="shared" si="459"/>
        <v>1.6307865453655695E-3</v>
      </c>
      <c r="W312" s="5">
        <f t="shared" si="460"/>
        <v>3.2976259326433131E-2</v>
      </c>
      <c r="X312" s="5">
        <f t="shared" si="461"/>
        <v>2.1994649716678992E-2</v>
      </c>
      <c r="Y312" s="5">
        <f t="shared" si="462"/>
        <v>7.3350438473115545E-3</v>
      </c>
      <c r="Z312" s="5">
        <f t="shared" si="463"/>
        <v>9.1178934012841328E-3</v>
      </c>
      <c r="AA312" s="5">
        <f t="shared" si="464"/>
        <v>9.3349600501906778E-3</v>
      </c>
      <c r="AB312" s="5">
        <f t="shared" si="465"/>
        <v>4.778597166226097E-3</v>
      </c>
      <c r="AC312" s="5">
        <f t="shared" si="466"/>
        <v>6.9600242109854705E-5</v>
      </c>
      <c r="AD312" s="5">
        <f t="shared" si="467"/>
        <v>8.440328535032746E-3</v>
      </c>
      <c r="AE312" s="5">
        <f t="shared" si="468"/>
        <v>5.6295672527334993E-3</v>
      </c>
      <c r="AF312" s="5">
        <f t="shared" si="469"/>
        <v>1.8774166977924658E-3</v>
      </c>
      <c r="AG312" s="5">
        <f t="shared" si="470"/>
        <v>4.174025342638919E-4</v>
      </c>
      <c r="AH312" s="5">
        <f t="shared" si="471"/>
        <v>1.5203731078930348E-3</v>
      </c>
      <c r="AI312" s="5">
        <f t="shared" si="472"/>
        <v>1.5565681236816039E-3</v>
      </c>
      <c r="AJ312" s="5">
        <f t="shared" si="473"/>
        <v>7.9681241107302343E-4</v>
      </c>
      <c r="AK312" s="5">
        <f t="shared" si="474"/>
        <v>2.7192728617976667E-4</v>
      </c>
      <c r="AL312" s="5">
        <f t="shared" si="475"/>
        <v>1.9010973434449522E-6</v>
      </c>
      <c r="AM312" s="5">
        <f t="shared" si="476"/>
        <v>1.7282529246046817E-3</v>
      </c>
      <c r="AN312" s="5">
        <f t="shared" si="477"/>
        <v>1.1527176967593793E-3</v>
      </c>
      <c r="AO312" s="5">
        <f t="shared" si="478"/>
        <v>3.8442234626224824E-4</v>
      </c>
      <c r="AP312" s="5">
        <f t="shared" si="479"/>
        <v>8.5467899452586684E-5</v>
      </c>
      <c r="AQ312" s="5">
        <f t="shared" si="480"/>
        <v>1.4251438374736633E-5</v>
      </c>
      <c r="AR312" s="5">
        <f t="shared" si="481"/>
        <v>2.0281302142696934E-4</v>
      </c>
      <c r="AS312" s="5">
        <f t="shared" si="482"/>
        <v>2.0764132342374015E-4</v>
      </c>
      <c r="AT312" s="5">
        <f t="shared" si="483"/>
        <v>1.0629228559835708E-4</v>
      </c>
      <c r="AU312" s="5">
        <f t="shared" si="484"/>
        <v>3.627425020361168E-5</v>
      </c>
      <c r="AV312" s="5">
        <f t="shared" si="485"/>
        <v>9.2844547966980548E-6</v>
      </c>
      <c r="AW312" s="5">
        <f t="shared" si="486"/>
        <v>3.6060809158267348E-8</v>
      </c>
      <c r="AX312" s="5">
        <f t="shared" si="487"/>
        <v>2.9489947764940532E-4</v>
      </c>
      <c r="AY312" s="5">
        <f t="shared" si="488"/>
        <v>1.9669334378781569E-4</v>
      </c>
      <c r="AZ312" s="5">
        <f t="shared" si="489"/>
        <v>6.5595693486488393E-5</v>
      </c>
      <c r="BA312" s="5">
        <f t="shared" si="490"/>
        <v>1.4583767540925724E-5</v>
      </c>
      <c r="BB312" s="5">
        <f t="shared" si="491"/>
        <v>2.4317862696074143E-6</v>
      </c>
      <c r="BC312" s="5">
        <f t="shared" si="492"/>
        <v>3.2439268903353766E-7</v>
      </c>
      <c r="BD312" s="5">
        <f t="shared" si="493"/>
        <v>2.2545519389721524E-5</v>
      </c>
      <c r="BE312" s="5">
        <f t="shared" si="494"/>
        <v>2.3082253054659431E-5</v>
      </c>
      <c r="BF312" s="5">
        <f t="shared" si="495"/>
        <v>1.181588227952365E-5</v>
      </c>
      <c r="BG312" s="5">
        <f t="shared" si="496"/>
        <v>4.0323930167749375E-6</v>
      </c>
      <c r="BH312" s="5">
        <f t="shared" si="497"/>
        <v>1.0320977132985703E-6</v>
      </c>
      <c r="BI312" s="5">
        <f t="shared" si="498"/>
        <v>2.1133370390529924E-7</v>
      </c>
      <c r="BJ312" s="8">
        <f t="shared" si="499"/>
        <v>0.43245124599450696</v>
      </c>
      <c r="BK312" s="8">
        <f t="shared" si="500"/>
        <v>0.33366797638932999</v>
      </c>
      <c r="BL312" s="8">
        <f t="shared" si="501"/>
        <v>0.22485687270722224</v>
      </c>
      <c r="BM312" s="8">
        <f t="shared" si="502"/>
        <v>0.24024516247458053</v>
      </c>
      <c r="BN312" s="8">
        <f t="shared" si="503"/>
        <v>0.75965216873478436</v>
      </c>
    </row>
    <row r="313" spans="1:66" s="10" customFormat="1" x14ac:dyDescent="0.25">
      <c r="A313" t="s">
        <v>122</v>
      </c>
      <c r="B313" t="s">
        <v>140</v>
      </c>
      <c r="C313" t="s">
        <v>125</v>
      </c>
      <c r="D313" t="s">
        <v>493</v>
      </c>
      <c r="E313">
        <f>VLOOKUP(A313,home!$A$2:$E$405,3,FALSE)</f>
        <v>1.2645833333333301</v>
      </c>
      <c r="F313">
        <f>VLOOKUP(B313,home!$B$2:$E$405,3,FALSE)</f>
        <v>1.23</v>
      </c>
      <c r="G313">
        <f>VLOOKUP(C313,away!$B$2:$E$405,4,FALSE)</f>
        <v>1</v>
      </c>
      <c r="H313">
        <f>VLOOKUP(A313,away!$A$2:$E$405,3,FALSE)</f>
        <v>1.09791666666667</v>
      </c>
      <c r="I313">
        <f>VLOOKUP(C313,away!$B$2:$E$405,3,FALSE)</f>
        <v>1.04</v>
      </c>
      <c r="J313">
        <f>VLOOKUP(B313,home!$B$2:$E$405,4,FALSE)</f>
        <v>0.64</v>
      </c>
      <c r="K313" s="3">
        <f t="shared" si="448"/>
        <v>1.555437499999996</v>
      </c>
      <c r="L313" s="3">
        <f t="shared" si="449"/>
        <v>0.73077333333333561</v>
      </c>
      <c r="M313" s="5">
        <f t="shared" si="450"/>
        <v>0.10165090525567373</v>
      </c>
      <c r="N313" s="5">
        <f t="shared" si="451"/>
        <v>0.1581116299436216</v>
      </c>
      <c r="O313" s="5">
        <f t="shared" si="452"/>
        <v>7.4283770870039761E-2</v>
      </c>
      <c r="P313" s="5">
        <f t="shared" si="453"/>
        <v>0.11554376285266718</v>
      </c>
      <c r="Q313" s="5">
        <f t="shared" si="454"/>
        <v>0.12296637920021566</v>
      </c>
      <c r="R313" s="5">
        <f t="shared" si="455"/>
        <v>2.7142299425634349E-2</v>
      </c>
      <c r="S313" s="5">
        <f t="shared" si="456"/>
        <v>3.2833847127515463E-2</v>
      </c>
      <c r="T313" s="5">
        <f t="shared" si="457"/>
        <v>8.986055081607254E-2</v>
      </c>
      <c r="U313" s="5">
        <f t="shared" si="458"/>
        <v>4.2218150362860016E-2</v>
      </c>
      <c r="V313" s="5">
        <f t="shared" si="459"/>
        <v>4.1468136423492103E-3</v>
      </c>
      <c r="W313" s="5">
        <f t="shared" si="460"/>
        <v>6.3755505815744989E-2</v>
      </c>
      <c r="X313" s="5">
        <f t="shared" si="461"/>
        <v>4.6590823503324823E-2</v>
      </c>
      <c r="Y313" s="5">
        <f t="shared" si="462"/>
        <v>1.7023665697134899E-2</v>
      </c>
      <c r="Z313" s="5">
        <f t="shared" si="463"/>
        <v>6.6116228752007636E-3</v>
      </c>
      <c r="AA313" s="5">
        <f t="shared" si="464"/>
        <v>1.0283966155945061E-2</v>
      </c>
      <c r="AB313" s="5">
        <f t="shared" si="465"/>
        <v>7.9980333038438788E-3</v>
      </c>
      <c r="AC313" s="5">
        <f t="shared" si="466"/>
        <v>2.9459799870981646E-4</v>
      </c>
      <c r="AD313" s="5">
        <f t="shared" si="467"/>
        <v>2.4791926144319403E-2</v>
      </c>
      <c r="AE313" s="5">
        <f t="shared" si="468"/>
        <v>1.811727850823816E-2</v>
      </c>
      <c r="AF313" s="5">
        <f t="shared" si="469"/>
        <v>6.6198120031968014E-3</v>
      </c>
      <c r="AG313" s="5">
        <f t="shared" si="470"/>
        <v>1.6125273612053838E-3</v>
      </c>
      <c r="AH313" s="5">
        <f t="shared" si="471"/>
        <v>1.2078994218133485E-3</v>
      </c>
      <c r="AI313" s="5">
        <f t="shared" si="472"/>
        <v>1.8788120569167954E-3</v>
      </c>
      <c r="AJ313" s="5">
        <f t="shared" si="473"/>
        <v>1.4611873643902555E-3</v>
      </c>
      <c r="AK313" s="5">
        <f t="shared" si="474"/>
        <v>7.5759520703292077E-4</v>
      </c>
      <c r="AL313" s="5">
        <f t="shared" si="475"/>
        <v>1.3394454762279645E-5</v>
      </c>
      <c r="AM313" s="5">
        <f t="shared" si="476"/>
        <v>7.7124583244209408E-3</v>
      </c>
      <c r="AN313" s="5">
        <f t="shared" si="477"/>
        <v>5.6360588779315228E-3</v>
      </c>
      <c r="AO313" s="5">
        <f t="shared" si="478"/>
        <v>2.0593407665444791E-3</v>
      </c>
      <c r="AP313" s="5">
        <f t="shared" si="479"/>
        <v>5.016371054789784E-4</v>
      </c>
      <c r="AQ313" s="5">
        <f t="shared" si="480"/>
        <v>9.1645754923639776E-5</v>
      </c>
      <c r="AR313" s="5">
        <f t="shared" si="481"/>
        <v>1.7654013736198999E-4</v>
      </c>
      <c r="AS313" s="5">
        <f t="shared" si="482"/>
        <v>2.7459714990798957E-4</v>
      </c>
      <c r="AT313" s="5">
        <f t="shared" si="483"/>
        <v>2.1355935218000377E-4</v>
      </c>
      <c r="AU313" s="5">
        <f t="shared" si="484"/>
        <v>1.1072607495216125E-4</v>
      </c>
      <c r="AV313" s="5">
        <f t="shared" si="485"/>
        <v>4.3056872302100482E-5</v>
      </c>
      <c r="AW313" s="5">
        <f t="shared" si="486"/>
        <v>4.2291958298654006E-7</v>
      </c>
      <c r="AX313" s="5">
        <f t="shared" si="487"/>
        <v>1.9993744824985792E-3</v>
      </c>
      <c r="AY313" s="5">
        <f t="shared" si="488"/>
        <v>1.4610895551570994E-3</v>
      </c>
      <c r="AZ313" s="5">
        <f t="shared" si="489"/>
        <v>5.33862642260337E-4</v>
      </c>
      <c r="BA313" s="5">
        <f t="shared" si="490"/>
        <v>1.3004419420890951E-4</v>
      </c>
      <c r="BB313" s="5">
        <f t="shared" si="491"/>
        <v>2.3758207320673113E-5</v>
      </c>
      <c r="BC313" s="5">
        <f t="shared" si="492"/>
        <v>3.472372871550551E-6</v>
      </c>
      <c r="BD313" s="5">
        <f t="shared" si="493"/>
        <v>2.1501804107857708E-5</v>
      </c>
      <c r="BE313" s="5">
        <f t="shared" si="494"/>
        <v>3.3444712427015839E-5</v>
      </c>
      <c r="BF313" s="5">
        <f t="shared" si="495"/>
        <v>2.6010579942848163E-5</v>
      </c>
      <c r="BG313" s="5">
        <f t="shared" si="496"/>
        <v>1.3485943813284595E-5</v>
      </c>
      <c r="BH313" s="5">
        <f t="shared" si="497"/>
        <v>5.2441356825189525E-6</v>
      </c>
      <c r="BI313" s="5">
        <f t="shared" si="498"/>
        <v>1.63138505913561E-6</v>
      </c>
      <c r="BJ313" s="8">
        <f t="shared" si="499"/>
        <v>0.56960284127669103</v>
      </c>
      <c r="BK313" s="8">
        <f t="shared" si="500"/>
        <v>0.25594441088683478</v>
      </c>
      <c r="BL313" s="8">
        <f t="shared" si="501"/>
        <v>0.16815151231621325</v>
      </c>
      <c r="BM313" s="8">
        <f t="shared" si="502"/>
        <v>0.39915097317151343</v>
      </c>
      <c r="BN313" s="8">
        <f t="shared" si="503"/>
        <v>0.59969874754785235</v>
      </c>
    </row>
    <row r="314" spans="1:66" x14ac:dyDescent="0.25">
      <c r="A314" t="s">
        <v>122</v>
      </c>
      <c r="B314" t="s">
        <v>143</v>
      </c>
      <c r="C314" t="s">
        <v>142</v>
      </c>
      <c r="D314" t="s">
        <v>493</v>
      </c>
      <c r="E314">
        <f>VLOOKUP(A314,home!$A$2:$E$405,3,FALSE)</f>
        <v>1.2645833333333301</v>
      </c>
      <c r="F314">
        <f>VLOOKUP(B314,home!$B$2:$E$405,3,FALSE)</f>
        <v>0.75</v>
      </c>
      <c r="G314">
        <f>VLOOKUP(C314,away!$B$2:$E$405,4,FALSE)</f>
        <v>0.99</v>
      </c>
      <c r="H314">
        <f>VLOOKUP(A314,away!$A$2:$E$405,3,FALSE)</f>
        <v>1.09791666666667</v>
      </c>
      <c r="I314">
        <f>VLOOKUP(C314,away!$B$2:$E$405,3,FALSE)</f>
        <v>0.91</v>
      </c>
      <c r="J314">
        <f>VLOOKUP(B314,home!$B$2:$E$405,4,FALSE)</f>
        <v>1.05</v>
      </c>
      <c r="K314" s="3">
        <f t="shared" si="448"/>
        <v>0.93895312499999761</v>
      </c>
      <c r="L314" s="3">
        <f t="shared" si="449"/>
        <v>1.0490593750000032</v>
      </c>
      <c r="M314" s="5">
        <f t="shared" si="450"/>
        <v>0.13696737776669471</v>
      </c>
      <c r="N314" s="5">
        <f t="shared" si="451"/>
        <v>0.12860594737709322</v>
      </c>
      <c r="O314" s="5">
        <f t="shared" si="452"/>
        <v>0.14368691171531808</v>
      </c>
      <c r="P314" s="5">
        <f t="shared" si="453"/>
        <v>0.13491527477669671</v>
      </c>
      <c r="Q314" s="5">
        <f t="shared" si="454"/>
        <v>6.0377478091653447E-2</v>
      </c>
      <c r="R314" s="5">
        <f t="shared" si="455"/>
        <v>7.536805089987611E-2</v>
      </c>
      <c r="S314" s="5">
        <f t="shared" si="456"/>
        <v>3.3223479314681087E-2</v>
      </c>
      <c r="T314" s="5">
        <f t="shared" si="457"/>
        <v>6.3339559430906356E-2</v>
      </c>
      <c r="U314" s="5">
        <f t="shared" si="458"/>
        <v>7.0767066917597571E-2</v>
      </c>
      <c r="V314" s="5">
        <f t="shared" si="459"/>
        <v>3.6361901269765452E-3</v>
      </c>
      <c r="W314" s="5">
        <f t="shared" si="460"/>
        <v>1.88972072445923E-2</v>
      </c>
      <c r="X314" s="5">
        <f t="shared" si="461"/>
        <v>1.9824292421257533E-2</v>
      </c>
      <c r="Y314" s="5">
        <f t="shared" si="462"/>
        <v>1.0398429908630864E-2</v>
      </c>
      <c r="Z314" s="5">
        <f t="shared" si="463"/>
        <v>2.6355186790664158E-2</v>
      </c>
      <c r="AA314" s="5">
        <f t="shared" si="464"/>
        <v>2.4746284997052774E-2</v>
      </c>
      <c r="AB314" s="5">
        <f t="shared" si="465"/>
        <v>1.1617800815061627E-2</v>
      </c>
      <c r="AC314" s="5">
        <f t="shared" si="466"/>
        <v>2.2385694960745699E-4</v>
      </c>
      <c r="AD314" s="5">
        <f t="shared" si="467"/>
        <v>4.4358979490206332E-3</v>
      </c>
      <c r="AE314" s="5">
        <f t="shared" si="468"/>
        <v>4.6535203299633817E-3</v>
      </c>
      <c r="AF314" s="5">
        <f t="shared" si="469"/>
        <v>2.4409095644505967E-3</v>
      </c>
      <c r="AG314" s="5">
        <f t="shared" si="470"/>
        <v>8.5355302070469117E-4</v>
      </c>
      <c r="AH314" s="5">
        <f t="shared" si="471"/>
        <v>6.9120389456556195E-3</v>
      </c>
      <c r="AI314" s="5">
        <f t="shared" si="472"/>
        <v>6.4900805681450333E-3</v>
      </c>
      <c r="AJ314" s="5">
        <f t="shared" si="473"/>
        <v>3.0469407154807694E-3</v>
      </c>
      <c r="AK314" s="5">
        <f t="shared" si="474"/>
        <v>9.5364483549679904E-4</v>
      </c>
      <c r="AL314" s="5">
        <f t="shared" si="475"/>
        <v>8.8201212170120531E-6</v>
      </c>
      <c r="AM314" s="5">
        <f t="shared" si="476"/>
        <v>8.330200482828009E-4</v>
      </c>
      <c r="AN314" s="5">
        <f t="shared" si="477"/>
        <v>8.7388749121402763E-4</v>
      </c>
      <c r="AO314" s="5">
        <f t="shared" si="478"/>
        <v>4.583799326766543E-4</v>
      </c>
      <c r="AP314" s="5">
        <f t="shared" si="479"/>
        <v>1.6028925522877153E-4</v>
      </c>
      <c r="AQ314" s="5">
        <f t="shared" si="480"/>
        <v>4.2038236477377759E-5</v>
      </c>
      <c r="AR314" s="5">
        <f t="shared" si="481"/>
        <v>1.4502278512610338E-3</v>
      </c>
      <c r="AS314" s="5">
        <f t="shared" si="482"/>
        <v>1.3616959729035795E-3</v>
      </c>
      <c r="AT314" s="5">
        <f t="shared" si="483"/>
        <v>6.3928434452886393E-4</v>
      </c>
      <c r="AU314" s="5">
        <f t="shared" si="484"/>
        <v>2.0008601101965067E-4</v>
      </c>
      <c r="AV314" s="5">
        <f t="shared" si="485"/>
        <v>4.696784632892123E-5</v>
      </c>
      <c r="AW314" s="5">
        <f t="shared" si="486"/>
        <v>2.4133262341568956E-7</v>
      </c>
      <c r="AX314" s="5">
        <f t="shared" si="487"/>
        <v>1.3036112958713075E-4</v>
      </c>
      <c r="AY314" s="5">
        <f t="shared" si="488"/>
        <v>1.367565651289698E-4</v>
      </c>
      <c r="AZ314" s="5">
        <f t="shared" si="489"/>
        <v>7.1732878370672147E-5</v>
      </c>
      <c r="BA314" s="5">
        <f t="shared" si="490"/>
        <v>2.5084016183496196E-5</v>
      </c>
      <c r="BB314" s="5">
        <f t="shared" si="491"/>
        <v>6.5786555849871195E-6</v>
      </c>
      <c r="BC314" s="5">
        <f t="shared" si="492"/>
        <v>1.3802800632653743E-6</v>
      </c>
      <c r="BD314" s="5">
        <f t="shared" si="493"/>
        <v>2.5356252054191614E-4</v>
      </c>
      <c r="BE314" s="5">
        <f t="shared" si="494"/>
        <v>2.3808332104570826E-4</v>
      </c>
      <c r="BF314" s="5">
        <f t="shared" si="495"/>
        <v>1.1177453915312272E-4</v>
      </c>
      <c r="BG314" s="5">
        <f t="shared" si="496"/>
        <v>3.4983684277753059E-5</v>
      </c>
      <c r="BH314" s="5">
        <f t="shared" si="497"/>
        <v>8.2120099191523782E-6</v>
      </c>
      <c r="BI314" s="5">
        <f t="shared" si="498"/>
        <v>1.542138475223821E-6</v>
      </c>
      <c r="BJ314" s="8">
        <f t="shared" si="499"/>
        <v>0.31656630382707107</v>
      </c>
      <c r="BK314" s="8">
        <f t="shared" si="500"/>
        <v>0.3091117556210024</v>
      </c>
      <c r="BL314" s="8">
        <f t="shared" si="501"/>
        <v>0.34793524064913933</v>
      </c>
      <c r="BM314" s="8">
        <f t="shared" si="502"/>
        <v>0.31991093102803914</v>
      </c>
      <c r="BN314" s="8">
        <f t="shared" si="503"/>
        <v>0.67992104062733227</v>
      </c>
    </row>
    <row r="315" spans="1:66" x14ac:dyDescent="0.25">
      <c r="A315" t="s">
        <v>145</v>
      </c>
      <c r="B315" t="s">
        <v>371</v>
      </c>
      <c r="C315" t="s">
        <v>375</v>
      </c>
      <c r="D315" t="s">
        <v>493</v>
      </c>
      <c r="E315">
        <f>VLOOKUP(A315,home!$A$2:$E$405,3,FALSE)</f>
        <v>1.4111111111111101</v>
      </c>
      <c r="F315">
        <f>VLOOKUP(B315,home!$B$2:$E$405,3,FALSE)</f>
        <v>0.66</v>
      </c>
      <c r="G315">
        <f>VLOOKUP(C315,away!$B$2:$E$405,4,FALSE)</f>
        <v>0.97</v>
      </c>
      <c r="H315">
        <f>VLOOKUP(A315,away!$A$2:$E$405,3,FALSE)</f>
        <v>1.1611111111111101</v>
      </c>
      <c r="I315">
        <f>VLOOKUP(C315,away!$B$2:$E$405,3,FALSE)</f>
        <v>0.89</v>
      </c>
      <c r="J315">
        <f>VLOOKUP(B315,home!$B$2:$E$405,4,FALSE)</f>
        <v>0.97</v>
      </c>
      <c r="K315" s="3">
        <f t="shared" si="448"/>
        <v>0.90339333333333272</v>
      </c>
      <c r="L315" s="3">
        <f t="shared" si="449"/>
        <v>1.0023872222222214</v>
      </c>
      <c r="M315" s="5">
        <f t="shared" si="450"/>
        <v>0.14870652360621653</v>
      </c>
      <c r="N315" s="5">
        <f t="shared" si="451"/>
        <v>0.13434048204903187</v>
      </c>
      <c r="O315" s="5">
        <f t="shared" si="452"/>
        <v>0.1490615191239586</v>
      </c>
      <c r="P315" s="5">
        <f t="shared" si="453"/>
        <v>0.13466118263312327</v>
      </c>
      <c r="Q315" s="5">
        <f t="shared" si="454"/>
        <v>6.0681147939940831E-2</v>
      </c>
      <c r="R315" s="5">
        <f t="shared" si="455"/>
        <v>7.4708681047444686E-2</v>
      </c>
      <c r="S315" s="5">
        <f t="shared" si="456"/>
        <v>3.0485606260573828E-2</v>
      </c>
      <c r="T315" s="5">
        <f t="shared" si="457"/>
        <v>6.0826007324772967E-2</v>
      </c>
      <c r="U315" s="5">
        <f t="shared" si="458"/>
        <v>6.7491324400387825E-2</v>
      </c>
      <c r="V315" s="5">
        <f t="shared" si="459"/>
        <v>3.0673598596024677E-3</v>
      </c>
      <c r="W315" s="5">
        <f t="shared" si="460"/>
        <v>1.827298150265208E-2</v>
      </c>
      <c r="X315" s="5">
        <f t="shared" si="461"/>
        <v>1.8316603170161452E-2</v>
      </c>
      <c r="Y315" s="5">
        <f t="shared" si="462"/>
        <v>9.1801644861424347E-3</v>
      </c>
      <c r="Z315" s="5">
        <f t="shared" si="463"/>
        <v>2.4962342423678004E-2</v>
      </c>
      <c r="AA315" s="5">
        <f t="shared" si="464"/>
        <v>2.2550813729934532E-2</v>
      </c>
      <c r="AB315" s="5">
        <f t="shared" si="465"/>
        <v>1.0186127392432322E-2</v>
      </c>
      <c r="AC315" s="5">
        <f t="shared" si="466"/>
        <v>1.7360296989610844E-4</v>
      </c>
      <c r="AD315" s="5">
        <f t="shared" si="467"/>
        <v>4.1269224174047972E-3</v>
      </c>
      <c r="AE315" s="5">
        <f t="shared" si="468"/>
        <v>4.1367742983090105E-3</v>
      </c>
      <c r="AF315" s="5">
        <f t="shared" si="469"/>
        <v>2.0733248489211236E-3</v>
      </c>
      <c r="AG315" s="5">
        <f t="shared" si="470"/>
        <v>6.9275811202478411E-4</v>
      </c>
      <c r="AH315" s="5">
        <f t="shared" si="471"/>
        <v>6.2554832705576258E-3</v>
      </c>
      <c r="AI315" s="5">
        <f t="shared" si="472"/>
        <v>5.6511618833999513E-3</v>
      </c>
      <c r="AJ315" s="5">
        <f t="shared" si="473"/>
        <v>2.5526109855254784E-3</v>
      </c>
      <c r="AK315" s="5">
        <f t="shared" si="474"/>
        <v>7.6867058230571509E-4</v>
      </c>
      <c r="AL315" s="5">
        <f t="shared" si="475"/>
        <v>6.2882463170849612E-6</v>
      </c>
      <c r="AM315" s="5">
        <f t="shared" si="476"/>
        <v>7.4564683981347525E-4</v>
      </c>
      <c r="AN315" s="5">
        <f t="shared" si="477"/>
        <v>7.4742686451940727E-4</v>
      </c>
      <c r="AO315" s="5">
        <f t="shared" si="478"/>
        <v>3.7460556926993655E-4</v>
      </c>
      <c r="AP315" s="5">
        <f t="shared" si="479"/>
        <v>1.2516661200315523E-4</v>
      </c>
      <c r="AQ315" s="5">
        <f t="shared" si="480"/>
        <v>3.136635313020233E-5</v>
      </c>
      <c r="AR315" s="5">
        <f t="shared" si="481"/>
        <v>1.2540832998463676E-3</v>
      </c>
      <c r="AS315" s="5">
        <f t="shared" si="482"/>
        <v>1.1329304925258754E-3</v>
      </c>
      <c r="AT315" s="5">
        <f t="shared" si="483"/>
        <v>5.1174092703896253E-4</v>
      </c>
      <c r="AU315" s="5">
        <f t="shared" si="484"/>
        <v>1.5410111396027272E-4</v>
      </c>
      <c r="AV315" s="5">
        <f t="shared" si="485"/>
        <v>3.480347975273763E-5</v>
      </c>
      <c r="AW315" s="5">
        <f t="shared" si="486"/>
        <v>1.5817558436802745E-7</v>
      </c>
      <c r="AX315" s="5">
        <f t="shared" si="487"/>
        <v>1.1226873068476012E-4</v>
      </c>
      <c r="AY315" s="5">
        <f t="shared" si="488"/>
        <v>1.125367410935114E-4</v>
      </c>
      <c r="AZ315" s="5">
        <f t="shared" si="489"/>
        <v>5.6402695651333087E-5</v>
      </c>
      <c r="BA315" s="5">
        <f t="shared" si="490"/>
        <v>1.8845780473261716E-5</v>
      </c>
      <c r="BB315" s="5">
        <f t="shared" si="491"/>
        <v>4.7226923848006477E-6</v>
      </c>
      <c r="BC315" s="5">
        <f t="shared" si="492"/>
        <v>9.4679330020207244E-7</v>
      </c>
      <c r="BD315" s="5">
        <f t="shared" si="493"/>
        <v>2.0951284589471283E-4</v>
      </c>
      <c r="BE315" s="5">
        <f t="shared" si="494"/>
        <v>1.8927250822897747E-4</v>
      </c>
      <c r="BF315" s="5">
        <f t="shared" si="495"/>
        <v>8.5493761058668305E-5</v>
      </c>
      <c r="BG315" s="5">
        <f t="shared" si="496"/>
        <v>2.5744831260664611E-5</v>
      </c>
      <c r="BH315" s="5">
        <f t="shared" si="497"/>
        <v>5.8144272321689961E-6</v>
      </c>
      <c r="BI315" s="5">
        <f t="shared" si="498"/>
        <v>1.0505429597386509E-6</v>
      </c>
      <c r="BJ315" s="8">
        <f t="shared" si="499"/>
        <v>0.31497710182168542</v>
      </c>
      <c r="BK315" s="8">
        <f t="shared" si="500"/>
        <v>0.31721310031682287</v>
      </c>
      <c r="BL315" s="8">
        <f t="shared" si="501"/>
        <v>0.34283094064570591</v>
      </c>
      <c r="BM315" s="8">
        <f t="shared" si="502"/>
        <v>0.29771157024266726</v>
      </c>
      <c r="BN315" s="8">
        <f t="shared" si="503"/>
        <v>0.70215953639971584</v>
      </c>
    </row>
    <row r="316" spans="1:66" x14ac:dyDescent="0.25">
      <c r="A316" t="s">
        <v>145</v>
      </c>
      <c r="B316" t="s">
        <v>388</v>
      </c>
      <c r="C316" t="s">
        <v>148</v>
      </c>
      <c r="D316" t="s">
        <v>493</v>
      </c>
      <c r="E316">
        <f>VLOOKUP(A316,home!$A$2:$E$405,3,FALSE)</f>
        <v>1.4111111111111101</v>
      </c>
      <c r="F316">
        <f>VLOOKUP(B316,home!$B$2:$E$405,3,FALSE)</f>
        <v>1.32</v>
      </c>
      <c r="G316">
        <f>VLOOKUP(C316,away!$B$2:$E$405,4,FALSE)</f>
        <v>0.93</v>
      </c>
      <c r="H316">
        <f>VLOOKUP(A316,away!$A$2:$E$405,3,FALSE)</f>
        <v>1.1611111111111101</v>
      </c>
      <c r="I316">
        <f>VLOOKUP(C316,away!$B$2:$E$405,3,FALSE)</f>
        <v>0.8</v>
      </c>
      <c r="J316">
        <f>VLOOKUP(B316,home!$B$2:$E$405,4,FALSE)</f>
        <v>1.1100000000000001</v>
      </c>
      <c r="K316" s="3">
        <f t="shared" si="448"/>
        <v>1.7322799999999989</v>
      </c>
      <c r="L316" s="3">
        <f t="shared" si="449"/>
        <v>1.0310666666666659</v>
      </c>
      <c r="M316" s="5">
        <f t="shared" si="450"/>
        <v>6.3080305952659593E-2</v>
      </c>
      <c r="N316" s="5">
        <f t="shared" si="451"/>
        <v>0.10927275239567309</v>
      </c>
      <c r="O316" s="5">
        <f t="shared" si="452"/>
        <v>6.5040000790922176E-2</v>
      </c>
      <c r="P316" s="5">
        <f t="shared" si="453"/>
        <v>0.11266749257009859</v>
      </c>
      <c r="Q316" s="5">
        <f t="shared" si="454"/>
        <v>9.464550175998826E-2</v>
      </c>
      <c r="R316" s="5">
        <f t="shared" si="455"/>
        <v>3.3530288407746717E-2</v>
      </c>
      <c r="S316" s="5">
        <f t="shared" si="456"/>
        <v>5.0308744109293667E-2</v>
      </c>
      <c r="T316" s="5">
        <f t="shared" si="457"/>
        <v>9.7585822014665161E-2</v>
      </c>
      <c r="U316" s="5">
        <f t="shared" si="458"/>
        <v>5.808384800297145E-2</v>
      </c>
      <c r="V316" s="5">
        <f t="shared" si="459"/>
        <v>9.98402832626058E-3</v>
      </c>
      <c r="W316" s="5">
        <f t="shared" si="460"/>
        <v>5.4650836596264109E-2</v>
      </c>
      <c r="X316" s="5">
        <f t="shared" si="461"/>
        <v>5.6348655919854669E-2</v>
      </c>
      <c r="Y316" s="5">
        <f t="shared" si="462"/>
        <v>2.9049610415215719E-2</v>
      </c>
      <c r="Z316" s="5">
        <f t="shared" si="463"/>
        <v>1.1523987566982453E-2</v>
      </c>
      <c r="AA316" s="5">
        <f t="shared" si="464"/>
        <v>1.9962773182532353E-2</v>
      </c>
      <c r="AB316" s="5">
        <f t="shared" si="465"/>
        <v>1.7290556364318563E-2</v>
      </c>
      <c r="AC316" s="5">
        <f t="shared" si="466"/>
        <v>1.1145271692570864E-3</v>
      </c>
      <c r="AD316" s="5">
        <f t="shared" si="467"/>
        <v>2.3667637804744096E-2</v>
      </c>
      <c r="AE316" s="5">
        <f t="shared" si="468"/>
        <v>2.440291241921146E-2</v>
      </c>
      <c r="AF316" s="5">
        <f t="shared" si="469"/>
        <v>1.2580514782517472E-2</v>
      </c>
      <c r="AG316" s="5">
        <f t="shared" si="470"/>
        <v>4.3237831472536688E-3</v>
      </c>
      <c r="AH316" s="5">
        <f t="shared" si="471"/>
        <v>2.9704998618491746E-3</v>
      </c>
      <c r="AI316" s="5">
        <f t="shared" si="472"/>
        <v>5.1457375006840845E-3</v>
      </c>
      <c r="AJ316" s="5">
        <f t="shared" si="473"/>
        <v>4.4569290788425116E-3</v>
      </c>
      <c r="AK316" s="5">
        <f t="shared" si="474"/>
        <v>2.5735497015657665E-3</v>
      </c>
      <c r="AL316" s="5">
        <f t="shared" si="475"/>
        <v>7.962610812679567E-5</v>
      </c>
      <c r="AM316" s="5">
        <f t="shared" si="476"/>
        <v>8.1997951232804026E-3</v>
      </c>
      <c r="AN316" s="5">
        <f t="shared" si="477"/>
        <v>8.4545354251103089E-3</v>
      </c>
      <c r="AO316" s="5">
        <f t="shared" si="478"/>
        <v>4.3585948294918644E-3</v>
      </c>
      <c r="AP316" s="5">
        <f t="shared" si="479"/>
        <v>1.4980006140649139E-3</v>
      </c>
      <c r="AQ316" s="5">
        <f t="shared" si="480"/>
        <v>3.8613462495213231E-4</v>
      </c>
      <c r="AR316" s="5">
        <f t="shared" si="481"/>
        <v>6.1255667817812411E-4</v>
      </c>
      <c r="AS316" s="5">
        <f t="shared" si="482"/>
        <v>1.0611196824744003E-3</v>
      </c>
      <c r="AT316" s="5">
        <f t="shared" si="483"/>
        <v>9.190782017783766E-4</v>
      </c>
      <c r="AU316" s="5">
        <f t="shared" si="484"/>
        <v>5.3070026245888161E-4</v>
      </c>
      <c r="AV316" s="5">
        <f t="shared" si="485"/>
        <v>2.2983036266306786E-4</v>
      </c>
      <c r="AW316" s="5">
        <f t="shared" si="486"/>
        <v>3.9505523996024155E-6</v>
      </c>
      <c r="AX316" s="5">
        <f t="shared" si="487"/>
        <v>2.3673901826926961E-3</v>
      </c>
      <c r="AY316" s="5">
        <f t="shared" si="488"/>
        <v>2.4409371043683471E-3</v>
      </c>
      <c r="AZ316" s="5">
        <f t="shared" si="489"/>
        <v>1.2583844418720277E-3</v>
      </c>
      <c r="BA316" s="5">
        <f t="shared" si="490"/>
        <v>4.324927506220615E-4</v>
      </c>
      <c r="BB316" s="5">
        <f t="shared" si="491"/>
        <v>1.1148221468534662E-4</v>
      </c>
      <c r="BC316" s="5">
        <f t="shared" si="492"/>
        <v>2.29891190976476E-5</v>
      </c>
      <c r="BD316" s="5">
        <f t="shared" si="493"/>
        <v>1.0526446205225398E-4</v>
      </c>
      <c r="BE316" s="5">
        <f t="shared" si="494"/>
        <v>1.823475223238784E-4</v>
      </c>
      <c r="BF316" s="5">
        <f t="shared" si="495"/>
        <v>1.5793848298560398E-4</v>
      </c>
      <c r="BG316" s="5">
        <f t="shared" si="496"/>
        <v>9.1197891768767271E-5</v>
      </c>
      <c r="BH316" s="5">
        <f t="shared" si="497"/>
        <v>3.9495070988300037E-5</v>
      </c>
      <c r="BI316" s="5">
        <f t="shared" si="498"/>
        <v>1.368330431432245E-5</v>
      </c>
      <c r="BJ316" s="8">
        <f t="shared" si="499"/>
        <v>0.53605876368562533</v>
      </c>
      <c r="BK316" s="8">
        <f t="shared" si="500"/>
        <v>0.23967566134006466</v>
      </c>
      <c r="BL316" s="8">
        <f t="shared" si="501"/>
        <v>0.21299739481341876</v>
      </c>
      <c r="BM316" s="8">
        <f t="shared" si="502"/>
        <v>0.51958247897703436</v>
      </c>
      <c r="BN316" s="8">
        <f t="shared" si="503"/>
        <v>0.47823634187708841</v>
      </c>
    </row>
    <row r="317" spans="1:66" x14ac:dyDescent="0.25">
      <c r="A317" t="s">
        <v>145</v>
      </c>
      <c r="B317" t="s">
        <v>419</v>
      </c>
      <c r="C317" t="s">
        <v>404</v>
      </c>
      <c r="D317" t="s">
        <v>493</v>
      </c>
      <c r="E317">
        <f>VLOOKUP(A317,home!$A$2:$E$405,3,FALSE)</f>
        <v>1.4111111111111101</v>
      </c>
      <c r="F317">
        <f>VLOOKUP(B317,home!$B$2:$E$405,3,FALSE)</f>
        <v>0.96</v>
      </c>
      <c r="G317">
        <f>VLOOKUP(C317,away!$B$2:$E$405,4,FALSE)</f>
        <v>0.66</v>
      </c>
      <c r="H317">
        <f>VLOOKUP(A317,away!$A$2:$E$405,3,FALSE)</f>
        <v>1.1611111111111101</v>
      </c>
      <c r="I317">
        <f>VLOOKUP(C317,away!$B$2:$E$405,3,FALSE)</f>
        <v>0.81</v>
      </c>
      <c r="J317">
        <f>VLOOKUP(B317,home!$B$2:$E$405,4,FALSE)</f>
        <v>0.74</v>
      </c>
      <c r="K317" s="3">
        <f t="shared" si="448"/>
        <v>0.89407999999999932</v>
      </c>
      <c r="L317" s="3">
        <f t="shared" si="449"/>
        <v>0.69596999999999942</v>
      </c>
      <c r="M317" s="5">
        <f t="shared" si="450"/>
        <v>0.20391541570852975</v>
      </c>
      <c r="N317" s="5">
        <f t="shared" si="451"/>
        <v>0.18231669487668214</v>
      </c>
      <c r="O317" s="5">
        <f t="shared" si="452"/>
        <v>0.14191901187066533</v>
      </c>
      <c r="P317" s="5">
        <f t="shared" si="453"/>
        <v>0.12688695013332438</v>
      </c>
      <c r="Q317" s="5">
        <f t="shared" si="454"/>
        <v>8.1502855277671926E-2</v>
      </c>
      <c r="R317" s="5">
        <f t="shared" si="455"/>
        <v>4.9385687345813424E-2</v>
      </c>
      <c r="S317" s="5">
        <f t="shared" si="456"/>
        <v>1.9738941828152411E-2</v>
      </c>
      <c r="T317" s="5">
        <f t="shared" si="457"/>
        <v>5.6723542187601277E-2</v>
      </c>
      <c r="U317" s="5">
        <f t="shared" si="458"/>
        <v>4.4154755342144837E-2</v>
      </c>
      <c r="V317" s="5">
        <f t="shared" si="459"/>
        <v>1.3647347731742209E-3</v>
      </c>
      <c r="W317" s="5">
        <f t="shared" si="460"/>
        <v>2.4290024282220286E-2</v>
      </c>
      <c r="X317" s="5">
        <f t="shared" si="461"/>
        <v>1.6905128199696837E-2</v>
      </c>
      <c r="Y317" s="5">
        <f t="shared" si="462"/>
        <v>5.882731036571498E-3</v>
      </c>
      <c r="Z317" s="5">
        <f t="shared" si="463"/>
        <v>1.1456985607355249E-2</v>
      </c>
      <c r="AA317" s="5">
        <f t="shared" si="464"/>
        <v>1.0243461691824173E-2</v>
      </c>
      <c r="AB317" s="5">
        <f t="shared" si="465"/>
        <v>4.5792371147130749E-3</v>
      </c>
      <c r="AC317" s="5">
        <f t="shared" si="466"/>
        <v>5.3075632029609071E-5</v>
      </c>
      <c r="AD317" s="5">
        <f t="shared" si="467"/>
        <v>5.4293062275618731E-3</v>
      </c>
      <c r="AE317" s="5">
        <f t="shared" si="468"/>
        <v>3.7786342551962338E-3</v>
      </c>
      <c r="AF317" s="5">
        <f t="shared" si="469"/>
        <v>1.3149080412944601E-3</v>
      </c>
      <c r="AG317" s="5">
        <f t="shared" si="470"/>
        <v>3.050455164999016E-4</v>
      </c>
      <c r="AH317" s="5">
        <f t="shared" si="471"/>
        <v>1.9934295682877559E-3</v>
      </c>
      <c r="AI317" s="5">
        <f t="shared" si="472"/>
        <v>1.7822855084147157E-3</v>
      </c>
      <c r="AJ317" s="5">
        <f t="shared" si="473"/>
        <v>7.967529136817138E-4</v>
      </c>
      <c r="AK317" s="5">
        <f t="shared" si="474"/>
        <v>2.3745361502151537E-4</v>
      </c>
      <c r="AL317" s="5">
        <f t="shared" si="475"/>
        <v>1.3210585479740119E-6</v>
      </c>
      <c r="AM317" s="5">
        <f t="shared" si="476"/>
        <v>9.7084682238770344E-4</v>
      </c>
      <c r="AN317" s="5">
        <f t="shared" si="477"/>
        <v>6.7568026297716935E-4</v>
      </c>
      <c r="AO317" s="5">
        <f t="shared" si="478"/>
        <v>2.3512659631211004E-4</v>
      </c>
      <c r="AP317" s="5">
        <f t="shared" si="479"/>
        <v>5.4547019078446374E-5</v>
      </c>
      <c r="AQ317" s="5">
        <f t="shared" si="480"/>
        <v>9.4907722170065706E-6</v>
      </c>
      <c r="AR317" s="5">
        <f t="shared" si="481"/>
        <v>2.7747343532824576E-4</v>
      </c>
      <c r="AS317" s="5">
        <f t="shared" si="482"/>
        <v>2.4808344905827783E-4</v>
      </c>
      <c r="AT317" s="5">
        <f t="shared" si="483"/>
        <v>1.1090322506701242E-4</v>
      </c>
      <c r="AU317" s="5">
        <f t="shared" si="484"/>
        <v>3.3052118489304795E-5</v>
      </c>
      <c r="AV317" s="5">
        <f t="shared" si="485"/>
        <v>7.3878095247294013E-6</v>
      </c>
      <c r="AW317" s="5">
        <f t="shared" si="486"/>
        <v>2.2834234903714823E-8</v>
      </c>
      <c r="AX317" s="5">
        <f t="shared" si="487"/>
        <v>1.4466912116006616E-4</v>
      </c>
      <c r="AY317" s="5">
        <f t="shared" si="488"/>
        <v>1.0068536825377116E-4</v>
      </c>
      <c r="AZ317" s="5">
        <f t="shared" si="489"/>
        <v>3.5036997871788524E-5</v>
      </c>
      <c r="BA317" s="5">
        <f t="shared" si="490"/>
        <v>8.1282331362762135E-6</v>
      </c>
      <c r="BB317" s="5">
        <f t="shared" si="491"/>
        <v>1.4142516039635375E-6</v>
      </c>
      <c r="BC317" s="5">
        <f t="shared" si="492"/>
        <v>1.9685533776210056E-7</v>
      </c>
      <c r="BD317" s="5">
        <f t="shared" si="493"/>
        <v>3.2185531130899825E-5</v>
      </c>
      <c r="BE317" s="5">
        <f t="shared" si="494"/>
        <v>2.8776439673514895E-5</v>
      </c>
      <c r="BF317" s="5">
        <f t="shared" si="495"/>
        <v>1.2864219591648087E-5</v>
      </c>
      <c r="BG317" s="5">
        <f t="shared" si="496"/>
        <v>3.8338804841669042E-6</v>
      </c>
      <c r="BH317" s="5">
        <f t="shared" si="497"/>
        <v>8.5694896582098569E-7</v>
      </c>
      <c r="BI317" s="5">
        <f t="shared" si="498"/>
        <v>1.5323618627224531E-7</v>
      </c>
      <c r="BJ317" s="8">
        <f t="shared" si="499"/>
        <v>0.38068469220133244</v>
      </c>
      <c r="BK317" s="8">
        <f t="shared" si="500"/>
        <v>0.3520611245020121</v>
      </c>
      <c r="BL317" s="8">
        <f t="shared" si="501"/>
        <v>0.25584764526406645</v>
      </c>
      <c r="BM317" s="8">
        <f t="shared" si="502"/>
        <v>0.21402316982806058</v>
      </c>
      <c r="BN317" s="8">
        <f t="shared" si="503"/>
        <v>0.78592661521268692</v>
      </c>
    </row>
    <row r="318" spans="1:66" x14ac:dyDescent="0.25">
      <c r="A318" t="s">
        <v>145</v>
      </c>
      <c r="B318" t="s">
        <v>423</v>
      </c>
      <c r="C318" t="s">
        <v>391</v>
      </c>
      <c r="D318" t="s">
        <v>493</v>
      </c>
      <c r="E318">
        <f>VLOOKUP(A318,home!$A$2:$E$405,3,FALSE)</f>
        <v>1.4111111111111101</v>
      </c>
      <c r="F318">
        <f>VLOOKUP(B318,home!$B$2:$E$405,3,FALSE)</f>
        <v>0.89</v>
      </c>
      <c r="G318">
        <f>VLOOKUP(C318,away!$B$2:$E$405,4,FALSE)</f>
        <v>1.67</v>
      </c>
      <c r="H318">
        <f>VLOOKUP(A318,away!$A$2:$E$405,3,FALSE)</f>
        <v>1.1611111111111101</v>
      </c>
      <c r="I318">
        <f>VLOOKUP(C318,away!$B$2:$E$405,3,FALSE)</f>
        <v>0.66</v>
      </c>
      <c r="J318">
        <f>VLOOKUP(B318,home!$B$2:$E$405,4,FALSE)</f>
        <v>0.54</v>
      </c>
      <c r="K318" s="3">
        <f t="shared" si="448"/>
        <v>2.0973344444444426</v>
      </c>
      <c r="L318" s="3">
        <f t="shared" si="449"/>
        <v>0.41381999999999963</v>
      </c>
      <c r="M318" s="5">
        <f t="shared" si="450"/>
        <v>8.1174473707553721E-2</v>
      </c>
      <c r="N318" s="5">
        <f t="shared" si="451"/>
        <v>0.17025001971650219</v>
      </c>
      <c r="O318" s="5">
        <f t="shared" si="452"/>
        <v>3.3591620709659854E-2</v>
      </c>
      <c r="P318" s="5">
        <f t="shared" si="453"/>
        <v>7.0452863159082876E-2</v>
      </c>
      <c r="Q318" s="5">
        <f t="shared" si="454"/>
        <v>0.1785356152593828</v>
      </c>
      <c r="R318" s="5">
        <f t="shared" si="455"/>
        <v>6.9504422410357133E-3</v>
      </c>
      <c r="S318" s="5">
        <f t="shared" si="456"/>
        <v>1.5286843574726396E-2</v>
      </c>
      <c r="T318" s="5">
        <f t="shared" si="457"/>
        <v>7.3881608306637717E-2</v>
      </c>
      <c r="U318" s="5">
        <f t="shared" si="458"/>
        <v>1.4577401916245824E-2</v>
      </c>
      <c r="V318" s="5">
        <f t="shared" si="459"/>
        <v>1.4741934520294392E-3</v>
      </c>
      <c r="W318" s="5">
        <f t="shared" si="460"/>
        <v>0.12481629848119478</v>
      </c>
      <c r="X318" s="5">
        <f t="shared" si="461"/>
        <v>5.1651480637487979E-2</v>
      </c>
      <c r="Y318" s="5">
        <f t="shared" si="462"/>
        <v>1.0687207858702629E-2</v>
      </c>
      <c r="Z318" s="5">
        <f t="shared" si="463"/>
        <v>9.5874400272846555E-4</v>
      </c>
      <c r="AA318" s="5">
        <f t="shared" si="464"/>
        <v>2.0108068203269474E-3</v>
      </c>
      <c r="AB318" s="5">
        <f t="shared" si="465"/>
        <v>2.1086672026977573E-3</v>
      </c>
      <c r="AC318" s="5">
        <f t="shared" si="466"/>
        <v>7.9967526121593207E-5</v>
      </c>
      <c r="AD318" s="5">
        <f t="shared" si="467"/>
        <v>6.5445380508167117E-2</v>
      </c>
      <c r="AE318" s="5">
        <f t="shared" si="468"/>
        <v>2.7082607361889693E-2</v>
      </c>
      <c r="AF318" s="5">
        <f t="shared" si="469"/>
        <v>5.6036622892485918E-3</v>
      </c>
      <c r="AG318" s="5">
        <f t="shared" si="470"/>
        <v>7.729691761789501E-4</v>
      </c>
      <c r="AH318" s="5">
        <f t="shared" si="471"/>
        <v>9.9186860802273315E-5</v>
      </c>
      <c r="AI318" s="5">
        <f t="shared" si="472"/>
        <v>2.0802801959692415E-4</v>
      </c>
      <c r="AJ318" s="5">
        <f t="shared" si="473"/>
        <v>2.1815216545509629E-4</v>
      </c>
      <c r="AK318" s="5">
        <f t="shared" si="474"/>
        <v>1.525126835797055E-4</v>
      </c>
      <c r="AL318" s="5">
        <f t="shared" si="475"/>
        <v>2.7762132195952774E-6</v>
      </c>
      <c r="AM318" s="5">
        <f t="shared" si="476"/>
        <v>2.7452170153910386E-2</v>
      </c>
      <c r="AN318" s="5">
        <f t="shared" si="477"/>
        <v>1.1360257053091185E-2</v>
      </c>
      <c r="AO318" s="5">
        <f t="shared" si="478"/>
        <v>2.3505507868550948E-3</v>
      </c>
      <c r="AP318" s="5">
        <f t="shared" si="479"/>
        <v>3.2423497553879153E-4</v>
      </c>
      <c r="AQ318" s="5">
        <f t="shared" si="480"/>
        <v>3.3543729394365646E-5</v>
      </c>
      <c r="AR318" s="5">
        <f t="shared" si="481"/>
        <v>8.2091013474393439E-6</v>
      </c>
      <c r="AS318" s="5">
        <f t="shared" si="482"/>
        <v>1.7217231013919824E-5</v>
      </c>
      <c r="AT318" s="5">
        <f t="shared" si="483"/>
        <v>1.8055145821725581E-5</v>
      </c>
      <c r="AU318" s="5">
        <f t="shared" si="484"/>
        <v>1.262255974379074E-5</v>
      </c>
      <c r="AV318" s="5">
        <f t="shared" si="485"/>
        <v>6.6184323319275372E-6</v>
      </c>
      <c r="AW318" s="5">
        <f t="shared" si="486"/>
        <v>6.6931334283607488E-8</v>
      </c>
      <c r="AX318" s="5">
        <f t="shared" si="487"/>
        <v>9.5960636730909824E-3</v>
      </c>
      <c r="AY318" s="5">
        <f t="shared" si="488"/>
        <v>3.9710430691985068E-3</v>
      </c>
      <c r="AZ318" s="5">
        <f t="shared" si="489"/>
        <v>8.2164852144786223E-4</v>
      </c>
      <c r="BA318" s="5">
        <f t="shared" si="490"/>
        <v>1.1333819704851802E-4</v>
      </c>
      <c r="BB318" s="5">
        <f t="shared" si="491"/>
        <v>1.1725403175654421E-5</v>
      </c>
      <c r="BC318" s="5">
        <f t="shared" si="492"/>
        <v>9.7044126842986207E-7</v>
      </c>
      <c r="BD318" s="5">
        <f t="shared" si="493"/>
        <v>5.6618171993289069E-7</v>
      </c>
      <c r="BE318" s="5">
        <f t="shared" si="494"/>
        <v>1.1874724230300484E-6</v>
      </c>
      <c r="BF318" s="5">
        <f t="shared" si="495"/>
        <v>1.2452634073244114E-6</v>
      </c>
      <c r="BG318" s="5">
        <f t="shared" si="496"/>
        <v>8.70577945529246E-7</v>
      </c>
      <c r="BH318" s="5">
        <f t="shared" si="497"/>
        <v>4.5647327793304151E-7</v>
      </c>
      <c r="BI318" s="5">
        <f t="shared" si="498"/>
        <v>1.9147542575548596E-7</v>
      </c>
      <c r="BJ318" s="8">
        <f t="shared" si="499"/>
        <v>0.76476239559941228</v>
      </c>
      <c r="BK318" s="8">
        <f t="shared" si="500"/>
        <v>0.17244216070193213</v>
      </c>
      <c r="BL318" s="8">
        <f t="shared" si="501"/>
        <v>5.9984058533858416E-2</v>
      </c>
      <c r="BM318" s="8">
        <f t="shared" si="502"/>
        <v>0.45322134790684976</v>
      </c>
      <c r="BN318" s="8">
        <f t="shared" si="503"/>
        <v>0.54095503479321716</v>
      </c>
    </row>
    <row r="319" spans="1:66" x14ac:dyDescent="0.25">
      <c r="A319" t="s">
        <v>145</v>
      </c>
      <c r="B319" t="s">
        <v>425</v>
      </c>
      <c r="C319" t="s">
        <v>427</v>
      </c>
      <c r="D319" t="s">
        <v>493</v>
      </c>
      <c r="E319">
        <f>VLOOKUP(A319,home!$A$2:$E$405,3,FALSE)</f>
        <v>1.4111111111111101</v>
      </c>
      <c r="F319">
        <f>VLOOKUP(B319,home!$B$2:$E$405,3,FALSE)</f>
        <v>1.46</v>
      </c>
      <c r="G319">
        <f>VLOOKUP(C319,away!$B$2:$E$405,4,FALSE)</f>
        <v>0.75</v>
      </c>
      <c r="H319">
        <f>VLOOKUP(A319,away!$A$2:$E$405,3,FALSE)</f>
        <v>1.1611111111111101</v>
      </c>
      <c r="I319">
        <f>VLOOKUP(C319,away!$B$2:$E$405,3,FALSE)</f>
        <v>1.2</v>
      </c>
      <c r="J319">
        <f>VLOOKUP(B319,home!$B$2:$E$405,4,FALSE)</f>
        <v>0.69</v>
      </c>
      <c r="K319" s="3">
        <f t="shared" si="448"/>
        <v>1.5451666666666655</v>
      </c>
      <c r="L319" s="3">
        <f t="shared" si="449"/>
        <v>0.96139999999999903</v>
      </c>
      <c r="M319" s="5">
        <f t="shared" si="450"/>
        <v>8.1547739730234881E-2</v>
      </c>
      <c r="N319" s="5">
        <f t="shared" si="451"/>
        <v>0.12600484917316784</v>
      </c>
      <c r="O319" s="5">
        <f t="shared" si="452"/>
        <v>7.8399996976647748E-2</v>
      </c>
      <c r="P319" s="5">
        <f t="shared" si="453"/>
        <v>0.12114106199508344</v>
      </c>
      <c r="Q319" s="5">
        <f t="shared" si="454"/>
        <v>9.7349246390369876E-2</v>
      </c>
      <c r="R319" s="5">
        <f t="shared" si="455"/>
        <v>3.7686878546674525E-2</v>
      </c>
      <c r="S319" s="5">
        <f t="shared" si="456"/>
        <v>4.4989465526092454E-2</v>
      </c>
      <c r="T319" s="5">
        <f t="shared" si="457"/>
        <v>9.3591565479701502E-2</v>
      </c>
      <c r="U319" s="5">
        <f t="shared" si="458"/>
        <v>5.8232508501036534E-2</v>
      </c>
      <c r="V319" s="5">
        <f t="shared" si="459"/>
        <v>7.4258773660288106E-3</v>
      </c>
      <c r="W319" s="5">
        <f t="shared" si="460"/>
        <v>5.0140270182506573E-2</v>
      </c>
      <c r="X319" s="5">
        <f t="shared" si="461"/>
        <v>4.8204855753461777E-2</v>
      </c>
      <c r="Y319" s="5">
        <f t="shared" si="462"/>
        <v>2.3172074160689046E-2</v>
      </c>
      <c r="Z319" s="5">
        <f t="shared" si="463"/>
        <v>1.2077388344924285E-2</v>
      </c>
      <c r="AA319" s="5">
        <f t="shared" si="464"/>
        <v>1.8661577890965494E-2</v>
      </c>
      <c r="AB319" s="5">
        <f t="shared" si="465"/>
        <v>1.4417624052261751E-2</v>
      </c>
      <c r="AC319" s="5">
        <f t="shared" si="466"/>
        <v>6.894570846949946E-4</v>
      </c>
      <c r="AD319" s="5">
        <f t="shared" si="467"/>
        <v>1.936876853591742E-2</v>
      </c>
      <c r="AE319" s="5">
        <f t="shared" si="468"/>
        <v>1.8621134070430988E-2</v>
      </c>
      <c r="AF319" s="5">
        <f t="shared" si="469"/>
        <v>8.9511791476561652E-3</v>
      </c>
      <c r="AG319" s="5">
        <f t="shared" si="470"/>
        <v>2.8685545441855436E-3</v>
      </c>
      <c r="AH319" s="5">
        <f t="shared" si="471"/>
        <v>2.9028002887025489E-3</v>
      </c>
      <c r="AI319" s="5">
        <f t="shared" si="472"/>
        <v>4.4853102460935511E-3</v>
      </c>
      <c r="AJ319" s="5">
        <f t="shared" si="473"/>
        <v>3.4652759409611079E-3</v>
      </c>
      <c r="AK319" s="5">
        <f t="shared" si="474"/>
        <v>1.7848096249250226E-3</v>
      </c>
      <c r="AL319" s="5">
        <f t="shared" si="475"/>
        <v>4.0968180708027221E-5</v>
      </c>
      <c r="AM319" s="5">
        <f t="shared" si="476"/>
        <v>5.9855951032163407E-3</v>
      </c>
      <c r="AN319" s="5">
        <f t="shared" si="477"/>
        <v>5.7545511322321845E-3</v>
      </c>
      <c r="AO319" s="5">
        <f t="shared" si="478"/>
        <v>2.7662127292640074E-3</v>
      </c>
      <c r="AP319" s="5">
        <f t="shared" si="479"/>
        <v>8.8647897263813822E-4</v>
      </c>
      <c r="AQ319" s="5">
        <f t="shared" si="480"/>
        <v>2.130652210735763E-4</v>
      </c>
      <c r="AR319" s="5">
        <f t="shared" si="481"/>
        <v>5.5815043951172572E-4</v>
      </c>
      <c r="AS319" s="5">
        <f t="shared" si="482"/>
        <v>8.6243545411886745E-4</v>
      </c>
      <c r="AT319" s="5">
        <f t="shared" si="483"/>
        <v>6.6630325792800137E-4</v>
      </c>
      <c r="AU319" s="5">
        <f t="shared" si="484"/>
        <v>3.4318319468058312E-4</v>
      </c>
      <c r="AV319" s="5">
        <f t="shared" si="485"/>
        <v>1.3256880824515346E-4</v>
      </c>
      <c r="AW319" s="5">
        <f t="shared" si="486"/>
        <v>1.6905328963659105E-6</v>
      </c>
      <c r="AX319" s="5">
        <f t="shared" si="487"/>
        <v>1.5414570056088517E-3</v>
      </c>
      <c r="AY319" s="5">
        <f t="shared" si="488"/>
        <v>1.4819567651923487E-3</v>
      </c>
      <c r="AZ319" s="5">
        <f t="shared" si="489"/>
        <v>7.1237661702796109E-4</v>
      </c>
      <c r="BA319" s="5">
        <f t="shared" si="490"/>
        <v>2.2829295987022709E-4</v>
      </c>
      <c r="BB319" s="5">
        <f t="shared" si="491"/>
        <v>5.4870212904809019E-5</v>
      </c>
      <c r="BC319" s="5">
        <f t="shared" si="492"/>
        <v>1.055044453733667E-5</v>
      </c>
      <c r="BD319" s="5">
        <f t="shared" si="493"/>
        <v>8.9434305424428734E-5</v>
      </c>
      <c r="BE319" s="5">
        <f t="shared" si="494"/>
        <v>1.3819090759831302E-4</v>
      </c>
      <c r="BF319" s="5">
        <f t="shared" si="495"/>
        <v>1.0676399202866328E-4</v>
      </c>
      <c r="BG319" s="5">
        <f t="shared" si="496"/>
        <v>5.4989387227652028E-5</v>
      </c>
      <c r="BH319" s="5">
        <f t="shared" si="497"/>
        <v>2.1241942041148395E-5</v>
      </c>
      <c r="BI319" s="5">
        <f t="shared" si="498"/>
        <v>6.5644681554495528E-6</v>
      </c>
      <c r="BJ319" s="8">
        <f t="shared" si="499"/>
        <v>0.50790790460165258</v>
      </c>
      <c r="BK319" s="8">
        <f t="shared" si="500"/>
        <v>0.25731652664803495</v>
      </c>
      <c r="BL319" s="8">
        <f t="shared" si="501"/>
        <v>0.22301660822522826</v>
      </c>
      <c r="BM319" s="8">
        <f t="shared" si="502"/>
        <v>0.45670838877536563</v>
      </c>
      <c r="BN319" s="8">
        <f t="shared" si="503"/>
        <v>0.54212977281217833</v>
      </c>
    </row>
    <row r="320" spans="1:66" x14ac:dyDescent="0.25">
      <c r="A320" t="s">
        <v>145</v>
      </c>
      <c r="B320" t="s">
        <v>366</v>
      </c>
      <c r="C320" t="s">
        <v>357</v>
      </c>
      <c r="D320" t="s">
        <v>493</v>
      </c>
      <c r="E320">
        <f>VLOOKUP(A320,home!$A$2:$E$405,3,FALSE)</f>
        <v>1.4111111111111101</v>
      </c>
      <c r="F320">
        <f>VLOOKUP(B320,home!$B$2:$E$405,3,FALSE)</f>
        <v>1.21</v>
      </c>
      <c r="G320">
        <f>VLOOKUP(C320,away!$B$2:$E$405,4,FALSE)</f>
        <v>0.75</v>
      </c>
      <c r="H320">
        <f>VLOOKUP(A320,away!$A$2:$E$405,3,FALSE)</f>
        <v>1.1611111111111101</v>
      </c>
      <c r="I320">
        <f>VLOOKUP(C320,away!$B$2:$E$405,3,FALSE)</f>
        <v>0.96</v>
      </c>
      <c r="J320">
        <f>VLOOKUP(B320,home!$B$2:$E$405,4,FALSE)</f>
        <v>0.68</v>
      </c>
      <c r="K320" s="3">
        <f t="shared" si="448"/>
        <v>1.2805833333333325</v>
      </c>
      <c r="L320" s="3">
        <f t="shared" si="449"/>
        <v>0.75797333333333261</v>
      </c>
      <c r="M320" s="5">
        <f t="shared" si="450"/>
        <v>0.13021652115493948</v>
      </c>
      <c r="N320" s="5">
        <f t="shared" si="451"/>
        <v>0.16675310671566282</v>
      </c>
      <c r="O320" s="5">
        <f t="shared" si="452"/>
        <v>9.8700650594879896E-2</v>
      </c>
      <c r="P320" s="5">
        <f t="shared" si="453"/>
        <v>0.12639440814095987</v>
      </c>
      <c r="Q320" s="5">
        <f t="shared" si="454"/>
        <v>0.10677062462081624</v>
      </c>
      <c r="R320" s="5">
        <f t="shared" si="455"/>
        <v>3.740623056678484E-2</v>
      </c>
      <c r="S320" s="5">
        <f t="shared" si="456"/>
        <v>3.0671120430054485E-2</v>
      </c>
      <c r="T320" s="5">
        <f t="shared" si="457"/>
        <v>8.0929286245922077E-2</v>
      </c>
      <c r="U320" s="5">
        <f t="shared" si="458"/>
        <v>4.7901795426648526E-2</v>
      </c>
      <c r="V320" s="5">
        <f t="shared" si="459"/>
        <v>3.30787358316176E-3</v>
      </c>
      <c r="W320" s="5">
        <f t="shared" si="460"/>
        <v>4.5576227459668932E-2</v>
      </c>
      <c r="X320" s="5">
        <f t="shared" si="461"/>
        <v>3.4545565048363425E-2</v>
      </c>
      <c r="Y320" s="5">
        <f t="shared" si="462"/>
        <v>1.3092308545795746E-2</v>
      </c>
      <c r="Z320" s="5">
        <f t="shared" si="463"/>
        <v>9.4509750900470361E-3</v>
      </c>
      <c r="AA320" s="5">
        <f t="shared" si="464"/>
        <v>1.2102761184062725E-2</v>
      </c>
      <c r="AB320" s="5">
        <f t="shared" si="465"/>
        <v>7.7492971298121598E-3</v>
      </c>
      <c r="AC320" s="5">
        <f t="shared" si="466"/>
        <v>2.0067380853471464E-4</v>
      </c>
      <c r="AD320" s="5">
        <f t="shared" si="467"/>
        <v>1.4591039320265266E-2</v>
      </c>
      <c r="AE320" s="5">
        <f t="shared" si="468"/>
        <v>1.1059618710379186E-2</v>
      </c>
      <c r="AF320" s="5">
        <f t="shared" si="469"/>
        <v>4.1914480296509019E-3</v>
      </c>
      <c r="AG320" s="5">
        <f t="shared" si="470"/>
        <v>1.0590019448426414E-3</v>
      </c>
      <c r="AH320" s="5">
        <f t="shared" si="471"/>
        <v>1.7908967730633106E-3</v>
      </c>
      <c r="AI320" s="5">
        <f t="shared" si="472"/>
        <v>2.293392559305323E-3</v>
      </c>
      <c r="AJ320" s="5">
        <f t="shared" si="473"/>
        <v>1.4684401441185371E-3</v>
      </c>
      <c r="AK320" s="5">
        <f t="shared" si="474"/>
        <v>6.2681999151859827E-4</v>
      </c>
      <c r="AL320" s="5">
        <f t="shared" si="475"/>
        <v>7.7913453789655078E-6</v>
      </c>
      <c r="AM320" s="5">
        <f t="shared" si="476"/>
        <v>3.7370083539086003E-3</v>
      </c>
      <c r="AN320" s="5">
        <f t="shared" si="477"/>
        <v>2.8325526787066121E-3</v>
      </c>
      <c r="AO320" s="5">
        <f t="shared" si="478"/>
        <v>1.0734996978607554E-3</v>
      </c>
      <c r="AP320" s="5">
        <f t="shared" si="479"/>
        <v>2.7122804810661411E-4</v>
      </c>
      <c r="AQ320" s="5">
        <f t="shared" si="480"/>
        <v>5.1395906929215929E-5</v>
      </c>
      <c r="AR320" s="5">
        <f t="shared" si="481"/>
        <v>2.7149039934694141E-4</v>
      </c>
      <c r="AS320" s="5">
        <f t="shared" si="482"/>
        <v>3.4766608056370382E-4</v>
      </c>
      <c r="AT320" s="5">
        <f t="shared" si="483"/>
        <v>2.2260769416760146E-4</v>
      </c>
      <c r="AU320" s="5">
        <f t="shared" si="484"/>
        <v>9.5022567674264691E-5</v>
      </c>
      <c r="AV320" s="5">
        <f t="shared" si="485"/>
        <v>3.0421079113550538E-5</v>
      </c>
      <c r="AW320" s="5">
        <f t="shared" si="486"/>
        <v>2.1007372077541408E-7</v>
      </c>
      <c r="AX320" s="5">
        <f t="shared" si="487"/>
        <v>7.9759176909046455E-4</v>
      </c>
      <c r="AY320" s="5">
        <f t="shared" si="488"/>
        <v>6.0455329185672918E-4</v>
      </c>
      <c r="AZ320" s="5">
        <f t="shared" si="489"/>
        <v>2.29117636903142E-4</v>
      </c>
      <c r="BA320" s="5">
        <f t="shared" si="490"/>
        <v>5.7888352989643583E-5</v>
      </c>
      <c r="BB320" s="5">
        <f t="shared" si="491"/>
        <v>1.096945696918418E-5</v>
      </c>
      <c r="BC320" s="5">
        <f t="shared" si="492"/>
        <v>1.6629111727578186E-6</v>
      </c>
      <c r="BD320" s="5">
        <f t="shared" si="493"/>
        <v>3.4297080493499785E-5</v>
      </c>
      <c r="BE320" s="5">
        <f t="shared" si="494"/>
        <v>4.3920269661967574E-5</v>
      </c>
      <c r="BF320" s="5">
        <f t="shared" si="495"/>
        <v>2.8121782662310647E-5</v>
      </c>
      <c r="BG320" s="5">
        <f t="shared" si="496"/>
        <v>1.2004095393659091E-5</v>
      </c>
      <c r="BH320" s="5">
        <f t="shared" si="497"/>
        <v>3.8430611232158191E-6</v>
      </c>
      <c r="BI320" s="5">
        <f t="shared" si="498"/>
        <v>9.8427200467429024E-7</v>
      </c>
      <c r="BJ320" s="8">
        <f t="shared" si="499"/>
        <v>0.48823569474586087</v>
      </c>
      <c r="BK320" s="8">
        <f t="shared" si="500"/>
        <v>0.29140294175488601</v>
      </c>
      <c r="BL320" s="8">
        <f t="shared" si="501"/>
        <v>0.21113066275239928</v>
      </c>
      <c r="BM320" s="8">
        <f t="shared" si="502"/>
        <v>0.33337438933101415</v>
      </c>
      <c r="BN320" s="8">
        <f t="shared" si="503"/>
        <v>0.66624154179404305</v>
      </c>
    </row>
    <row r="321" spans="1:66" x14ac:dyDescent="0.25">
      <c r="A321" t="s">
        <v>145</v>
      </c>
      <c r="B321" t="s">
        <v>433</v>
      </c>
      <c r="C321" t="s">
        <v>347</v>
      </c>
      <c r="D321" t="s">
        <v>493</v>
      </c>
      <c r="E321">
        <f>VLOOKUP(A321,home!$A$2:$E$405,3,FALSE)</f>
        <v>1.4111111111111101</v>
      </c>
      <c r="F321">
        <f>VLOOKUP(B321,home!$B$2:$E$405,3,FALSE)</f>
        <v>0.92</v>
      </c>
      <c r="G321">
        <f>VLOOKUP(C321,away!$B$2:$E$405,4,FALSE)</f>
        <v>0.88</v>
      </c>
      <c r="H321">
        <f>VLOOKUP(A321,away!$A$2:$E$405,3,FALSE)</f>
        <v>1.1611111111111101</v>
      </c>
      <c r="I321">
        <f>VLOOKUP(C321,away!$B$2:$E$405,3,FALSE)</f>
        <v>1</v>
      </c>
      <c r="J321">
        <f>VLOOKUP(B321,home!$B$2:$E$405,4,FALSE)</f>
        <v>1.37</v>
      </c>
      <c r="K321" s="3">
        <f t="shared" si="448"/>
        <v>1.1424355555555548</v>
      </c>
      <c r="L321" s="3">
        <f t="shared" si="449"/>
        <v>1.590722222222221</v>
      </c>
      <c r="M321" s="5">
        <f t="shared" si="450"/>
        <v>6.5013666471576831E-2</v>
      </c>
      <c r="N321" s="5">
        <f t="shared" si="451"/>
        <v>7.4273924174159414E-2</v>
      </c>
      <c r="O321" s="5">
        <f t="shared" si="452"/>
        <v>0.103418684004481</v>
      </c>
      <c r="P321" s="5">
        <f t="shared" si="453"/>
        <v>0.11814918171548361</v>
      </c>
      <c r="Q321" s="5">
        <f t="shared" si="454"/>
        <v>4.2426585913598498E-2</v>
      </c>
      <c r="R321" s="5">
        <f t="shared" si="455"/>
        <v>8.2255199419452862E-2</v>
      </c>
      <c r="S321" s="5">
        <f t="shared" si="456"/>
        <v>5.3678056851866593E-2</v>
      </c>
      <c r="T321" s="5">
        <f t="shared" si="457"/>
        <v>6.7488913025781375E-2</v>
      </c>
      <c r="U321" s="5">
        <f t="shared" si="458"/>
        <v>9.3971264446095562E-2</v>
      </c>
      <c r="V321" s="5">
        <f t="shared" si="459"/>
        <v>1.0838778363106661E-2</v>
      </c>
      <c r="W321" s="5">
        <f t="shared" si="460"/>
        <v>1.6156546749509115E-2</v>
      </c>
      <c r="X321" s="5">
        <f t="shared" si="461"/>
        <v>2.570057794881634E-2</v>
      </c>
      <c r="Y321" s="5">
        <f t="shared" si="462"/>
        <v>2.0441240233568275E-2</v>
      </c>
      <c r="Z321" s="5">
        <f t="shared" si="463"/>
        <v>4.361505786994798E-2</v>
      </c>
      <c r="AA321" s="5">
        <f t="shared" si="464"/>
        <v>4.9827392868241685E-2</v>
      </c>
      <c r="AB321" s="5">
        <f t="shared" si="465"/>
        <v>2.8462292626657303E-2</v>
      </c>
      <c r="AC321" s="5">
        <f t="shared" si="466"/>
        <v>1.2310803865334234E-3</v>
      </c>
      <c r="AD321" s="5">
        <f t="shared" si="467"/>
        <v>4.6144533654086861E-3</v>
      </c>
      <c r="AE321" s="5">
        <f t="shared" si="468"/>
        <v>7.3403135117637115E-3</v>
      </c>
      <c r="AF321" s="5">
        <f t="shared" si="469"/>
        <v>5.8381999106202846E-3</v>
      </c>
      <c r="AG321" s="5">
        <f t="shared" si="470"/>
        <v>3.0956514451998224E-3</v>
      </c>
      <c r="AH321" s="5">
        <f t="shared" si="471"/>
        <v>1.7344860444308611E-2</v>
      </c>
      <c r="AI321" s="5">
        <f t="shared" si="472"/>
        <v>1.9815385277727277E-2</v>
      </c>
      <c r="AJ321" s="5">
        <f t="shared" si="473"/>
        <v>1.1318900344153865E-2</v>
      </c>
      <c r="AK321" s="5">
        <f t="shared" si="474"/>
        <v>4.3103714009837908E-3</v>
      </c>
      <c r="AL321" s="5">
        <f t="shared" si="475"/>
        <v>8.9489578538687521E-5</v>
      </c>
      <c r="AM321" s="5">
        <f t="shared" si="476"/>
        <v>1.0543431188191745E-3</v>
      </c>
      <c r="AN321" s="5">
        <f t="shared" si="477"/>
        <v>1.6771670289527441E-3</v>
      </c>
      <c r="AO321" s="5">
        <f t="shared" si="478"/>
        <v>1.3339534316667749E-3</v>
      </c>
      <c r="AP321" s="5">
        <f t="shared" si="479"/>
        <v>7.0731645572064301E-4</v>
      </c>
      <c r="AQ321" s="5">
        <f t="shared" si="480"/>
        <v>2.8128600106457172E-4</v>
      </c>
      <c r="AR321" s="5">
        <f t="shared" si="481"/>
        <v>5.5181709900209795E-3</v>
      </c>
      <c r="AS321" s="5">
        <f t="shared" si="482"/>
        <v>6.3041547406351628E-3</v>
      </c>
      <c r="AT321" s="5">
        <f t="shared" si="483"/>
        <v>3.6010452617128599E-3</v>
      </c>
      <c r="AU321" s="5">
        <f t="shared" si="484"/>
        <v>1.371320714715209E-3</v>
      </c>
      <c r="AV321" s="5">
        <f t="shared" si="485"/>
        <v>3.9166138564012765E-4</v>
      </c>
      <c r="AW321" s="5">
        <f t="shared" si="486"/>
        <v>4.517477738927002E-6</v>
      </c>
      <c r="AX321" s="5">
        <f t="shared" si="487"/>
        <v>2.0075317778239324E-4</v>
      </c>
      <c r="AY321" s="5">
        <f t="shared" si="488"/>
        <v>3.1934254108018117E-4</v>
      </c>
      <c r="AZ321" s="5">
        <f t="shared" si="489"/>
        <v>2.5399263829857841E-4</v>
      </c>
      <c r="BA321" s="5">
        <f t="shared" si="490"/>
        <v>1.346772446741331E-4</v>
      </c>
      <c r="BB321" s="5">
        <f t="shared" si="491"/>
        <v>5.3558521482700715E-5</v>
      </c>
      <c r="BC321" s="5">
        <f t="shared" si="492"/>
        <v>1.703934606237965E-5</v>
      </c>
      <c r="BD321" s="5">
        <f t="shared" si="493"/>
        <v>1.4629795366413944E-3</v>
      </c>
      <c r="BE321" s="5">
        <f t="shared" si="494"/>
        <v>1.6713598397093195E-3</v>
      </c>
      <c r="BF321" s="5">
        <f t="shared" si="495"/>
        <v>9.5471045350578013E-4</v>
      </c>
      <c r="BG321" s="5">
        <f t="shared" si="496"/>
        <v>3.6356505578185694E-4</v>
      </c>
      <c r="BH321" s="5">
        <f t="shared" si="497"/>
        <v>1.0383741162068303E-4</v>
      </c>
      <c r="BI321" s="5">
        <f t="shared" si="498"/>
        <v>2.3725510206465168E-5</v>
      </c>
      <c r="BJ321" s="8">
        <f t="shared" si="499"/>
        <v>0.27340983578402983</v>
      </c>
      <c r="BK321" s="8">
        <f t="shared" si="500"/>
        <v>0.24931959590818595</v>
      </c>
      <c r="BL321" s="8">
        <f t="shared" si="501"/>
        <v>0.43249088173229167</v>
      </c>
      <c r="BM321" s="8">
        <f t="shared" si="502"/>
        <v>0.51298330453236207</v>
      </c>
      <c r="BN321" s="8">
        <f t="shared" si="503"/>
        <v>0.48553724169875223</v>
      </c>
    </row>
    <row r="322" spans="1:66" x14ac:dyDescent="0.25">
      <c r="A322" t="s">
        <v>145</v>
      </c>
      <c r="B322" t="s">
        <v>434</v>
      </c>
      <c r="C322" t="s">
        <v>360</v>
      </c>
      <c r="D322" t="s">
        <v>493</v>
      </c>
      <c r="E322">
        <f>VLOOKUP(A322,home!$A$2:$E$405,3,FALSE)</f>
        <v>1.4111111111111101</v>
      </c>
      <c r="F322">
        <f>VLOOKUP(B322,home!$B$2:$E$405,3,FALSE)</f>
        <v>0.9</v>
      </c>
      <c r="G322">
        <f>VLOOKUP(C322,away!$B$2:$E$405,4,FALSE)</f>
        <v>0.81</v>
      </c>
      <c r="H322">
        <f>VLOOKUP(A322,away!$A$2:$E$405,3,FALSE)</f>
        <v>1.1611111111111101</v>
      </c>
      <c r="I322">
        <f>VLOOKUP(C322,away!$B$2:$E$405,3,FALSE)</f>
        <v>0.96</v>
      </c>
      <c r="J322">
        <f>VLOOKUP(B322,home!$B$2:$E$405,4,FALSE)</f>
        <v>0.8</v>
      </c>
      <c r="K322" s="3">
        <f t="shared" si="448"/>
        <v>1.0286999999999993</v>
      </c>
      <c r="L322" s="3">
        <f t="shared" si="449"/>
        <v>0.89173333333333249</v>
      </c>
      <c r="M322" s="5">
        <f t="shared" si="450"/>
        <v>0.1465434462095373</v>
      </c>
      <c r="N322" s="5">
        <f t="shared" si="451"/>
        <v>0.15074924311575091</v>
      </c>
      <c r="O322" s="5">
        <f t="shared" si="452"/>
        <v>0.13067767576658459</v>
      </c>
      <c r="P322" s="5">
        <f t="shared" si="453"/>
        <v>0.13442812506108548</v>
      </c>
      <c r="Q322" s="5">
        <f t="shared" si="454"/>
        <v>7.7537873196586421E-2</v>
      </c>
      <c r="R322" s="5">
        <f t="shared" si="455"/>
        <v>5.8264819701794458E-2</v>
      </c>
      <c r="S322" s="5">
        <f t="shared" si="456"/>
        <v>3.0828606251008774E-2</v>
      </c>
      <c r="T322" s="5">
        <f t="shared" si="457"/>
        <v>6.9143106125169274E-2</v>
      </c>
      <c r="U322" s="5">
        <f t="shared" si="458"/>
        <v>5.9937020027235922E-2</v>
      </c>
      <c r="V322" s="5">
        <f t="shared" si="459"/>
        <v>3.1422093915668145E-3</v>
      </c>
      <c r="W322" s="5">
        <f t="shared" si="460"/>
        <v>2.6587736719109467E-2</v>
      </c>
      <c r="X322" s="5">
        <f t="shared" si="461"/>
        <v>2.3709171090320526E-2</v>
      </c>
      <c r="Y322" s="5">
        <f t="shared" si="462"/>
        <v>1.0571129083470902E-2</v>
      </c>
      <c r="Z322" s="5">
        <f t="shared" si="463"/>
        <v>1.73188939629156E-2</v>
      </c>
      <c r="AA322" s="5">
        <f t="shared" si="464"/>
        <v>1.7815946219651265E-2</v>
      </c>
      <c r="AB322" s="5">
        <f t="shared" si="465"/>
        <v>9.1636319380776227E-3</v>
      </c>
      <c r="AC322" s="5">
        <f t="shared" si="466"/>
        <v>1.8015191398157286E-4</v>
      </c>
      <c r="AD322" s="5">
        <f t="shared" si="467"/>
        <v>6.8377011907369721E-3</v>
      </c>
      <c r="AE322" s="5">
        <f t="shared" si="468"/>
        <v>6.0974060751531767E-3</v>
      </c>
      <c r="AF322" s="5">
        <f t="shared" si="469"/>
        <v>2.7186301220416269E-3</v>
      </c>
      <c r="AG322" s="5">
        <f t="shared" si="470"/>
        <v>8.0809770027619491E-4</v>
      </c>
      <c r="AH322" s="5">
        <f t="shared" si="471"/>
        <v>3.8609587607993136E-3</v>
      </c>
      <c r="AI322" s="5">
        <f t="shared" si="472"/>
        <v>3.9717682772342508E-3</v>
      </c>
      <c r="AJ322" s="5">
        <f t="shared" si="473"/>
        <v>2.0428790133954359E-3</v>
      </c>
      <c r="AK322" s="5">
        <f t="shared" si="474"/>
        <v>7.0050321369329439E-4</v>
      </c>
      <c r="AL322" s="5">
        <f t="shared" si="475"/>
        <v>6.6103219622885281E-6</v>
      </c>
      <c r="AM322" s="5">
        <f t="shared" si="476"/>
        <v>1.4067886429822241E-3</v>
      </c>
      <c r="AN322" s="5">
        <f t="shared" si="477"/>
        <v>1.254480325902014E-3</v>
      </c>
      <c r="AO322" s="5">
        <f t="shared" si="478"/>
        <v>5.5933096130884408E-4</v>
      </c>
      <c r="AP322" s="5">
        <f t="shared" si="479"/>
        <v>1.6625802085482426E-4</v>
      </c>
      <c r="AQ322" s="5">
        <f t="shared" si="480"/>
        <v>3.7064454782568785E-5</v>
      </c>
      <c r="AR322" s="5">
        <f t="shared" si="481"/>
        <v>6.8858912512602107E-4</v>
      </c>
      <c r="AS322" s="5">
        <f t="shared" si="482"/>
        <v>7.0835163301713737E-4</v>
      </c>
      <c r="AT322" s="5">
        <f t="shared" si="483"/>
        <v>3.6434066244236436E-4</v>
      </c>
      <c r="AU322" s="5">
        <f t="shared" si="484"/>
        <v>1.2493241315148664E-4</v>
      </c>
      <c r="AV322" s="5">
        <f t="shared" si="485"/>
        <v>3.2129493352233554E-5</v>
      </c>
      <c r="AW322" s="5">
        <f t="shared" si="486"/>
        <v>1.6843946481122307E-7</v>
      </c>
      <c r="AX322" s="5">
        <f t="shared" si="487"/>
        <v>2.4119391283930207E-4</v>
      </c>
      <c r="AY322" s="5">
        <f t="shared" si="488"/>
        <v>2.1508065187590008E-4</v>
      </c>
      <c r="AZ322" s="5">
        <f t="shared" si="489"/>
        <v>9.5897293316401217E-5</v>
      </c>
      <c r="BA322" s="5">
        <f t="shared" si="490"/>
        <v>2.8504937675559591E-5</v>
      </c>
      <c r="BB322" s="5">
        <f t="shared" si="491"/>
        <v>6.3547007724714113E-6</v>
      </c>
      <c r="BC322" s="5">
        <f t="shared" si="492"/>
        <v>1.133339700434367E-6</v>
      </c>
      <c r="BD322" s="5">
        <f t="shared" si="493"/>
        <v>1.0233964597428497E-4</v>
      </c>
      <c r="BE322" s="5">
        <f t="shared" si="494"/>
        <v>1.0527679381374687E-4</v>
      </c>
      <c r="BF322" s="5">
        <f t="shared" si="495"/>
        <v>5.4149118898100661E-5</v>
      </c>
      <c r="BG322" s="5">
        <f t="shared" si="496"/>
        <v>1.8567732870158704E-5</v>
      </c>
      <c r="BH322" s="5">
        <f t="shared" si="497"/>
        <v>4.7751567008830612E-6</v>
      </c>
      <c r="BI322" s="5">
        <f t="shared" si="498"/>
        <v>9.8244073963968053E-7</v>
      </c>
      <c r="BJ322" s="8">
        <f t="shared" si="499"/>
        <v>0.37877218166062598</v>
      </c>
      <c r="BK322" s="8">
        <f t="shared" si="500"/>
        <v>0.31534422980101817</v>
      </c>
      <c r="BL322" s="8">
        <f t="shared" si="501"/>
        <v>0.28863963713455226</v>
      </c>
      <c r="BM322" s="8">
        <f t="shared" si="502"/>
        <v>0.3016588472953618</v>
      </c>
      <c r="BN322" s="8">
        <f t="shared" si="503"/>
        <v>0.69820118305133916</v>
      </c>
    </row>
    <row r="323" spans="1:66" x14ac:dyDescent="0.25">
      <c r="A323" t="s">
        <v>27</v>
      </c>
      <c r="B323" t="s">
        <v>297</v>
      </c>
      <c r="C323" t="s">
        <v>298</v>
      </c>
      <c r="D323" t="s">
        <v>493</v>
      </c>
      <c r="E323">
        <f>VLOOKUP(A323,home!$A$2:$E$405,3,FALSE)</f>
        <v>1.24770642201835</v>
      </c>
      <c r="F323">
        <f>VLOOKUP(B323,home!$B$2:$E$405,3,FALSE)</f>
        <v>1.05</v>
      </c>
      <c r="G323">
        <f>VLOOKUP(C323,away!$B$2:$E$405,4,FALSE)</f>
        <v>0.7</v>
      </c>
      <c r="H323">
        <f>VLOOKUP(A323,away!$A$2:$E$405,3,FALSE)</f>
        <v>1.07339449541284</v>
      </c>
      <c r="I323">
        <f>VLOOKUP(C323,away!$B$2:$E$405,3,FALSE)</f>
        <v>1.4</v>
      </c>
      <c r="J323">
        <f>VLOOKUP(B323,home!$B$2:$E$405,4,FALSE)</f>
        <v>1.1100000000000001</v>
      </c>
      <c r="K323" s="3">
        <f t="shared" si="448"/>
        <v>0.91706422018348721</v>
      </c>
      <c r="L323" s="3">
        <f t="shared" si="449"/>
        <v>1.6680550458715535</v>
      </c>
      <c r="M323" s="5">
        <f t="shared" si="450"/>
        <v>7.5387087944358583E-2</v>
      </c>
      <c r="N323" s="5">
        <f t="shared" si="451"/>
        <v>6.9134801017597169E-2</v>
      </c>
      <c r="O323" s="5">
        <f t="shared" si="452"/>
        <v>0.12574981243914987</v>
      </c>
      <c r="P323" s="5">
        <f t="shared" si="453"/>
        <v>0.11532065368272874</v>
      </c>
      <c r="Q323" s="5">
        <f t="shared" si="454"/>
        <v>3.1700526191371647E-2</v>
      </c>
      <c r="R323" s="5">
        <f t="shared" si="455"/>
        <v>0.10487880457826274</v>
      </c>
      <c r="S323" s="5">
        <f t="shared" si="456"/>
        <v>4.4101893070957437E-2</v>
      </c>
      <c r="T323" s="5">
        <f t="shared" si="457"/>
        <v>5.287822267030081E-2</v>
      </c>
      <c r="U323" s="5">
        <f t="shared" si="458"/>
        <v>9.6180599134340863E-2</v>
      </c>
      <c r="V323" s="5">
        <f t="shared" si="459"/>
        <v>7.4959184011611163E-3</v>
      </c>
      <c r="W323" s="5">
        <f t="shared" si="460"/>
        <v>9.6904727770321525E-3</v>
      </c>
      <c r="X323" s="5">
        <f t="shared" si="461"/>
        <v>1.6164242012609405E-2</v>
      </c>
      <c r="Y323" s="5">
        <f t="shared" si="462"/>
        <v>1.3481422725911043E-2</v>
      </c>
      <c r="Z323" s="5">
        <f t="shared" si="463"/>
        <v>5.8314539727249252E-2</v>
      </c>
      <c r="AA323" s="5">
        <f t="shared" si="464"/>
        <v>5.347817790032882E-2</v>
      </c>
      <c r="AB323" s="5">
        <f t="shared" si="465"/>
        <v>2.452146175649942E-2</v>
      </c>
      <c r="AC323" s="5">
        <f t="shared" si="466"/>
        <v>7.1666302010855716E-4</v>
      </c>
      <c r="AD323" s="5">
        <f t="shared" si="467"/>
        <v>2.2216964651195752E-3</v>
      </c>
      <c r="AE323" s="5">
        <f t="shared" si="468"/>
        <v>3.7059119990377012E-3</v>
      </c>
      <c r="AF323" s="5">
        <f t="shared" si="469"/>
        <v>3.0908326047753877E-3</v>
      </c>
      <c r="AG323" s="5">
        <f t="shared" si="470"/>
        <v>1.7185596407799676E-3</v>
      </c>
      <c r="AH323" s="5">
        <f t="shared" si="471"/>
        <v>2.4317965559928812E-2</v>
      </c>
      <c r="AI323" s="5">
        <f t="shared" si="472"/>
        <v>2.2301136122665013E-2</v>
      </c>
      <c r="AJ323" s="5">
        <f t="shared" si="473"/>
        <v>1.0225787003768794E-2</v>
      </c>
      <c r="AK323" s="5">
        <f t="shared" si="474"/>
        <v>3.125901128124556E-3</v>
      </c>
      <c r="AL323" s="5">
        <f t="shared" si="475"/>
        <v>4.3851566735224733E-5</v>
      </c>
      <c r="AM323" s="5">
        <f t="shared" si="476"/>
        <v>4.0748766725385883E-4</v>
      </c>
      <c r="AN323" s="5">
        <f t="shared" si="477"/>
        <v>6.7971185949322773E-4</v>
      </c>
      <c r="AO323" s="5">
        <f t="shared" si="478"/>
        <v>5.6689839848320773E-4</v>
      </c>
      <c r="AP323" s="5">
        <f t="shared" si="479"/>
        <v>3.1520591136213912E-4</v>
      </c>
      <c r="AQ323" s="5">
        <f t="shared" si="480"/>
        <v>1.3144520273403941E-4</v>
      </c>
      <c r="AR323" s="5">
        <f t="shared" si="481"/>
        <v>8.1127410315139804E-3</v>
      </c>
      <c r="AS323" s="5">
        <f t="shared" si="482"/>
        <v>7.4399045276159472E-3</v>
      </c>
      <c r="AT323" s="5">
        <f t="shared" si="483"/>
        <v>3.4114351219288568E-3</v>
      </c>
      <c r="AU323" s="5">
        <f t="shared" si="484"/>
        <v>1.042835029932749E-3</v>
      </c>
      <c r="AV323" s="5">
        <f t="shared" si="485"/>
        <v>2.39086673376325E-4</v>
      </c>
      <c r="AW323" s="5">
        <f t="shared" si="486"/>
        <v>1.863342722507645E-6</v>
      </c>
      <c r="AX323" s="5">
        <f t="shared" si="487"/>
        <v>6.2282059967424687E-5</v>
      </c>
      <c r="AY323" s="5">
        <f t="shared" si="488"/>
        <v>1.0388990439593742E-4</v>
      </c>
      <c r="AZ323" s="5">
        <f t="shared" si="489"/>
        <v>8.6647039621378389E-5</v>
      </c>
      <c r="BA323" s="5">
        <f t="shared" si="490"/>
        <v>4.8177343883424222E-5</v>
      </c>
      <c r="BB323" s="5">
        <f t="shared" si="491"/>
        <v>2.0090615390358693E-5</v>
      </c>
      <c r="BC323" s="5">
        <f t="shared" si="492"/>
        <v>6.7024504753104992E-6</v>
      </c>
      <c r="BD323" s="5">
        <f t="shared" si="493"/>
        <v>2.2554164355776812E-3</v>
      </c>
      <c r="BE323" s="5">
        <f t="shared" si="494"/>
        <v>2.0683617146820665E-3</v>
      </c>
      <c r="BF323" s="5">
        <f t="shared" si="495"/>
        <v>9.4841026146614475E-4</v>
      </c>
      <c r="BG323" s="5">
        <f t="shared" si="496"/>
        <v>2.8991770561515576E-4</v>
      </c>
      <c r="BH323" s="5">
        <f t="shared" si="497"/>
        <v>6.6468288654337155E-5</v>
      </c>
      <c r="BI323" s="5">
        <f t="shared" si="498"/>
        <v>1.2191137860344131E-5</v>
      </c>
      <c r="BJ323" s="8">
        <f t="shared" si="499"/>
        <v>0.20621522655759514</v>
      </c>
      <c r="BK323" s="8">
        <f t="shared" si="500"/>
        <v>0.2431699575904456</v>
      </c>
      <c r="BL323" s="8">
        <f t="shared" si="501"/>
        <v>0.49066641355129248</v>
      </c>
      <c r="BM323" s="8">
        <f t="shared" si="502"/>
        <v>0.47609242501144022</v>
      </c>
      <c r="BN323" s="8">
        <f t="shared" si="503"/>
        <v>0.52217168585346874</v>
      </c>
    </row>
    <row r="324" spans="1:66" x14ac:dyDescent="0.25">
      <c r="A324" t="s">
        <v>37</v>
      </c>
      <c r="B324" t="s">
        <v>39</v>
      </c>
      <c r="C324" t="s">
        <v>226</v>
      </c>
      <c r="D324" t="s">
        <v>493</v>
      </c>
      <c r="E324">
        <f>VLOOKUP(A324,home!$A$2:$E$405,3,FALSE)</f>
        <v>1.58474576271186</v>
      </c>
      <c r="F324">
        <f>VLOOKUP(B324,home!$B$2:$E$405,3,FALSE)</f>
        <v>0.98</v>
      </c>
      <c r="G324">
        <f>VLOOKUP(C324,away!$B$2:$E$405,4,FALSE)</f>
        <v>1.26</v>
      </c>
      <c r="H324">
        <f>VLOOKUP(A324,away!$A$2:$E$405,3,FALSE)</f>
        <v>1.29661016949153</v>
      </c>
      <c r="I324">
        <f>VLOOKUP(C324,away!$B$2:$E$405,3,FALSE)</f>
        <v>1.2</v>
      </c>
      <c r="J324">
        <f>VLOOKUP(B324,home!$B$2:$E$405,4,FALSE)</f>
        <v>0.63</v>
      </c>
      <c r="K324" s="3">
        <f t="shared" si="448"/>
        <v>1.9568440677966048</v>
      </c>
      <c r="L324" s="3">
        <f t="shared" si="449"/>
        <v>0.98023728813559663</v>
      </c>
      <c r="M324" s="5">
        <f t="shared" si="450"/>
        <v>5.3020250371054907E-2</v>
      </c>
      <c r="N324" s="5">
        <f t="shared" si="451"/>
        <v>0.10375236241168952</v>
      </c>
      <c r="O324" s="5">
        <f t="shared" si="452"/>
        <v>5.1972426439993225E-2</v>
      </c>
      <c r="P324" s="5">
        <f t="shared" si="453"/>
        <v>0.10170193436809614</v>
      </c>
      <c r="Q324" s="5">
        <f t="shared" si="454"/>
        <v>0.10151359745259907</v>
      </c>
      <c r="R324" s="5">
        <f t="shared" si="455"/>
        <v>2.5472655175682868E-2</v>
      </c>
      <c r="S324" s="5">
        <f t="shared" si="456"/>
        <v>4.8770438567464776E-2</v>
      </c>
      <c r="T324" s="5">
        <f t="shared" si="457"/>
        <v>9.9507413475824327E-2</v>
      </c>
      <c r="U324" s="5">
        <f t="shared" si="458"/>
        <v>4.9846014171563494E-2</v>
      </c>
      <c r="V324" s="5">
        <f t="shared" si="459"/>
        <v>1.0394451821247241E-2</v>
      </c>
      <c r="W324" s="5">
        <f t="shared" si="460"/>
        <v>6.6215426991936999E-2</v>
      </c>
      <c r="X324" s="5">
        <f t="shared" si="461"/>
        <v>6.4906830587316916E-2</v>
      </c>
      <c r="Y324" s="5">
        <f t="shared" si="462"/>
        <v>3.1812047798194056E-2</v>
      </c>
      <c r="Z324" s="5">
        <f t="shared" si="463"/>
        <v>8.3230821436748488E-3</v>
      </c>
      <c r="AA324" s="5">
        <f t="shared" si="464"/>
        <v>1.6286973918633974E-2</v>
      </c>
      <c r="AB324" s="5">
        <f t="shared" si="465"/>
        <v>1.593553414751846E-2</v>
      </c>
      <c r="AC324" s="5">
        <f t="shared" si="466"/>
        <v>1.246146342103494E-3</v>
      </c>
      <c r="AD324" s="5">
        <f t="shared" si="467"/>
        <v>3.2393316376447767E-2</v>
      </c>
      <c r="AE324" s="5">
        <f t="shared" si="468"/>
        <v>3.1753136598567572E-2</v>
      </c>
      <c r="AF324" s="5">
        <f t="shared" si="469"/>
        <v>1.5562804254589517E-2</v>
      </c>
      <c r="AG324" s="5">
        <f t="shared" si="470"/>
        <v>5.0850803461013182E-3</v>
      </c>
      <c r="AH324" s="5">
        <f t="shared" si="471"/>
        <v>2.0396488673614099E-3</v>
      </c>
      <c r="AI324" s="5">
        <f t="shared" si="472"/>
        <v>3.9912747864842384E-3</v>
      </c>
      <c r="AJ324" s="5">
        <f t="shared" si="473"/>
        <v>3.9051511944389224E-3</v>
      </c>
      <c r="AK324" s="5">
        <f t="shared" si="474"/>
        <v>2.5472573162288767E-3</v>
      </c>
      <c r="AL324" s="5">
        <f t="shared" si="475"/>
        <v>9.561289704270492E-5</v>
      </c>
      <c r="AM324" s="5">
        <f t="shared" si="476"/>
        <v>1.2677733797502087E-2</v>
      </c>
      <c r="AN324" s="5">
        <f t="shared" si="477"/>
        <v>1.2427187397368445E-2</v>
      </c>
      <c r="AO324" s="5">
        <f t="shared" si="478"/>
        <v>6.0907962367746527E-3</v>
      </c>
      <c r="AP324" s="5">
        <f t="shared" si="479"/>
        <v>1.9901418619074946E-3</v>
      </c>
      <c r="AQ324" s="5">
        <f t="shared" si="480"/>
        <v>4.8770281543033227E-4</v>
      </c>
      <c r="AR324" s="5">
        <f t="shared" si="481"/>
        <v>3.9986797489823819E-4</v>
      </c>
      <c r="AS324" s="5">
        <f t="shared" si="482"/>
        <v>7.824792745814589E-4</v>
      </c>
      <c r="AT324" s="5">
        <f t="shared" si="483"/>
        <v>7.6559496331925951E-4</v>
      </c>
      <c r="AU324" s="5">
        <f t="shared" si="484"/>
        <v>4.993833207687507E-4</v>
      </c>
      <c r="AV324" s="5">
        <f t="shared" si="485"/>
        <v>2.4430382220072463E-4</v>
      </c>
      <c r="AW324" s="5">
        <f t="shared" si="486"/>
        <v>5.0944982298317418E-6</v>
      </c>
      <c r="AX324" s="5">
        <f t="shared" si="487"/>
        <v>4.1347246957910777E-3</v>
      </c>
      <c r="AY324" s="5">
        <f t="shared" si="488"/>
        <v>4.0530113229895262E-3</v>
      </c>
      <c r="AZ324" s="5">
        <f t="shared" si="489"/>
        <v>1.9864564140150594E-3</v>
      </c>
      <c r="BA324" s="5">
        <f t="shared" si="490"/>
        <v>6.4906621609122804E-4</v>
      </c>
      <c r="BB324" s="5">
        <f t="shared" si="491"/>
        <v>1.590597268704246E-4</v>
      </c>
      <c r="BC324" s="5">
        <f t="shared" si="492"/>
        <v>3.118325506381076E-5</v>
      </c>
      <c r="BD324" s="5">
        <f t="shared" si="493"/>
        <v>6.5327583221086937E-5</v>
      </c>
      <c r="BE324" s="5">
        <f t="shared" si="494"/>
        <v>1.2783589368967296E-4</v>
      </c>
      <c r="BF324" s="5">
        <f t="shared" si="495"/>
        <v>1.2507745510905702E-4</v>
      </c>
      <c r="BG324" s="5">
        <f t="shared" si="496"/>
        <v>8.1585692015084774E-5</v>
      </c>
      <c r="BH324" s="5">
        <f t="shared" si="497"/>
        <v>3.9912619359199859E-5</v>
      </c>
      <c r="BI324" s="5">
        <f t="shared" si="498"/>
        <v>1.5620554484654839E-5</v>
      </c>
      <c r="BJ324" s="8">
        <f t="shared" si="499"/>
        <v>0.59718908003307125</v>
      </c>
      <c r="BK324" s="8">
        <f t="shared" si="500"/>
        <v>0.21928184568999878</v>
      </c>
      <c r="BL324" s="8">
        <f t="shared" si="501"/>
        <v>0.17514392517155267</v>
      </c>
      <c r="BM324" s="8">
        <f t="shared" si="502"/>
        <v>0.55845678999442216</v>
      </c>
      <c r="BN324" s="8">
        <f t="shared" si="503"/>
        <v>0.43743322621911573</v>
      </c>
    </row>
    <row r="325" spans="1:66" x14ac:dyDescent="0.25">
      <c r="A325" t="s">
        <v>37</v>
      </c>
      <c r="B325" t="s">
        <v>228</v>
      </c>
      <c r="C325" t="s">
        <v>230</v>
      </c>
      <c r="D325" t="s">
        <v>493</v>
      </c>
      <c r="E325">
        <f>VLOOKUP(A325,home!$A$2:$E$405,3,FALSE)</f>
        <v>1.58474576271186</v>
      </c>
      <c r="F325">
        <f>VLOOKUP(B325,home!$B$2:$E$405,3,FALSE)</f>
        <v>0.98</v>
      </c>
      <c r="G325">
        <f>VLOOKUP(C325,away!$B$2:$E$405,4,FALSE)</f>
        <v>0.86</v>
      </c>
      <c r="H325">
        <f>VLOOKUP(A325,away!$A$2:$E$405,3,FALSE)</f>
        <v>1.29661016949153</v>
      </c>
      <c r="I325">
        <f>VLOOKUP(C325,away!$B$2:$E$405,3,FALSE)</f>
        <v>0.98</v>
      </c>
      <c r="J325">
        <f>VLOOKUP(B325,home!$B$2:$E$405,4,FALSE)</f>
        <v>1.47</v>
      </c>
      <c r="K325" s="3">
        <f t="shared" si="448"/>
        <v>1.3356237288135555</v>
      </c>
      <c r="L325" s="3">
        <f t="shared" si="449"/>
        <v>1.867896610169498</v>
      </c>
      <c r="M325" s="5">
        <f t="shared" si="450"/>
        <v>4.0618959485185895E-2</v>
      </c>
      <c r="N325" s="5">
        <f t="shared" si="451"/>
        <v>5.4251646128130722E-2</v>
      </c>
      <c r="O325" s="5">
        <f t="shared" si="452"/>
        <v>7.5872016730990907E-2</v>
      </c>
      <c r="P325" s="5">
        <f t="shared" si="453"/>
        <v>0.10133646589885055</v>
      </c>
      <c r="Q325" s="5">
        <f t="shared" si="454"/>
        <v>3.6229892947963728E-2</v>
      </c>
      <c r="R325" s="5">
        <f t="shared" si="455"/>
        <v>7.0860541429270701E-2</v>
      </c>
      <c r="S325" s="5">
        <f t="shared" si="456"/>
        <v>6.3203732019613476E-2</v>
      </c>
      <c r="T325" s="5">
        <f t="shared" si="457"/>
        <v>6.7673694224305248E-2</v>
      </c>
      <c r="U325" s="5">
        <f t="shared" si="458"/>
        <v>9.4643020569509961E-2</v>
      </c>
      <c r="V325" s="5">
        <f t="shared" si="459"/>
        <v>1.7520123923688485E-2</v>
      </c>
      <c r="W325" s="5">
        <f t="shared" si="460"/>
        <v>1.612983490455841E-2</v>
      </c>
      <c r="X325" s="5">
        <f t="shared" si="461"/>
        <v>3.0128863940818304E-2</v>
      </c>
      <c r="Y325" s="5">
        <f t="shared" si="462"/>
        <v>2.8138801411656277E-2</v>
      </c>
      <c r="Z325" s="5">
        <f t="shared" si="463"/>
        <v>4.4120055043503345E-2</v>
      </c>
      <c r="AA325" s="5">
        <f t="shared" si="464"/>
        <v>5.8927792432663259E-2</v>
      </c>
      <c r="AB325" s="5">
        <f t="shared" si="465"/>
        <v>3.935267892983247E-2</v>
      </c>
      <c r="AC325" s="5">
        <f t="shared" si="466"/>
        <v>2.7318330267421193E-3</v>
      </c>
      <c r="AD325" s="5">
        <f t="shared" si="467"/>
        <v>5.3858475600933372E-3</v>
      </c>
      <c r="AE325" s="5">
        <f t="shared" si="468"/>
        <v>1.0060206400388006E-2</v>
      </c>
      <c r="AF325" s="5">
        <f t="shared" si="469"/>
        <v>9.395712716445126E-3</v>
      </c>
      <c r="AG325" s="5">
        <f t="shared" si="470"/>
        <v>5.8500733110580993E-3</v>
      </c>
      <c r="AH325" s="5">
        <f t="shared" si="471"/>
        <v>2.0602925314062895E-2</v>
      </c>
      <c r="AI325" s="5">
        <f t="shared" si="472"/>
        <v>2.7517755932435876E-2</v>
      </c>
      <c r="AJ325" s="5">
        <f t="shared" si="473"/>
        <v>1.8376683893530674E-2</v>
      </c>
      <c r="AK325" s="5">
        <f t="shared" si="474"/>
        <v>8.181445021701813E-3</v>
      </c>
      <c r="AL325" s="5">
        <f t="shared" si="475"/>
        <v>2.7261585019849698E-4</v>
      </c>
      <c r="AM325" s="5">
        <f t="shared" si="476"/>
        <v>1.4386931602066502E-3</v>
      </c>
      <c r="AN325" s="5">
        <f t="shared" si="477"/>
        <v>2.6873300770240446E-3</v>
      </c>
      <c r="AO325" s="5">
        <f t="shared" si="478"/>
        <v>2.5098273706398756E-3</v>
      </c>
      <c r="AP325" s="5">
        <f t="shared" si="479"/>
        <v>1.5626993459096161E-3</v>
      </c>
      <c r="AQ325" s="5">
        <f t="shared" si="480"/>
        <v>7.2974020273466596E-4</v>
      </c>
      <c r="AR325" s="5">
        <f t="shared" si="481"/>
        <v>7.6968268707426832E-3</v>
      </c>
      <c r="AS325" s="5">
        <f t="shared" si="482"/>
        <v>1.0280064605133712E-2</v>
      </c>
      <c r="AT325" s="5">
        <f t="shared" si="483"/>
        <v>6.8651491101764713E-3</v>
      </c>
      <c r="AU325" s="5">
        <f t="shared" si="484"/>
        <v>3.056418684464986E-3</v>
      </c>
      <c r="AV325" s="5">
        <f t="shared" si="485"/>
        <v>1.0205563300401367E-3</v>
      </c>
      <c r="AW325" s="5">
        <f t="shared" si="486"/>
        <v>1.8892331696319721E-5</v>
      </c>
      <c r="AX325" s="5">
        <f t="shared" si="487"/>
        <v>3.2025878720896064E-4</v>
      </c>
      <c r="AY325" s="5">
        <f t="shared" si="488"/>
        <v>5.9821030300461213E-4</v>
      </c>
      <c r="AZ325" s="5">
        <f t="shared" si="489"/>
        <v>5.5869749857539184E-4</v>
      </c>
      <c r="BA325" s="5">
        <f t="shared" si="490"/>
        <v>3.4786305456638419E-4</v>
      </c>
      <c r="BB325" s="5">
        <f t="shared" si="491"/>
        <v>1.6244305510693905E-4</v>
      </c>
      <c r="BC325" s="5">
        <f t="shared" si="492"/>
        <v>6.0685366395965677E-5</v>
      </c>
      <c r="BD325" s="5">
        <f t="shared" si="493"/>
        <v>2.3961461368202952E-3</v>
      </c>
      <c r="BE325" s="5">
        <f t="shared" si="494"/>
        <v>3.2003496380421186E-3</v>
      </c>
      <c r="BF325" s="5">
        <f t="shared" si="495"/>
        <v>2.1372314585344642E-3</v>
      </c>
      <c r="BG325" s="5">
        <f t="shared" si="496"/>
        <v>9.5151234999514447E-4</v>
      </c>
      <c r="BH325" s="5">
        <f t="shared" si="497"/>
        <v>3.1771561822816597E-4</v>
      </c>
      <c r="BI325" s="5">
        <f t="shared" si="498"/>
        <v>8.4869703744041411E-5</v>
      </c>
      <c r="BJ325" s="8">
        <f t="shared" si="499"/>
        <v>0.27422102176679042</v>
      </c>
      <c r="BK325" s="8">
        <f t="shared" si="500"/>
        <v>0.22628194050728365</v>
      </c>
      <c r="BL325" s="8">
        <f t="shared" si="501"/>
        <v>0.45234170075992081</v>
      </c>
      <c r="BM325" s="8">
        <f t="shared" si="502"/>
        <v>0.61721587748579709</v>
      </c>
      <c r="BN325" s="8">
        <f t="shared" si="503"/>
        <v>0.3791695226203925</v>
      </c>
    </row>
    <row r="326" spans="1:66" x14ac:dyDescent="0.25">
      <c r="A326" t="s">
        <v>337</v>
      </c>
      <c r="B326" t="s">
        <v>338</v>
      </c>
      <c r="C326" t="s">
        <v>383</v>
      </c>
      <c r="D326" t="s">
        <v>493</v>
      </c>
      <c r="E326">
        <f>VLOOKUP(A326,home!$A$2:$E$405,3,FALSE)</f>
        <v>1.25316455696203</v>
      </c>
      <c r="F326">
        <f>VLOOKUP(B326,home!$B$2:$E$405,3,FALSE)</f>
        <v>1.37</v>
      </c>
      <c r="G326">
        <f>VLOOKUP(C326,away!$B$2:$E$405,4,FALSE)</f>
        <v>1.1000000000000001</v>
      </c>
      <c r="H326">
        <f>VLOOKUP(A326,away!$A$2:$E$405,3,FALSE)</f>
        <v>1.12658227848101</v>
      </c>
      <c r="I326">
        <f>VLOOKUP(C326,away!$B$2:$E$405,3,FALSE)</f>
        <v>0.5</v>
      </c>
      <c r="J326">
        <f>VLOOKUP(B326,home!$B$2:$E$405,4,FALSE)</f>
        <v>1.1399999999999999</v>
      </c>
      <c r="K326" s="3">
        <f t="shared" si="448"/>
        <v>1.8885189873417796</v>
      </c>
      <c r="L326" s="3">
        <f t="shared" si="449"/>
        <v>0.64215189873417566</v>
      </c>
      <c r="M326" s="5">
        <f t="shared" si="450"/>
        <v>7.9605596081145327E-2</v>
      </c>
      <c r="N326" s="5">
        <f t="shared" si="451"/>
        <v>0.15033667969790329</v>
      </c>
      <c r="O326" s="5">
        <f t="shared" si="452"/>
        <v>5.1118884673373319E-2</v>
      </c>
      <c r="P326" s="5">
        <f t="shared" si="453"/>
        <v>9.6538984317400198E-2</v>
      </c>
      <c r="Q326" s="5">
        <f t="shared" si="454"/>
        <v>0.14195683705170495</v>
      </c>
      <c r="R326" s="5">
        <f t="shared" si="455"/>
        <v>1.6413044427090018E-2</v>
      </c>
      <c r="S326" s="5">
        <f t="shared" si="456"/>
        <v>2.9268594017985892E-2</v>
      </c>
      <c r="T326" s="5">
        <f t="shared" si="457"/>
        <v>9.1157852451050306E-2</v>
      </c>
      <c r="U326" s="5">
        <f t="shared" si="458"/>
        <v>3.0996346040643673E-2</v>
      </c>
      <c r="V326" s="5">
        <f t="shared" si="459"/>
        <v>3.9438326477205634E-3</v>
      </c>
      <c r="W326" s="5">
        <f t="shared" si="460"/>
        <v>8.9362727385042626E-2</v>
      </c>
      <c r="X326" s="5">
        <f t="shared" si="461"/>
        <v>5.7384445066369631E-2</v>
      </c>
      <c r="Y326" s="5">
        <f t="shared" si="462"/>
        <v>1.842476517858813E-2</v>
      </c>
      <c r="Z326" s="5">
        <f t="shared" si="463"/>
        <v>3.5132225476214112E-3</v>
      </c>
      <c r="AA326" s="5">
        <f t="shared" si="464"/>
        <v>6.6347874879402937E-3</v>
      </c>
      <c r="AB326" s="5">
        <f t="shared" si="465"/>
        <v>6.264961073976459E-3</v>
      </c>
      <c r="AC326" s="5">
        <f t="shared" si="466"/>
        <v>2.989218227672152E-4</v>
      </c>
      <c r="AD326" s="5">
        <f t="shared" si="467"/>
        <v>4.2190801856825048E-2</v>
      </c>
      <c r="AE326" s="5">
        <f t="shared" si="468"/>
        <v>2.7092903521477585E-2</v>
      </c>
      <c r="AF326" s="5">
        <f t="shared" si="469"/>
        <v>8.698879719269333E-3</v>
      </c>
      <c r="AG326" s="5">
        <f t="shared" si="470"/>
        <v>1.8620007095296717E-3</v>
      </c>
      <c r="AH326" s="5">
        <f t="shared" si="471"/>
        <v>5.6400563240770175E-4</v>
      </c>
      <c r="AI326" s="5">
        <f t="shared" si="472"/>
        <v>1.0651353457696528E-3</v>
      </c>
      <c r="AJ326" s="5">
        <f t="shared" si="473"/>
        <v>1.0057641622874206E-3</v>
      </c>
      <c r="AK326" s="5">
        <f t="shared" si="474"/>
        <v>6.3313490575589773E-4</v>
      </c>
      <c r="AL326" s="5">
        <f t="shared" si="475"/>
        <v>1.4500291728655422E-5</v>
      </c>
      <c r="AM326" s="5">
        <f t="shared" si="476"/>
        <v>1.5935626079557789E-2</v>
      </c>
      <c r="AN326" s="5">
        <f t="shared" si="477"/>
        <v>1.0233092544505881E-2</v>
      </c>
      <c r="AO326" s="5">
        <f t="shared" si="478"/>
        <v>3.2855999036884944E-3</v>
      </c>
      <c r="AP326" s="5">
        <f t="shared" si="479"/>
        <v>7.0328473887813043E-4</v>
      </c>
      <c r="AQ326" s="5">
        <f t="shared" si="480"/>
        <v>1.1290390760534009E-4</v>
      </c>
      <c r="AR326" s="5">
        <f t="shared" si="481"/>
        <v>7.2435457549475067E-5</v>
      </c>
      <c r="AS326" s="5">
        <f t="shared" si="482"/>
        <v>1.3679573693897311E-4</v>
      </c>
      <c r="AT326" s="5">
        <f t="shared" si="483"/>
        <v>1.2917067329833103E-4</v>
      </c>
      <c r="AU326" s="5">
        <f t="shared" si="484"/>
        <v>8.1313756377206662E-5</v>
      </c>
      <c r="AV326" s="5">
        <f t="shared" si="485"/>
        <v>3.8390643212609616E-5</v>
      </c>
      <c r="AW326" s="5">
        <f t="shared" si="486"/>
        <v>4.8846490444503187E-7</v>
      </c>
      <c r="AX326" s="5">
        <f t="shared" si="487"/>
        <v>5.0157887377372872E-3</v>
      </c>
      <c r="AY326" s="5">
        <f t="shared" si="488"/>
        <v>3.2208982615874928E-3</v>
      </c>
      <c r="AZ326" s="5">
        <f t="shared" si="489"/>
        <v>1.0341529671540073E-3</v>
      </c>
      <c r="BA326" s="5">
        <f t="shared" si="490"/>
        <v>2.213610971465091E-4</v>
      </c>
      <c r="BB326" s="5">
        <f t="shared" si="491"/>
        <v>3.5536862209627777E-5</v>
      </c>
      <c r="BC326" s="5">
        <f t="shared" si="492"/>
        <v>4.5640127085934522E-6</v>
      </c>
      <c r="BD326" s="5">
        <f t="shared" si="493"/>
        <v>7.7524277668456927E-6</v>
      </c>
      <c r="BE326" s="5">
        <f t="shared" si="494"/>
        <v>1.464060703568372E-5</v>
      </c>
      <c r="BF326" s="5">
        <f t="shared" si="495"/>
        <v>1.382453218654918E-5</v>
      </c>
      <c r="BG326" s="5">
        <f t="shared" si="496"/>
        <v>8.7026305084719003E-6</v>
      </c>
      <c r="BH326" s="5">
        <f t="shared" si="497"/>
        <v>4.1087707387672567E-6</v>
      </c>
      <c r="BI326" s="5">
        <f t="shared" si="498"/>
        <v>1.5518983109592556E-6</v>
      </c>
      <c r="BJ326" s="8">
        <f t="shared" si="499"/>
        <v>0.66827070175053971</v>
      </c>
      <c r="BK326" s="8">
        <f t="shared" si="500"/>
        <v>0.21289132744033534</v>
      </c>
      <c r="BL326" s="8">
        <f t="shared" si="501"/>
        <v>0.11520475088316834</v>
      </c>
      <c r="BM326" s="8">
        <f t="shared" si="502"/>
        <v>0.46068956657636473</v>
      </c>
      <c r="BN326" s="8">
        <f t="shared" si="503"/>
        <v>0.53597002624861712</v>
      </c>
    </row>
    <row r="327" spans="1:66" x14ac:dyDescent="0.25">
      <c r="A327" t="s">
        <v>337</v>
      </c>
      <c r="B327" t="s">
        <v>407</v>
      </c>
      <c r="C327" t="s">
        <v>367</v>
      </c>
      <c r="D327" t="s">
        <v>493</v>
      </c>
      <c r="E327">
        <f>VLOOKUP(A327,home!$A$2:$E$405,3,FALSE)</f>
        <v>1.25316455696203</v>
      </c>
      <c r="F327">
        <f>VLOOKUP(B327,home!$B$2:$E$405,3,FALSE)</f>
        <v>1.03</v>
      </c>
      <c r="G327">
        <f>VLOOKUP(C327,away!$B$2:$E$405,4,FALSE)</f>
        <v>1.48</v>
      </c>
      <c r="H327">
        <f>VLOOKUP(A327,away!$A$2:$E$405,3,FALSE)</f>
        <v>1.12658227848101</v>
      </c>
      <c r="I327">
        <f>VLOOKUP(C327,away!$B$2:$E$405,3,FALSE)</f>
        <v>0.91</v>
      </c>
      <c r="J327">
        <f>VLOOKUP(B327,home!$B$2:$E$405,4,FALSE)</f>
        <v>0.89</v>
      </c>
      <c r="K327" s="3">
        <f t="shared" si="448"/>
        <v>1.9103240506329184</v>
      </c>
      <c r="L327" s="3">
        <f t="shared" si="449"/>
        <v>0.91241898734177007</v>
      </c>
      <c r="M327" s="5">
        <f t="shared" si="450"/>
        <v>5.9442665384900124E-2</v>
      </c>
      <c r="N327" s="5">
        <f t="shared" si="451"/>
        <v>0.11355475331849957</v>
      </c>
      <c r="O327" s="5">
        <f t="shared" si="452"/>
        <v>5.4236616555386259E-2</v>
      </c>
      <c r="P327" s="5">
        <f t="shared" si="453"/>
        <v>0.10360951303070988</v>
      </c>
      <c r="Q327" s="5">
        <f t="shared" si="454"/>
        <v>0.10846318816400899</v>
      </c>
      <c r="R327" s="5">
        <f t="shared" si="455"/>
        <v>2.47432593771547E-2</v>
      </c>
      <c r="S327" s="5">
        <f t="shared" si="456"/>
        <v>4.5148258077554897E-2</v>
      </c>
      <c r="T327" s="5">
        <f t="shared" si="457"/>
        <v>9.8963872308464942E-2</v>
      </c>
      <c r="U327" s="5">
        <f t="shared" si="458"/>
        <v>4.7267643479227107E-2</v>
      </c>
      <c r="V327" s="5">
        <f t="shared" si="459"/>
        <v>8.743792589063942E-3</v>
      </c>
      <c r="W327" s="5">
        <f t="shared" si="460"/>
        <v>6.9066612319343329E-2</v>
      </c>
      <c r="X327" s="5">
        <f t="shared" si="461"/>
        <v>6.3017688471541863E-2</v>
      </c>
      <c r="Y327" s="5">
        <f t="shared" si="462"/>
        <v>2.8749267749911673E-2</v>
      </c>
      <c r="Z327" s="5">
        <f t="shared" si="463"/>
        <v>7.5254065548127505E-3</v>
      </c>
      <c r="AA327" s="5">
        <f t="shared" si="464"/>
        <v>1.4375965132449408E-2</v>
      </c>
      <c r="AB327" s="5">
        <f t="shared" si="465"/>
        <v>1.3731375971789181E-2</v>
      </c>
      <c r="AC327" s="5">
        <f t="shared" si="466"/>
        <v>9.5253561386458266E-4</v>
      </c>
      <c r="AD327" s="5">
        <f t="shared" si="467"/>
        <v>3.2984902652345348E-2</v>
      </c>
      <c r="AE327" s="5">
        <f t="shared" si="468"/>
        <v>3.009605147561981E-2</v>
      </c>
      <c r="AF327" s="5">
        <f t="shared" si="469"/>
        <v>1.3730104405185401E-2</v>
      </c>
      <c r="AG327" s="5">
        <f t="shared" si="470"/>
        <v>4.1758693191586808E-3</v>
      </c>
      <c r="AH327" s="5">
        <f t="shared" si="471"/>
        <v>1.7165809570193421E-3</v>
      </c>
      <c r="AI327" s="5">
        <f t="shared" si="472"/>
        <v>3.279225887052521E-3</v>
      </c>
      <c r="AJ327" s="5">
        <f t="shared" si="473"/>
        <v>3.1321920397472496E-3</v>
      </c>
      <c r="AK327" s="5">
        <f t="shared" si="474"/>
        <v>1.9945005949100489E-3</v>
      </c>
      <c r="AL327" s="5">
        <f t="shared" si="475"/>
        <v>6.6411390174295838E-5</v>
      </c>
      <c r="AM327" s="5">
        <f t="shared" si="476"/>
        <v>1.2602370568912178E-2</v>
      </c>
      <c r="AN327" s="5">
        <f t="shared" si="477"/>
        <v>1.1498642192592575E-2</v>
      </c>
      <c r="AO327" s="5">
        <f t="shared" si="478"/>
        <v>5.2457897325853325E-3</v>
      </c>
      <c r="AP327" s="5">
        <f t="shared" si="479"/>
        <v>1.5954527185377883E-3</v>
      </c>
      <c r="AQ327" s="5">
        <f t="shared" si="480"/>
        <v>3.6393033844998071E-4</v>
      </c>
      <c r="AR327" s="5">
        <f t="shared" si="481"/>
        <v>3.1324821169875105E-4</v>
      </c>
      <c r="AS327" s="5">
        <f t="shared" si="482"/>
        <v>5.9840559262587599E-4</v>
      </c>
      <c r="AT327" s="5">
        <f t="shared" si="483"/>
        <v>5.715742978132279E-4</v>
      </c>
      <c r="AU327" s="5">
        <f t="shared" si="484"/>
        <v>3.6396404261207705E-4</v>
      </c>
      <c r="AV327" s="5">
        <f t="shared" si="485"/>
        <v>1.738223160418588E-4</v>
      </c>
      <c r="AW327" s="5">
        <f t="shared" si="486"/>
        <v>3.2154475386289902E-6</v>
      </c>
      <c r="AX327" s="5">
        <f t="shared" si="487"/>
        <v>4.0124352654635626E-3</v>
      </c>
      <c r="AY327" s="5">
        <f t="shared" si="488"/>
        <v>3.6610221216886699E-3</v>
      </c>
      <c r="AZ327" s="5">
        <f t="shared" si="489"/>
        <v>1.6701930484534968E-3</v>
      </c>
      <c r="BA327" s="5">
        <f t="shared" si="490"/>
        <v>5.0797194997840125E-4</v>
      </c>
      <c r="BB327" s="5">
        <f t="shared" si="491"/>
        <v>1.1587081304932929E-4</v>
      </c>
      <c r="BC327" s="5">
        <f t="shared" si="492"/>
        <v>2.1144545980987325E-5</v>
      </c>
      <c r="BD327" s="5">
        <f t="shared" si="493"/>
        <v>4.7635602684132452E-5</v>
      </c>
      <c r="BE327" s="5">
        <f t="shared" si="494"/>
        <v>9.0999437473892223E-5</v>
      </c>
      <c r="BF327" s="5">
        <f t="shared" si="495"/>
        <v>8.6919207000221406E-5</v>
      </c>
      <c r="BG327" s="5">
        <f t="shared" si="496"/>
        <v>5.5347950531488003E-5</v>
      </c>
      <c r="BH327" s="5">
        <f t="shared" si="497"/>
        <v>2.6433130263385642E-5</v>
      </c>
      <c r="BI327" s="5">
        <f t="shared" si="498"/>
        <v>1.0099168895131692E-5</v>
      </c>
      <c r="BJ327" s="8">
        <f t="shared" si="499"/>
        <v>0.60409713347977201</v>
      </c>
      <c r="BK327" s="8">
        <f t="shared" si="500"/>
        <v>0.2216241982079564</v>
      </c>
      <c r="BL327" s="8">
        <f t="shared" si="501"/>
        <v>0.16681580895237588</v>
      </c>
      <c r="BM327" s="8">
        <f t="shared" si="502"/>
        <v>0.53235474469010768</v>
      </c>
      <c r="BN327" s="8">
        <f t="shared" si="503"/>
        <v>0.46404999583065953</v>
      </c>
    </row>
    <row r="328" spans="1:66" x14ac:dyDescent="0.25">
      <c r="A328" t="s">
        <v>344</v>
      </c>
      <c r="B328" t="s">
        <v>345</v>
      </c>
      <c r="C328" t="s">
        <v>370</v>
      </c>
      <c r="D328" t="s">
        <v>493</v>
      </c>
      <c r="E328">
        <f>VLOOKUP(A328,home!$A$2:$E$405,3,FALSE)</f>
        <v>1.3333333333333299</v>
      </c>
      <c r="F328">
        <f>VLOOKUP(B328,home!$B$2:$E$405,3,FALSE)</f>
        <v>0.64</v>
      </c>
      <c r="G328">
        <f>VLOOKUP(C328,away!$B$2:$E$405,4,FALSE)</f>
        <v>1.29</v>
      </c>
      <c r="H328">
        <f>VLOOKUP(A328,away!$A$2:$E$405,3,FALSE)</f>
        <v>1.38666666666667</v>
      </c>
      <c r="I328">
        <f>VLOOKUP(C328,away!$B$2:$E$405,3,FALSE)</f>
        <v>0.32</v>
      </c>
      <c r="J328">
        <f>VLOOKUP(B328,home!$B$2:$E$405,4,FALSE)</f>
        <v>1.34</v>
      </c>
      <c r="K328" s="3">
        <f t="shared" si="448"/>
        <v>1.1007999999999973</v>
      </c>
      <c r="L328" s="3">
        <f t="shared" si="449"/>
        <v>0.59460266666666817</v>
      </c>
      <c r="M328" s="5">
        <f t="shared" si="450"/>
        <v>0.18352531462059563</v>
      </c>
      <c r="N328" s="5">
        <f t="shared" si="451"/>
        <v>0.20202466633435118</v>
      </c>
      <c r="O328" s="5">
        <f t="shared" si="452"/>
        <v>0.10912464147424542</v>
      </c>
      <c r="P328" s="5">
        <f t="shared" si="453"/>
        <v>0.12012440533484907</v>
      </c>
      <c r="Q328" s="5">
        <f t="shared" si="454"/>
        <v>0.11119437635042666</v>
      </c>
      <c r="R328" s="5">
        <f t="shared" si="455"/>
        <v>3.2442901409815206E-2</v>
      </c>
      <c r="S328" s="5">
        <f t="shared" si="456"/>
        <v>1.96565154879072E-2</v>
      </c>
      <c r="T328" s="5">
        <f t="shared" si="457"/>
        <v>6.611647269630079E-2</v>
      </c>
      <c r="U328" s="5">
        <f t="shared" si="458"/>
        <v>3.5713145871924493E-2</v>
      </c>
      <c r="V328" s="5">
        <f t="shared" si="459"/>
        <v>1.429549825817097E-3</v>
      </c>
      <c r="W328" s="5">
        <f t="shared" si="460"/>
        <v>4.0800923162183124E-2</v>
      </c>
      <c r="X328" s="5">
        <f t="shared" si="461"/>
        <v>2.4260337714695913E-2</v>
      </c>
      <c r="Y328" s="5">
        <f t="shared" si="462"/>
        <v>7.2126307496960659E-3</v>
      </c>
      <c r="Z328" s="5">
        <f t="shared" si="463"/>
        <v>6.4302118975599776E-3</v>
      </c>
      <c r="AA328" s="5">
        <f t="shared" si="464"/>
        <v>7.0783772568340066E-3</v>
      </c>
      <c r="AB328" s="5">
        <f t="shared" si="465"/>
        <v>3.8959388421614294E-3</v>
      </c>
      <c r="AC328" s="5">
        <f t="shared" si="466"/>
        <v>5.8480972733183575E-5</v>
      </c>
      <c r="AD328" s="5">
        <f t="shared" si="467"/>
        <v>1.1228414054232768E-2</v>
      </c>
      <c r="AE328" s="5">
        <f t="shared" si="468"/>
        <v>6.6764449390842992E-3</v>
      </c>
      <c r="AF328" s="5">
        <f t="shared" si="469"/>
        <v>1.9849159823163522E-3</v>
      </c>
      <c r="AG328" s="5">
        <f t="shared" si="470"/>
        <v>3.9341211206486416E-4</v>
      </c>
      <c r="AH328" s="5">
        <f t="shared" si="471"/>
        <v>9.5585528538022469E-4</v>
      </c>
      <c r="AI328" s="5">
        <f t="shared" si="472"/>
        <v>1.0522054981465488E-3</v>
      </c>
      <c r="AJ328" s="5">
        <f t="shared" si="473"/>
        <v>5.7913390617985935E-4</v>
      </c>
      <c r="AK328" s="5">
        <f t="shared" si="474"/>
        <v>2.1250353464092922E-4</v>
      </c>
      <c r="AL328" s="5">
        <f t="shared" si="475"/>
        <v>1.5311221969568748E-6</v>
      </c>
      <c r="AM328" s="5">
        <f t="shared" si="476"/>
        <v>2.4720476381798798E-3</v>
      </c>
      <c r="AN328" s="5">
        <f t="shared" si="477"/>
        <v>1.4698861177887953E-3</v>
      </c>
      <c r="AO328" s="5">
        <f t="shared" si="478"/>
        <v>4.3699910266676694E-4</v>
      </c>
      <c r="AP328" s="5">
        <f t="shared" si="479"/>
        <v>8.661361059220026E-5</v>
      </c>
      <c r="AQ328" s="5">
        <f t="shared" si="480"/>
        <v>1.2875170956937662E-5</v>
      </c>
      <c r="AR328" s="5">
        <f t="shared" si="481"/>
        <v>1.1367082032690218E-4</v>
      </c>
      <c r="AS328" s="5">
        <f t="shared" si="482"/>
        <v>1.2512883901585363E-4</v>
      </c>
      <c r="AT328" s="5">
        <f t="shared" si="483"/>
        <v>6.88709129943257E-5</v>
      </c>
      <c r="AU328" s="5">
        <f t="shared" si="484"/>
        <v>2.5271033674717849E-5</v>
      </c>
      <c r="AV328" s="5">
        <f t="shared" si="485"/>
        <v>6.9545884672823348E-6</v>
      </c>
      <c r="AW328" s="5">
        <f t="shared" si="486"/>
        <v>2.7838294525178664E-8</v>
      </c>
      <c r="AX328" s="5">
        <f t="shared" si="487"/>
        <v>4.5353834001806678E-4</v>
      </c>
      <c r="AY328" s="5">
        <f t="shared" si="488"/>
        <v>2.6967510641031658E-4</v>
      </c>
      <c r="AZ328" s="5">
        <f t="shared" si="489"/>
        <v>8.0174768702595848E-5</v>
      </c>
      <c r="BA328" s="5">
        <f t="shared" si="490"/>
        <v>1.5890710423315609E-5</v>
      </c>
      <c r="BB328" s="5">
        <f t="shared" si="491"/>
        <v>2.3621646982328202E-6</v>
      </c>
      <c r="BC328" s="5">
        <f t="shared" si="492"/>
        <v>2.8090988573502014E-7</v>
      </c>
      <c r="BD328" s="5">
        <f t="shared" si="493"/>
        <v>1.1264828814760622E-5</v>
      </c>
      <c r="BE328" s="5">
        <f t="shared" si="494"/>
        <v>1.2400323559288462E-5</v>
      </c>
      <c r="BF328" s="5">
        <f t="shared" si="495"/>
        <v>6.8251380870323557E-6</v>
      </c>
      <c r="BG328" s="5">
        <f t="shared" si="496"/>
        <v>2.5043706687350666E-6</v>
      </c>
      <c r="BH328" s="5">
        <f t="shared" si="497"/>
        <v>6.892028080358886E-7</v>
      </c>
      <c r="BI328" s="5">
        <f t="shared" si="498"/>
        <v>1.5173489021718084E-7</v>
      </c>
      <c r="BJ328" s="8">
        <f t="shared" si="499"/>
        <v>0.47719293773567484</v>
      </c>
      <c r="BK328" s="8">
        <f t="shared" si="500"/>
        <v>0.32506547247050949</v>
      </c>
      <c r="BL328" s="8">
        <f t="shared" si="501"/>
        <v>0.19142843487263525</v>
      </c>
      <c r="BM328" s="8">
        <f t="shared" si="502"/>
        <v>0.24141110418398054</v>
      </c>
      <c r="BN328" s="8">
        <f t="shared" si="503"/>
        <v>0.75843630552428309</v>
      </c>
    </row>
    <row r="329" spans="1:66" x14ac:dyDescent="0.25">
      <c r="A329" t="s">
        <v>344</v>
      </c>
      <c r="B329" t="s">
        <v>376</v>
      </c>
      <c r="C329" t="s">
        <v>358</v>
      </c>
      <c r="D329" t="s">
        <v>493</v>
      </c>
      <c r="E329">
        <f>VLOOKUP(A329,home!$A$2:$E$405,3,FALSE)</f>
        <v>1.3333333333333299</v>
      </c>
      <c r="F329">
        <f>VLOOKUP(B329,home!$B$2:$E$405,3,FALSE)</f>
        <v>1.29</v>
      </c>
      <c r="G329">
        <f>VLOOKUP(C329,away!$B$2:$E$405,4,FALSE)</f>
        <v>1.39</v>
      </c>
      <c r="H329">
        <f>VLOOKUP(A329,away!$A$2:$E$405,3,FALSE)</f>
        <v>1.38666666666667</v>
      </c>
      <c r="I329">
        <f>VLOOKUP(C329,away!$B$2:$E$405,3,FALSE)</f>
        <v>0.32</v>
      </c>
      <c r="J329">
        <f>VLOOKUP(B329,home!$B$2:$E$405,4,FALSE)</f>
        <v>0.93</v>
      </c>
      <c r="K329" s="3">
        <f t="shared" si="448"/>
        <v>2.3907999999999938</v>
      </c>
      <c r="L329" s="3">
        <f t="shared" si="449"/>
        <v>0.41267200000000104</v>
      </c>
      <c r="M329" s="5">
        <f t="shared" si="450"/>
        <v>6.0599296190043589E-2</v>
      </c>
      <c r="N329" s="5">
        <f t="shared" si="451"/>
        <v>0.14488079733115586</v>
      </c>
      <c r="O329" s="5">
        <f t="shared" si="452"/>
        <v>2.5007632757337733E-2</v>
      </c>
      <c r="P329" s="5">
        <f t="shared" si="453"/>
        <v>5.9788248396242902E-2</v>
      </c>
      <c r="Q329" s="5">
        <f t="shared" si="454"/>
        <v>0.17319050512966327</v>
      </c>
      <c r="R329" s="5">
        <f t="shared" si="455"/>
        <v>5.15997491261805E-3</v>
      </c>
      <c r="S329" s="5">
        <f t="shared" si="456"/>
        <v>1.4747013872407606E-2</v>
      </c>
      <c r="T329" s="5">
        <f t="shared" si="457"/>
        <v>7.1470872132868582E-2</v>
      </c>
      <c r="U329" s="5">
        <f t="shared" si="458"/>
        <v>1.2336468021087203E-2</v>
      </c>
      <c r="V329" s="5">
        <f t="shared" si="459"/>
        <v>1.6166270052988356E-3</v>
      </c>
      <c r="W329" s="5">
        <f t="shared" si="460"/>
        <v>0.13802128655466597</v>
      </c>
      <c r="X329" s="5">
        <f t="shared" si="461"/>
        <v>5.6957520365087264E-2</v>
      </c>
      <c r="Y329" s="5">
        <f t="shared" si="462"/>
        <v>1.1752386922050672E-2</v>
      </c>
      <c r="Z329" s="5">
        <f t="shared" si="463"/>
        <v>7.0979238904664039E-4</v>
      </c>
      <c r="AA329" s="5">
        <f t="shared" si="464"/>
        <v>1.6969716437327037E-3</v>
      </c>
      <c r="AB329" s="5">
        <f t="shared" si="465"/>
        <v>2.028559902918069E-3</v>
      </c>
      <c r="AC329" s="5">
        <f t="shared" si="466"/>
        <v>9.9686901327372012E-5</v>
      </c>
      <c r="AD329" s="5">
        <f t="shared" si="467"/>
        <v>8.2495322973723639E-2</v>
      </c>
      <c r="AE329" s="5">
        <f t="shared" si="468"/>
        <v>3.404350992221257E-2</v>
      </c>
      <c r="AF329" s="5">
        <f t="shared" si="469"/>
        <v>7.0244016633096689E-3</v>
      </c>
      <c r="AG329" s="5">
        <f t="shared" si="470"/>
        <v>9.6625796106711162E-4</v>
      </c>
      <c r="AH329" s="5">
        <f t="shared" si="471"/>
        <v>7.3227861193163977E-5</v>
      </c>
      <c r="AI329" s="5">
        <f t="shared" si="472"/>
        <v>1.7507317054061601E-4</v>
      </c>
      <c r="AJ329" s="5">
        <f t="shared" si="473"/>
        <v>2.0928246806425183E-4</v>
      </c>
      <c r="AK329" s="5">
        <f t="shared" si="474"/>
        <v>1.6678417488267069E-4</v>
      </c>
      <c r="AL329" s="5">
        <f t="shared" si="475"/>
        <v>3.9341085412750499E-6</v>
      </c>
      <c r="AM329" s="5">
        <f t="shared" si="476"/>
        <v>3.9445963633115595E-2</v>
      </c>
      <c r="AN329" s="5">
        <f t="shared" si="477"/>
        <v>1.6278244704405122E-2</v>
      </c>
      <c r="AO329" s="5">
        <f t="shared" si="478"/>
        <v>3.358787899328143E-3</v>
      </c>
      <c r="AP329" s="5">
        <f t="shared" si="479"/>
        <v>4.6202590666384889E-4</v>
      </c>
      <c r="AQ329" s="5">
        <f t="shared" si="480"/>
        <v>4.766628873869608E-5</v>
      </c>
      <c r="AR329" s="5">
        <f t="shared" si="481"/>
        <v>6.0438175868610917E-6</v>
      </c>
      <c r="AS329" s="5">
        <f t="shared" si="482"/>
        <v>1.444955908666746E-5</v>
      </c>
      <c r="AT329" s="5">
        <f t="shared" si="483"/>
        <v>1.727300293220224E-5</v>
      </c>
      <c r="AU329" s="5">
        <f t="shared" si="484"/>
        <v>1.3765431803436336E-5</v>
      </c>
      <c r="AV329" s="5">
        <f t="shared" si="485"/>
        <v>8.2275985889138767E-6</v>
      </c>
      <c r="AW329" s="5">
        <f t="shared" si="486"/>
        <v>1.0781820246168441E-7</v>
      </c>
      <c r="AX329" s="5">
        <f t="shared" si="487"/>
        <v>1.5717901642342085E-2</v>
      </c>
      <c r="AY329" s="5">
        <f t="shared" si="488"/>
        <v>6.4863379065486096E-3</v>
      </c>
      <c r="AZ329" s="5">
        <f t="shared" si="489"/>
        <v>1.3383650182856169E-3</v>
      </c>
      <c r="BA329" s="5">
        <f t="shared" si="490"/>
        <v>1.841019229419878E-4</v>
      </c>
      <c r="BB329" s="5">
        <f t="shared" si="491"/>
        <v>1.8993427186079045E-5</v>
      </c>
      <c r="BC329" s="5">
        <f t="shared" si="492"/>
        <v>1.567611116746727E-6</v>
      </c>
      <c r="BD329" s="5">
        <f t="shared" si="493"/>
        <v>4.1568571520085741E-7</v>
      </c>
      <c r="BE329" s="5">
        <f t="shared" si="494"/>
        <v>9.9382140790220736E-7</v>
      </c>
      <c r="BF329" s="5">
        <f t="shared" si="495"/>
        <v>1.1880141110062957E-6</v>
      </c>
      <c r="BG329" s="5">
        <f t="shared" si="496"/>
        <v>9.4676804553128151E-7</v>
      </c>
      <c r="BH329" s="5">
        <f t="shared" si="497"/>
        <v>5.6588326081404557E-7</v>
      </c>
      <c r="BI329" s="5">
        <f t="shared" si="498"/>
        <v>2.7058273999084333E-7</v>
      </c>
      <c r="BJ329" s="8">
        <f t="shared" si="499"/>
        <v>0.80414281691647715</v>
      </c>
      <c r="BK329" s="8">
        <f t="shared" si="500"/>
        <v>0.14334114438041018</v>
      </c>
      <c r="BL329" s="8">
        <f t="shared" si="501"/>
        <v>4.6918115077652991E-2</v>
      </c>
      <c r="BM329" s="8">
        <f t="shared" si="502"/>
        <v>0.51999918395817923</v>
      </c>
      <c r="BN329" s="8">
        <f t="shared" si="503"/>
        <v>0.46862645471706138</v>
      </c>
    </row>
    <row r="330" spans="1:66" x14ac:dyDescent="0.25">
      <c r="A330" t="s">
        <v>344</v>
      </c>
      <c r="B330" t="s">
        <v>411</v>
      </c>
      <c r="C330" t="s">
        <v>350</v>
      </c>
      <c r="D330" t="s">
        <v>493</v>
      </c>
      <c r="E330">
        <f>VLOOKUP(A330,home!$A$2:$E$405,3,FALSE)</f>
        <v>1.3333333333333299</v>
      </c>
      <c r="F330">
        <f>VLOOKUP(B330,home!$B$2:$E$405,3,FALSE)</f>
        <v>1.93</v>
      </c>
      <c r="G330">
        <f>VLOOKUP(C330,away!$B$2:$E$405,4,FALSE)</f>
        <v>0.66</v>
      </c>
      <c r="H330">
        <f>VLOOKUP(A330,away!$A$2:$E$405,3,FALSE)</f>
        <v>1.38666666666667</v>
      </c>
      <c r="I330">
        <f>VLOOKUP(C330,away!$B$2:$E$405,3,FALSE)</f>
        <v>0.66</v>
      </c>
      <c r="J330">
        <f>VLOOKUP(B330,home!$B$2:$E$405,4,FALSE)</f>
        <v>0.41</v>
      </c>
      <c r="K330" s="3">
        <f t="shared" si="448"/>
        <v>1.6983999999999957</v>
      </c>
      <c r="L330" s="3">
        <f t="shared" si="449"/>
        <v>0.3752320000000009</v>
      </c>
      <c r="M330" s="5">
        <f t="shared" si="450"/>
        <v>0.12572830622425554</v>
      </c>
      <c r="N330" s="5">
        <f t="shared" si="451"/>
        <v>0.21353695529127509</v>
      </c>
      <c r="O330" s="5">
        <f t="shared" si="452"/>
        <v>4.7177283801139974E-2</v>
      </c>
      <c r="P330" s="5">
        <f t="shared" si="453"/>
        <v>8.0125898807855936E-2</v>
      </c>
      <c r="Q330" s="5">
        <f t="shared" si="454"/>
        <v>0.18133558243335035</v>
      </c>
      <c r="R330" s="5">
        <f t="shared" si="455"/>
        <v>8.8512132776346984E-3</v>
      </c>
      <c r="S330" s="5">
        <f t="shared" si="456"/>
        <v>1.2765939215619903E-2</v>
      </c>
      <c r="T330" s="5">
        <f t="shared" si="457"/>
        <v>6.8042913267631094E-2</v>
      </c>
      <c r="U330" s="5">
        <f t="shared" si="458"/>
        <v>1.5032900630734732E-2</v>
      </c>
      <c r="V330" s="5">
        <f t="shared" si="459"/>
        <v>9.0396187045981339E-4</v>
      </c>
      <c r="W330" s="5">
        <f t="shared" si="460"/>
        <v>0.10266011773493386</v>
      </c>
      <c r="X330" s="5">
        <f t="shared" si="461"/>
        <v>3.8521361297914794E-2</v>
      </c>
      <c r="Y330" s="5">
        <f t="shared" si="462"/>
        <v>7.2272237212695984E-3</v>
      </c>
      <c r="Z330" s="5">
        <f t="shared" si="463"/>
        <v>1.1070861535311435E-3</v>
      </c>
      <c r="AA330" s="5">
        <f t="shared" si="464"/>
        <v>1.8802751231572893E-3</v>
      </c>
      <c r="AB330" s="5">
        <f t="shared" si="465"/>
        <v>1.5967296345851662E-3</v>
      </c>
      <c r="AC330" s="5">
        <f t="shared" si="466"/>
        <v>3.6005593894182359E-5</v>
      </c>
      <c r="AD330" s="5">
        <f t="shared" si="467"/>
        <v>4.3589485990252773E-2</v>
      </c>
      <c r="AE330" s="5">
        <f t="shared" si="468"/>
        <v>1.6356170007094571E-2</v>
      </c>
      <c r="AF330" s="5">
        <f t="shared" si="469"/>
        <v>3.0686791920510616E-3</v>
      </c>
      <c r="AG330" s="5">
        <f t="shared" si="470"/>
        <v>3.8382221019723557E-4</v>
      </c>
      <c r="AH330" s="5">
        <f t="shared" si="471"/>
        <v>1.0385353789044976E-4</v>
      </c>
      <c r="AI330" s="5">
        <f t="shared" si="472"/>
        <v>1.7638484875313944E-4</v>
      </c>
      <c r="AJ330" s="5">
        <f t="shared" si="473"/>
        <v>1.4978601356116565E-4</v>
      </c>
      <c r="AK330" s="5">
        <f t="shared" si="474"/>
        <v>8.4798855144094381E-5</v>
      </c>
      <c r="AL330" s="5">
        <f t="shared" si="475"/>
        <v>9.1784599968640672E-7</v>
      </c>
      <c r="AM330" s="5">
        <f t="shared" si="476"/>
        <v>1.4806476601169027E-2</v>
      </c>
      <c r="AN330" s="5">
        <f t="shared" si="477"/>
        <v>5.5558638280098702E-3</v>
      </c>
      <c r="AO330" s="5">
        <f t="shared" si="478"/>
        <v>1.042368947955902E-3</v>
      </c>
      <c r="AP330" s="5">
        <f t="shared" si="479"/>
        <v>1.3037672835979666E-4</v>
      </c>
      <c r="AQ330" s="5">
        <f t="shared" si="480"/>
        <v>1.2230380133975834E-5</v>
      </c>
      <c r="AR330" s="5">
        <f t="shared" si="481"/>
        <v>7.7938341459418722E-6</v>
      </c>
      <c r="AS330" s="5">
        <f t="shared" si="482"/>
        <v>1.3237047913467641E-5</v>
      </c>
      <c r="AT330" s="5">
        <f t="shared" si="483"/>
        <v>1.1240901088116694E-5</v>
      </c>
      <c r="AU330" s="5">
        <f t="shared" si="484"/>
        <v>6.363848802685783E-6</v>
      </c>
      <c r="AV330" s="5">
        <f t="shared" si="485"/>
        <v>2.7020902016203748E-6</v>
      </c>
      <c r="AW330" s="5">
        <f t="shared" si="486"/>
        <v>1.6248271526614245E-8</v>
      </c>
      <c r="AX330" s="5">
        <f t="shared" si="487"/>
        <v>4.1912199765709009E-3</v>
      </c>
      <c r="AY330" s="5">
        <f t="shared" si="488"/>
        <v>1.5726798542486562E-3</v>
      </c>
      <c r="AZ330" s="5">
        <f t="shared" si="489"/>
        <v>2.9505990353471652E-4</v>
      </c>
      <c r="BA330" s="5">
        <f t="shared" si="490"/>
        <v>3.6905305907713006E-5</v>
      </c>
      <c r="BB330" s="5">
        <f t="shared" si="491"/>
        <v>3.46201293659075E-6</v>
      </c>
      <c r="BC330" s="5">
        <f t="shared" si="492"/>
        <v>2.5981160764456481E-7</v>
      </c>
      <c r="BD330" s="5">
        <f t="shared" si="493"/>
        <v>4.8741599570834399E-7</v>
      </c>
      <c r="BE330" s="5">
        <f t="shared" si="494"/>
        <v>8.2782732711104937E-7</v>
      </c>
      <c r="BF330" s="5">
        <f t="shared" si="495"/>
        <v>7.0299096618270144E-7</v>
      </c>
      <c r="BG330" s="5">
        <f t="shared" si="496"/>
        <v>3.9798661898823249E-7</v>
      </c>
      <c r="BH330" s="5">
        <f t="shared" si="497"/>
        <v>1.6898511842240297E-7</v>
      </c>
      <c r="BI330" s="5">
        <f t="shared" si="498"/>
        <v>5.7400865025721696E-8</v>
      </c>
      <c r="BJ330" s="8">
        <f t="shared" si="499"/>
        <v>0.70236921449640555</v>
      </c>
      <c r="BK330" s="8">
        <f t="shared" si="500"/>
        <v>0.22113370941233376</v>
      </c>
      <c r="BL330" s="8">
        <f t="shared" si="501"/>
        <v>7.509720605164398E-2</v>
      </c>
      <c r="BM330" s="8">
        <f t="shared" si="502"/>
        <v>0.34137931267242533</v>
      </c>
      <c r="BN330" s="8">
        <f t="shared" si="503"/>
        <v>0.65675523983551154</v>
      </c>
    </row>
    <row r="331" spans="1:66" x14ac:dyDescent="0.25">
      <c r="A331" t="s">
        <v>344</v>
      </c>
      <c r="B331" t="s">
        <v>421</v>
      </c>
      <c r="C331" t="s">
        <v>379</v>
      </c>
      <c r="D331" t="s">
        <v>493</v>
      </c>
      <c r="E331">
        <f>VLOOKUP(A331,home!$A$2:$E$405,3,FALSE)</f>
        <v>1.3333333333333299</v>
      </c>
      <c r="F331">
        <f>VLOOKUP(B331,home!$B$2:$E$405,3,FALSE)</f>
        <v>1.22</v>
      </c>
      <c r="G331">
        <f>VLOOKUP(C331,away!$B$2:$E$405,4,FALSE)</f>
        <v>0.86</v>
      </c>
      <c r="H331">
        <f>VLOOKUP(A331,away!$A$2:$E$405,3,FALSE)</f>
        <v>1.38666666666667</v>
      </c>
      <c r="I331">
        <f>VLOOKUP(C331,away!$B$2:$E$405,3,FALSE)</f>
        <v>1.29</v>
      </c>
      <c r="J331">
        <f>VLOOKUP(B331,home!$B$2:$E$405,4,FALSE)</f>
        <v>0.9</v>
      </c>
      <c r="K331" s="3">
        <f t="shared" si="448"/>
        <v>1.3989333333333298</v>
      </c>
      <c r="L331" s="3">
        <f t="shared" si="449"/>
        <v>1.609920000000004</v>
      </c>
      <c r="M331" s="5">
        <f t="shared" si="450"/>
        <v>4.9348232303275417E-2</v>
      </c>
      <c r="N331" s="5">
        <f t="shared" si="451"/>
        <v>6.9034887110128576E-2</v>
      </c>
      <c r="O331" s="5">
        <f t="shared" si="452"/>
        <v>7.9446706149689364E-2</v>
      </c>
      <c r="P331" s="5">
        <f t="shared" si="453"/>
        <v>0.11114064545633848</v>
      </c>
      <c r="Q331" s="5">
        <f t="shared" si="454"/>
        <v>4.8287602370631157E-2</v>
      </c>
      <c r="R331" s="5">
        <f t="shared" si="455"/>
        <v>6.3951420582254129E-2</v>
      </c>
      <c r="S331" s="5">
        <f t="shared" si="456"/>
        <v>6.2576927763791826E-2</v>
      </c>
      <c r="T331" s="5">
        <f t="shared" si="457"/>
        <v>7.7739176808526711E-2</v>
      </c>
      <c r="U331" s="5">
        <f t="shared" si="458"/>
        <v>8.9463773966534474E-2</v>
      </c>
      <c r="V331" s="5">
        <f t="shared" si="459"/>
        <v>1.5659325162180961E-2</v>
      </c>
      <c r="W331" s="5">
        <f t="shared" si="460"/>
        <v>2.2517045514340469E-2</v>
      </c>
      <c r="X331" s="5">
        <f t="shared" si="461"/>
        <v>3.6250641914447095E-2</v>
      </c>
      <c r="Y331" s="5">
        <f t="shared" si="462"/>
        <v>2.9180316715453417E-2</v>
      </c>
      <c r="Z331" s="5">
        <f t="shared" si="463"/>
        <v>3.4318890341260941E-2</v>
      </c>
      <c r="AA331" s="5">
        <f t="shared" si="464"/>
        <v>4.8009839661401182E-2</v>
      </c>
      <c r="AB331" s="5">
        <f t="shared" si="465"/>
        <v>3.3581282515161334E-2</v>
      </c>
      <c r="AC331" s="5">
        <f t="shared" si="466"/>
        <v>2.2042171328951021E-3</v>
      </c>
      <c r="AD331" s="5">
        <f t="shared" si="467"/>
        <v>7.87496138454866E-3</v>
      </c>
      <c r="AE331" s="5">
        <f t="shared" si="468"/>
        <v>1.2678057832212611E-2</v>
      </c>
      <c r="AF331" s="5">
        <f t="shared" si="469"/>
        <v>1.0205329432617892E-2</v>
      </c>
      <c r="AG331" s="5">
        <f t="shared" si="470"/>
        <v>5.4765879867200795E-3</v>
      </c>
      <c r="AH331" s="5">
        <f t="shared" si="471"/>
        <v>1.3812666984550732E-2</v>
      </c>
      <c r="AI331" s="5">
        <f t="shared" si="472"/>
        <v>1.9323000266920787E-2</v>
      </c>
      <c r="AJ331" s="5">
        <f t="shared" si="473"/>
        <v>1.3515794586702162E-2</v>
      </c>
      <c r="AK331" s="5">
        <f t="shared" si="474"/>
        <v>6.3025651912746068E-3</v>
      </c>
      <c r="AL331" s="5">
        <f t="shared" si="475"/>
        <v>1.9857093431054581E-4</v>
      </c>
      <c r="AM331" s="5">
        <f t="shared" si="476"/>
        <v>2.2033091959115822E-3</v>
      </c>
      <c r="AN331" s="5">
        <f t="shared" si="477"/>
        <v>3.5471515406819832E-3</v>
      </c>
      <c r="AO331" s="5">
        <f t="shared" si="478"/>
        <v>2.8553151041873772E-3</v>
      </c>
      <c r="AP331" s="5">
        <f t="shared" si="479"/>
        <v>1.5322762975111181E-3</v>
      </c>
      <c r="AQ331" s="5">
        <f t="shared" si="480"/>
        <v>6.1671056422227613E-4</v>
      </c>
      <c r="AR331" s="5">
        <f t="shared" si="481"/>
        <v>4.4474577663535936E-3</v>
      </c>
      <c r="AS331" s="5">
        <f t="shared" si="482"/>
        <v>6.2216969179442376E-3</v>
      </c>
      <c r="AT331" s="5">
        <f t="shared" si="483"/>
        <v>4.3518696042047188E-3</v>
      </c>
      <c r="AU331" s="5">
        <f t="shared" si="484"/>
        <v>2.0293251505473678E-3</v>
      </c>
      <c r="AV331" s="5">
        <f t="shared" si="485"/>
        <v>7.0972264931809818E-4</v>
      </c>
      <c r="AW331" s="5">
        <f t="shared" si="486"/>
        <v>1.2422656956986782E-5</v>
      </c>
      <c r="AX331" s="5">
        <f t="shared" si="487"/>
        <v>5.1371377963342754E-4</v>
      </c>
      <c r="AY331" s="5">
        <f t="shared" si="488"/>
        <v>8.2703808810744971E-4</v>
      </c>
      <c r="AZ331" s="5">
        <f t="shared" si="489"/>
        <v>6.6573257940297453E-4</v>
      </c>
      <c r="BA331" s="5">
        <f t="shared" si="490"/>
        <v>3.5725873141081315E-4</v>
      </c>
      <c r="BB331" s="5">
        <f t="shared" si="491"/>
        <v>1.4378949421822438E-4</v>
      </c>
      <c r="BC331" s="5">
        <f t="shared" si="492"/>
        <v>4.629791650636087E-5</v>
      </c>
      <c r="BD331" s="5">
        <f t="shared" si="493"/>
        <v>1.1933418678679994E-3</v>
      </c>
      <c r="BE331" s="5">
        <f t="shared" si="494"/>
        <v>1.6694057170228024E-3</v>
      </c>
      <c r="BF331" s="5">
        <f t="shared" si="495"/>
        <v>1.1676936522002134E-3</v>
      </c>
      <c r="BG331" s="5">
        <f t="shared" si="496"/>
        <v>5.4450852439487114E-4</v>
      </c>
      <c r="BH331" s="5">
        <f t="shared" si="497"/>
        <v>1.9043278126503263E-4</v>
      </c>
      <c r="BI331" s="5">
        <f t="shared" si="498"/>
        <v>5.3280553094205796E-5</v>
      </c>
      <c r="BJ331" s="8">
        <f t="shared" si="499"/>
        <v>0.33255320036142028</v>
      </c>
      <c r="BK331" s="8">
        <f t="shared" si="500"/>
        <v>0.24195495684089977</v>
      </c>
      <c r="BL331" s="8">
        <f t="shared" si="501"/>
        <v>0.38998578508870191</v>
      </c>
      <c r="BM331" s="8">
        <f t="shared" si="502"/>
        <v>0.57678872322881525</v>
      </c>
      <c r="BN331" s="8">
        <f t="shared" si="503"/>
        <v>0.42120949397231716</v>
      </c>
    </row>
    <row r="332" spans="1:66" x14ac:dyDescent="0.25">
      <c r="A332" t="s">
        <v>344</v>
      </c>
      <c r="B332" t="s">
        <v>422</v>
      </c>
      <c r="C332" t="s">
        <v>424</v>
      </c>
      <c r="D332" t="s">
        <v>493</v>
      </c>
      <c r="E332">
        <f>VLOOKUP(A332,home!$A$2:$E$405,3,FALSE)</f>
        <v>1.3333333333333299</v>
      </c>
      <c r="F332">
        <f>VLOOKUP(B332,home!$B$2:$E$405,3,FALSE)</f>
        <v>0.64</v>
      </c>
      <c r="G332">
        <f>VLOOKUP(C332,away!$B$2:$E$405,4,FALSE)</f>
        <v>1.07</v>
      </c>
      <c r="H332">
        <f>VLOOKUP(A332,away!$A$2:$E$405,3,FALSE)</f>
        <v>1.38666666666667</v>
      </c>
      <c r="I332">
        <f>VLOOKUP(C332,away!$B$2:$E$405,3,FALSE)</f>
        <v>1.07</v>
      </c>
      <c r="J332">
        <f>VLOOKUP(B332,home!$B$2:$E$405,4,FALSE)</f>
        <v>0.31</v>
      </c>
      <c r="K332" s="3">
        <f t="shared" si="448"/>
        <v>0.91306666666666436</v>
      </c>
      <c r="L332" s="3">
        <f t="shared" si="449"/>
        <v>0.45995733333333449</v>
      </c>
      <c r="M332" s="5">
        <f t="shared" si="450"/>
        <v>0.25333970078705464</v>
      </c>
      <c r="N332" s="5">
        <f t="shared" si="451"/>
        <v>0.23131603613196614</v>
      </c>
      <c r="O332" s="5">
        <f t="shared" si="452"/>
        <v>0.11652545320147852</v>
      </c>
      <c r="P332" s="5">
        <f t="shared" si="453"/>
        <v>0.10639550713649638</v>
      </c>
      <c r="Q332" s="5">
        <f t="shared" si="454"/>
        <v>0.10560348102877999</v>
      </c>
      <c r="R332" s="5">
        <f t="shared" si="455"/>
        <v>2.6798368360005161E-2</v>
      </c>
      <c r="S332" s="5">
        <f t="shared" si="456"/>
        <v>1.1170775744646621E-2</v>
      </c>
      <c r="T332" s="5">
        <f t="shared" si="457"/>
        <v>4.8573095524715018E-2</v>
      </c>
      <c r="U332" s="5">
        <f t="shared" si="458"/>
        <v>2.4468696870575318E-2</v>
      </c>
      <c r="V332" s="5">
        <f t="shared" si="459"/>
        <v>5.2126775356362974E-4</v>
      </c>
      <c r="W332" s="5">
        <f t="shared" si="460"/>
        <v>3.2141006137114833E-2</v>
      </c>
      <c r="X332" s="5">
        <f t="shared" si="461"/>
        <v>1.4783491473477675E-2</v>
      </c>
      <c r="Y332" s="5">
        <f t="shared" si="462"/>
        <v>3.3998876577484398E-3</v>
      </c>
      <c r="Z332" s="5">
        <f t="shared" si="463"/>
        <v>4.1087020161841275E-3</v>
      </c>
      <c r="AA332" s="5">
        <f t="shared" si="464"/>
        <v>3.7515188542438446E-3</v>
      </c>
      <c r="AB332" s="5">
        <f t="shared" si="465"/>
        <v>1.7126934075907853E-3</v>
      </c>
      <c r="AC332" s="5">
        <f t="shared" si="466"/>
        <v>1.3682356836987154E-5</v>
      </c>
      <c r="AD332" s="5">
        <f t="shared" si="467"/>
        <v>7.3367203342320593E-3</v>
      </c>
      <c r="AE332" s="5">
        <f t="shared" si="468"/>
        <v>3.374578320345828E-3</v>
      </c>
      <c r="AF332" s="5">
        <f t="shared" si="469"/>
        <v>7.7608102267537511E-4</v>
      </c>
      <c r="AG332" s="5">
        <f t="shared" si="470"/>
        <v>1.1898805254679091E-4</v>
      </c>
      <c r="AH332" s="5">
        <f t="shared" si="471"/>
        <v>4.7245690570633643E-4</v>
      </c>
      <c r="AI332" s="5">
        <f t="shared" si="472"/>
        <v>4.3138465203693122E-4</v>
      </c>
      <c r="AJ332" s="5">
        <f t="shared" si="473"/>
        <v>1.969414731432598E-4</v>
      </c>
      <c r="AK332" s="5">
        <f t="shared" si="474"/>
        <v>5.9940231470446223E-5</v>
      </c>
      <c r="AL332" s="5">
        <f t="shared" si="475"/>
        <v>2.2984811144422795E-7</v>
      </c>
      <c r="AM332" s="5">
        <f t="shared" si="476"/>
        <v>1.3397829559685607E-3</v>
      </c>
      <c r="AN332" s="5">
        <f t="shared" si="477"/>
        <v>6.1624299567275141E-4</v>
      </c>
      <c r="AO332" s="5">
        <f t="shared" si="478"/>
        <v>1.4172274248749217E-4</v>
      </c>
      <c r="AP332" s="5">
        <f t="shared" si="479"/>
        <v>2.1728804902411259E-5</v>
      </c>
      <c r="AQ332" s="5">
        <f t="shared" si="480"/>
        <v>2.4985807898583414E-6</v>
      </c>
      <c r="AR332" s="5">
        <f t="shared" si="481"/>
        <v>4.3462003692721047E-5</v>
      </c>
      <c r="AS332" s="5">
        <f t="shared" si="482"/>
        <v>3.9683706838367072E-5</v>
      </c>
      <c r="AT332" s="5">
        <f t="shared" si="483"/>
        <v>1.8116934961942462E-5</v>
      </c>
      <c r="AU332" s="5">
        <f t="shared" si="484"/>
        <v>5.5139898053058537E-6</v>
      </c>
      <c r="AV332" s="5">
        <f t="shared" si="485"/>
        <v>1.2586600728911461E-6</v>
      </c>
      <c r="AW332" s="5">
        <f t="shared" si="486"/>
        <v>2.6813806724835825E-9</v>
      </c>
      <c r="AX332" s="5">
        <f t="shared" si="487"/>
        <v>2.0388519294383723E-4</v>
      </c>
      <c r="AY332" s="5">
        <f t="shared" si="488"/>
        <v>9.3778489652599753E-5</v>
      </c>
      <c r="AZ332" s="5">
        <f t="shared" si="489"/>
        <v>2.1567052012318743E-5</v>
      </c>
      <c r="BA332" s="5">
        <f t="shared" si="490"/>
        <v>3.3066412438158194E-6</v>
      </c>
      <c r="BB332" s="5">
        <f t="shared" si="491"/>
        <v>3.8022847219888606E-7</v>
      </c>
      <c r="BC332" s="5">
        <f t="shared" si="492"/>
        <v>3.4977774826001521E-8</v>
      </c>
      <c r="BD332" s="5">
        <f t="shared" si="493"/>
        <v>3.3317778866379179E-6</v>
      </c>
      <c r="BE332" s="5">
        <f t="shared" si="494"/>
        <v>3.0421353290261875E-6</v>
      </c>
      <c r="BF332" s="5">
        <f t="shared" si="495"/>
        <v>1.3888361822114183E-6</v>
      </c>
      <c r="BG332" s="5">
        <f t="shared" si="496"/>
        <v>4.2270000781261204E-7</v>
      </c>
      <c r="BH332" s="5">
        <f t="shared" si="497"/>
        <v>9.6488321783358658E-8</v>
      </c>
      <c r="BI332" s="5">
        <f t="shared" si="498"/>
        <v>1.7620054068598358E-8</v>
      </c>
      <c r="BJ332" s="8">
        <f t="shared" si="499"/>
        <v>0.44986829434552289</v>
      </c>
      <c r="BK332" s="8">
        <f t="shared" si="500"/>
        <v>0.37153494211636229</v>
      </c>
      <c r="BL332" s="8">
        <f t="shared" si="501"/>
        <v>0.17453378880940337</v>
      </c>
      <c r="BM332" s="8">
        <f t="shared" si="502"/>
        <v>0.15997340483341987</v>
      </c>
      <c r="BN332" s="8">
        <f t="shared" si="503"/>
        <v>0.83997854664578087</v>
      </c>
    </row>
    <row r="333" spans="1:66" x14ac:dyDescent="0.25">
      <c r="A333" t="s">
        <v>16</v>
      </c>
      <c r="B333" t="s">
        <v>323</v>
      </c>
      <c r="C333" t="s">
        <v>256</v>
      </c>
      <c r="D333" t="s">
        <v>494</v>
      </c>
      <c r="E333">
        <f>VLOOKUP(A333,home!$A$2:$E$405,3,FALSE)</f>
        <v>1.5384615384615401</v>
      </c>
      <c r="F333">
        <f>VLOOKUP(B333,home!$B$2:$E$405,3,FALSE)</f>
        <v>0.6</v>
      </c>
      <c r="G333">
        <f>VLOOKUP(C333,away!$B$2:$E$405,4,FALSE)</f>
        <v>0.87</v>
      </c>
      <c r="H333">
        <f>VLOOKUP(A333,away!$A$2:$E$405,3,FALSE)</f>
        <v>1.2793522267206501</v>
      </c>
      <c r="I333">
        <f>VLOOKUP(C333,away!$B$2:$E$405,3,FALSE)</f>
        <v>0.49</v>
      </c>
      <c r="J333">
        <f>VLOOKUP(B333,home!$B$2:$E$405,4,FALSE)</f>
        <v>1.5</v>
      </c>
      <c r="K333" s="3">
        <f t="shared" si="448"/>
        <v>0.80307692307692391</v>
      </c>
      <c r="L333" s="3">
        <f t="shared" si="449"/>
        <v>0.9403238866396777</v>
      </c>
      <c r="M333" s="5">
        <f t="shared" si="450"/>
        <v>0.17492450297468423</v>
      </c>
      <c r="N333" s="5">
        <f t="shared" si="451"/>
        <v>0.14047783161966962</v>
      </c>
      <c r="O333" s="5">
        <f t="shared" si="452"/>
        <v>0.16448568850566891</v>
      </c>
      <c r="P333" s="5">
        <f t="shared" si="453"/>
        <v>0.13209466061532193</v>
      </c>
      <c r="Q333" s="5">
        <f t="shared" si="454"/>
        <v>5.6407252388821244E-2</v>
      </c>
      <c r="R333" s="5">
        <f t="shared" si="455"/>
        <v>7.7334910956126976E-2</v>
      </c>
      <c r="S333" s="5">
        <f t="shared" si="456"/>
        <v>2.4937900446117565E-2</v>
      </c>
      <c r="T333" s="5">
        <f t="shared" si="457"/>
        <v>5.3041086800921629E-2</v>
      </c>
      <c r="U333" s="5">
        <f t="shared" si="458"/>
        <v>6.2105882337074335E-2</v>
      </c>
      <c r="V333" s="5">
        <f t="shared" si="459"/>
        <v>2.0924350790513012E-3</v>
      </c>
      <c r="W333" s="5">
        <f t="shared" si="460"/>
        <v>1.509978756254601E-2</v>
      </c>
      <c r="X333" s="5">
        <f t="shared" si="461"/>
        <v>1.4198690928246728E-2</v>
      </c>
      <c r="Y333" s="5">
        <f t="shared" si="462"/>
        <v>6.6756841194222476E-3</v>
      </c>
      <c r="Z333" s="5">
        <f t="shared" si="463"/>
        <v>2.4239954681066243E-2</v>
      </c>
      <c r="AA333" s="5">
        <f t="shared" si="464"/>
        <v>1.9466548220794754E-2</v>
      </c>
      <c r="AB333" s="5">
        <f t="shared" si="465"/>
        <v>7.8165678240422094E-3</v>
      </c>
      <c r="AC333" s="5">
        <f t="shared" si="466"/>
        <v>9.8756712512596627E-5</v>
      </c>
      <c r="AD333" s="5">
        <f t="shared" si="467"/>
        <v>3.0315727337111632E-3</v>
      </c>
      <c r="AE333" s="5">
        <f t="shared" si="468"/>
        <v>2.8506602555941531E-3</v>
      </c>
      <c r="AF333" s="5">
        <f t="shared" si="469"/>
        <v>1.3402719655147756E-3</v>
      </c>
      <c r="AG333" s="5">
        <f t="shared" si="470"/>
        <v>4.2009658125568476E-4</v>
      </c>
      <c r="AH333" s="5">
        <f t="shared" si="471"/>
        <v>5.6983520994174633E-3</v>
      </c>
      <c r="AI333" s="5">
        <f t="shared" si="472"/>
        <v>4.5762150706091052E-3</v>
      </c>
      <c r="AJ333" s="5">
        <f t="shared" si="473"/>
        <v>1.8375263591215042E-3</v>
      </c>
      <c r="AK333" s="5">
        <f t="shared" si="474"/>
        <v>4.9189167151868001E-4</v>
      </c>
      <c r="AL333" s="5">
        <f t="shared" si="475"/>
        <v>2.9830547924379323E-6</v>
      </c>
      <c r="AM333" s="5">
        <f t="shared" si="476"/>
        <v>4.8691722061453208E-4</v>
      </c>
      <c r="AN333" s="5">
        <f t="shared" si="477"/>
        <v>4.5785989336004612E-4</v>
      </c>
      <c r="AO333" s="5">
        <f t="shared" si="478"/>
        <v>2.1526829723037347E-4</v>
      </c>
      <c r="AP333" s="5">
        <f t="shared" si="479"/>
        <v>6.7473973973990065E-5</v>
      </c>
      <c r="AQ333" s="5">
        <f t="shared" si="480"/>
        <v>1.5861847363561692E-5</v>
      </c>
      <c r="AR333" s="5">
        <f t="shared" si="481"/>
        <v>1.0716593187131195E-3</v>
      </c>
      <c r="AS333" s="5">
        <f t="shared" si="482"/>
        <v>8.6062486825884443E-4</v>
      </c>
      <c r="AT333" s="5">
        <f t="shared" si="483"/>
        <v>3.4557398556239792E-4</v>
      </c>
      <c r="AU333" s="5">
        <f t="shared" si="484"/>
        <v>9.2507497673626607E-5</v>
      </c>
      <c r="AV333" s="5">
        <f t="shared" si="485"/>
        <v>1.8572659148320436E-5</v>
      </c>
      <c r="AW333" s="5">
        <f t="shared" si="486"/>
        <v>6.2573917398497137E-8</v>
      </c>
      <c r="AX333" s="5">
        <f t="shared" si="487"/>
        <v>6.5171997220714333E-5</v>
      </c>
      <c r="AY333" s="5">
        <f t="shared" si="488"/>
        <v>6.1282785726652375E-5</v>
      </c>
      <c r="AZ333" s="5">
        <f t="shared" si="489"/>
        <v>2.8812833629296162E-5</v>
      </c>
      <c r="BA333" s="5">
        <f t="shared" si="490"/>
        <v>9.0311319011340618E-6</v>
      </c>
      <c r="BB333" s="5">
        <f t="shared" si="491"/>
        <v>2.1230472625074896E-6</v>
      </c>
      <c r="BC333" s="5">
        <f t="shared" si="492"/>
        <v>3.9927041068015433E-7</v>
      </c>
      <c r="BD333" s="5">
        <f t="shared" si="493"/>
        <v>1.6795114262099155E-4</v>
      </c>
      <c r="BE333" s="5">
        <f t="shared" si="494"/>
        <v>1.3487768684331949E-4</v>
      </c>
      <c r="BF333" s="5">
        <f t="shared" si="495"/>
        <v>5.4158578870932958E-5</v>
      </c>
      <c r="BG333" s="5">
        <f t="shared" si="496"/>
        <v>1.4497834959295914E-5</v>
      </c>
      <c r="BH333" s="5">
        <f t="shared" si="497"/>
        <v>2.9107191725971057E-6</v>
      </c>
      <c r="BI333" s="5">
        <f t="shared" si="498"/>
        <v>4.6750627941405875E-7</v>
      </c>
      <c r="BJ333" s="8">
        <f t="shared" si="499"/>
        <v>0.29495313725439687</v>
      </c>
      <c r="BK333" s="8">
        <f t="shared" si="500"/>
        <v>0.3342125216682067</v>
      </c>
      <c r="BL333" s="8">
        <f t="shared" si="501"/>
        <v>0.34657738484247674</v>
      </c>
      <c r="BM333" s="8">
        <f t="shared" si="502"/>
        <v>0.2541969311740444</v>
      </c>
      <c r="BN333" s="8">
        <f t="shared" si="503"/>
        <v>0.74572484706029296</v>
      </c>
    </row>
    <row r="334" spans="1:66" x14ac:dyDescent="0.25">
      <c r="A334" t="s">
        <v>154</v>
      </c>
      <c r="B334" t="s">
        <v>167</v>
      </c>
      <c r="C334" t="s">
        <v>161</v>
      </c>
      <c r="D334" t="s">
        <v>494</v>
      </c>
      <c r="E334">
        <f>VLOOKUP(A334,home!$A$2:$E$405,3,FALSE)</f>
        <v>1.3154574132492101</v>
      </c>
      <c r="F334">
        <f>VLOOKUP(B334,home!$B$2:$E$405,3,FALSE)</f>
        <v>1.42</v>
      </c>
      <c r="G334">
        <f>VLOOKUP(C334,away!$B$2:$E$405,4,FALSE)</f>
        <v>0.98</v>
      </c>
      <c r="H334">
        <f>VLOOKUP(A334,away!$A$2:$E$405,3,FALSE)</f>
        <v>1.0347003154574099</v>
      </c>
      <c r="I334">
        <f>VLOOKUP(C334,away!$B$2:$E$405,3,FALSE)</f>
        <v>0.76</v>
      </c>
      <c r="J334">
        <f>VLOOKUP(B334,home!$B$2:$E$405,4,FALSE)</f>
        <v>0.39</v>
      </c>
      <c r="K334" s="3">
        <f t="shared" si="448"/>
        <v>1.8305905362776005</v>
      </c>
      <c r="L334" s="3">
        <f t="shared" si="449"/>
        <v>0.30668517350157631</v>
      </c>
      <c r="M334" s="5">
        <f t="shared" si="450"/>
        <v>0.1179758059596433</v>
      </c>
      <c r="N334" s="5">
        <f t="shared" si="451"/>
        <v>0.21596539389944555</v>
      </c>
      <c r="O334" s="5">
        <f t="shared" si="452"/>
        <v>3.6181430519721502E-2</v>
      </c>
      <c r="P334" s="5">
        <f t="shared" si="453"/>
        <v>6.6233384298387737E-2</v>
      </c>
      <c r="Q334" s="5">
        <f t="shared" si="454"/>
        <v>0.19767210311789468</v>
      </c>
      <c r="R334" s="5">
        <f t="shared" si="455"/>
        <v>5.5481541482380091E-3</v>
      </c>
      <c r="S334" s="5">
        <f t="shared" si="456"/>
        <v>9.2961034678554263E-3</v>
      </c>
      <c r="T334" s="5">
        <f t="shared" si="457"/>
        <v>6.0623103241133021E-2</v>
      </c>
      <c r="U334" s="5">
        <f t="shared" si="458"/>
        <v>1.0156398477573811E-2</v>
      </c>
      <c r="V334" s="5">
        <f t="shared" si="459"/>
        <v>5.7988574526944732E-4</v>
      </c>
      <c r="W334" s="5">
        <f t="shared" si="460"/>
        <v>0.12061889375123597</v>
      </c>
      <c r="X334" s="5">
        <f t="shared" si="461"/>
        <v>3.6992026357666005E-2</v>
      </c>
      <c r="Y334" s="5">
        <f t="shared" si="462"/>
        <v>5.6724530108378411E-3</v>
      </c>
      <c r="Z334" s="5">
        <f t="shared" si="463"/>
        <v>5.6717887252195464E-4</v>
      </c>
      <c r="AA334" s="5">
        <f t="shared" si="464"/>
        <v>1.0382722764152898E-3</v>
      </c>
      <c r="AB334" s="5">
        <f t="shared" si="465"/>
        <v>9.5032570164261545E-4</v>
      </c>
      <c r="AC334" s="5">
        <f t="shared" si="466"/>
        <v>2.0347283868485853E-5</v>
      </c>
      <c r="AD334" s="5">
        <f t="shared" si="467"/>
        <v>5.5200951349321487E-2</v>
      </c>
      <c r="AE334" s="5">
        <f t="shared" si="468"/>
        <v>1.6929313342018734E-2</v>
      </c>
      <c r="AF334" s="5">
        <f t="shared" si="469"/>
        <v>2.5959846997797831E-3</v>
      </c>
      <c r="AG334" s="5">
        <f t="shared" si="470"/>
        <v>2.6538333935313338E-4</v>
      </c>
      <c r="AH334" s="5">
        <f t="shared" si="471"/>
        <v>4.3486337731456025E-5</v>
      </c>
      <c r="AI334" s="5">
        <f t="shared" si="472"/>
        <v>7.9605678308574939E-5</v>
      </c>
      <c r="AJ334" s="5">
        <f t="shared" si="473"/>
        <v>7.2862700672818195E-5</v>
      </c>
      <c r="AK334" s="5">
        <f t="shared" si="474"/>
        <v>4.4460590099762834E-5</v>
      </c>
      <c r="AL334" s="5">
        <f t="shared" si="475"/>
        <v>4.5693079557373472E-7</v>
      </c>
      <c r="AM334" s="5">
        <f t="shared" si="476"/>
        <v>2.0210067826717627E-2</v>
      </c>
      <c r="AN334" s="5">
        <f t="shared" si="477"/>
        <v>6.1981281579155207E-3</v>
      </c>
      <c r="AO334" s="5">
        <f t="shared" si="478"/>
        <v>9.5043700474766347E-4</v>
      </c>
      <c r="AP334" s="5">
        <f t="shared" si="479"/>
        <v>9.7161645901118547E-5</v>
      </c>
      <c r="AQ334" s="5">
        <f t="shared" si="480"/>
        <v>7.4495090577208163E-6</v>
      </c>
      <c r="AR334" s="5">
        <f t="shared" si="481"/>
        <v>2.6673230064239481E-6</v>
      </c>
      <c r="AS334" s="5">
        <f t="shared" si="482"/>
        <v>4.8827762527551967E-6</v>
      </c>
      <c r="AT334" s="5">
        <f t="shared" si="483"/>
        <v>4.4691819995273356E-6</v>
      </c>
      <c r="AU334" s="5">
        <f t="shared" si="484"/>
        <v>2.7270807577456474E-6</v>
      </c>
      <c r="AV334" s="5">
        <f t="shared" si="485"/>
        <v>1.2480420566984823E-6</v>
      </c>
      <c r="AW334" s="5">
        <f t="shared" si="486"/>
        <v>7.1257719926433746E-9</v>
      </c>
      <c r="AX334" s="5">
        <f t="shared" si="487"/>
        <v>6.1660598168529522E-3</v>
      </c>
      <c r="AY334" s="5">
        <f t="shared" si="488"/>
        <v>1.8910391247526457E-3</v>
      </c>
      <c r="AZ334" s="5">
        <f t="shared" si="489"/>
        <v>2.8997683103651706E-4</v>
      </c>
      <c r="BA334" s="5">
        <f t="shared" si="490"/>
        <v>2.9643864912623835E-5</v>
      </c>
      <c r="BB334" s="5">
        <f t="shared" si="491"/>
        <v>2.272833463496333E-6</v>
      </c>
      <c r="BC334" s="5">
        <f t="shared" si="492"/>
        <v>1.3940886501851234E-7</v>
      </c>
      <c r="BD334" s="5">
        <f t="shared" si="493"/>
        <v>1.3633806983497898E-7</v>
      </c>
      <c r="BE334" s="5">
        <f t="shared" si="494"/>
        <v>2.495791803742671E-7</v>
      </c>
      <c r="BF334" s="5">
        <f t="shared" si="495"/>
        <v>2.2843864282252688E-7</v>
      </c>
      <c r="BG334" s="5">
        <f t="shared" si="496"/>
        <v>1.3939253922367218E-7</v>
      </c>
      <c r="BH334" s="5">
        <f t="shared" si="497"/>
        <v>6.3792665782639633E-8</v>
      </c>
      <c r="BI334" s="5">
        <f t="shared" si="498"/>
        <v>2.3355650053123999E-8</v>
      </c>
      <c r="BJ334" s="8">
        <f t="shared" si="499"/>
        <v>0.74837798213290896</v>
      </c>
      <c r="BK334" s="8">
        <f t="shared" si="500"/>
        <v>0.1959970228105726</v>
      </c>
      <c r="BL334" s="8">
        <f t="shared" si="501"/>
        <v>5.4131831731225086E-2</v>
      </c>
      <c r="BM334" s="8">
        <f t="shared" si="502"/>
        <v>0.35760671160491742</v>
      </c>
      <c r="BN334" s="8">
        <f t="shared" si="503"/>
        <v>0.63957627194333089</v>
      </c>
    </row>
    <row r="335" spans="1:66" x14ac:dyDescent="0.25">
      <c r="A335" t="s">
        <v>80</v>
      </c>
      <c r="B335" t="s">
        <v>92</v>
      </c>
      <c r="C335" t="s">
        <v>369</v>
      </c>
      <c r="D335" t="s">
        <v>495</v>
      </c>
      <c r="E335">
        <f>VLOOKUP(A335,home!$A$2:$E$405,3,FALSE)</f>
        <v>1.2345679012345701</v>
      </c>
      <c r="F335">
        <f>VLOOKUP(B335,home!$B$2:$E$405,3,FALSE)</f>
        <v>0.95</v>
      </c>
      <c r="G335">
        <f>VLOOKUP(C335,away!$B$2:$E$405,4,FALSE)</f>
        <v>1.46</v>
      </c>
      <c r="H335">
        <f>VLOOKUP(A335,away!$A$2:$E$405,3,FALSE)</f>
        <v>1.0246913580246899</v>
      </c>
      <c r="I335">
        <f>VLOOKUP(C335,away!$B$2:$E$405,3,FALSE)</f>
        <v>0.56999999999999995</v>
      </c>
      <c r="J335">
        <f>VLOOKUP(B335,home!$B$2:$E$405,4,FALSE)</f>
        <v>1.57</v>
      </c>
      <c r="K335" s="3">
        <f t="shared" si="448"/>
        <v>1.7123456790123488</v>
      </c>
      <c r="L335" s="3">
        <f t="shared" si="449"/>
        <v>0.91699629629629498</v>
      </c>
      <c r="M335" s="5">
        <f t="shared" si="450"/>
        <v>7.2125907254918284E-2</v>
      </c>
      <c r="N335" s="5">
        <f t="shared" si="451"/>
        <v>0.12350448563280474</v>
      </c>
      <c r="O335" s="5">
        <f t="shared" si="452"/>
        <v>6.6139189819770128E-2</v>
      </c>
      <c r="P335" s="5">
        <f t="shared" si="453"/>
        <v>0.11325315590126089</v>
      </c>
      <c r="Q335" s="5">
        <f t="shared" si="454"/>
        <v>0.10574118615598799</v>
      </c>
      <c r="R335" s="5">
        <f t="shared" si="455"/>
        <v>3.0324696052383412E-2</v>
      </c>
      <c r="S335" s="5">
        <f t="shared" si="456"/>
        <v>4.4457941015087495E-2</v>
      </c>
      <c r="T335" s="5">
        <f t="shared" si="457"/>
        <v>9.6964276071018027E-2</v>
      </c>
      <c r="U335" s="5">
        <f t="shared" si="458"/>
        <v>5.1926362252661569E-2</v>
      </c>
      <c r="V335" s="5">
        <f t="shared" si="459"/>
        <v>7.7565011218434683E-3</v>
      </c>
      <c r="W335" s="5">
        <f t="shared" si="460"/>
        <v>6.0355154402615449E-2</v>
      </c>
      <c r="X335" s="5">
        <f t="shared" si="461"/>
        <v>5.5345453049589377E-2</v>
      </c>
      <c r="Y335" s="5">
        <f t="shared" si="462"/>
        <v>2.5375787731656971E-2</v>
      </c>
      <c r="Z335" s="5">
        <f t="shared" si="463"/>
        <v>9.26921132211549E-3</v>
      </c>
      <c r="AA335" s="5">
        <f t="shared" si="464"/>
        <v>1.5872093955276799E-2</v>
      </c>
      <c r="AB335" s="5">
        <f t="shared" si="465"/>
        <v>1.3589255750598127E-2</v>
      </c>
      <c r="AC335" s="5">
        <f t="shared" si="466"/>
        <v>7.6121072877435294E-4</v>
      </c>
      <c r="AD335" s="5">
        <f t="shared" si="467"/>
        <v>2.5837221961860436E-2</v>
      </c>
      <c r="AE335" s="5">
        <f t="shared" si="468"/>
        <v>2.369263684561131E-2</v>
      </c>
      <c r="AF335" s="5">
        <f t="shared" si="469"/>
        <v>1.0863030118459353E-2</v>
      </c>
      <c r="AG335" s="5">
        <f t="shared" si="470"/>
        <v>3.3204527950607765E-3</v>
      </c>
      <c r="AH335" s="5">
        <f t="shared" si="471"/>
        <v>2.1249581129918964E-3</v>
      </c>
      <c r="AI335" s="5">
        <f t="shared" si="472"/>
        <v>3.638662842863908E-3</v>
      </c>
      <c r="AJ335" s="5">
        <f t="shared" si="473"/>
        <v>3.1153242981804019E-3</v>
      </c>
      <c r="AK335" s="5">
        <f t="shared" si="474"/>
        <v>1.7781707002371291E-3</v>
      </c>
      <c r="AL335" s="5">
        <f t="shared" si="475"/>
        <v>4.7810569389387112E-5</v>
      </c>
      <c r="AM335" s="5">
        <f t="shared" si="476"/>
        <v>8.8484510768149331E-3</v>
      </c>
      <c r="AN335" s="5">
        <f t="shared" si="477"/>
        <v>8.1139968653982548E-3</v>
      </c>
      <c r="AO335" s="5">
        <f t="shared" si="478"/>
        <v>3.7202525368649738E-3</v>
      </c>
      <c r="AP335" s="5">
        <f t="shared" si="479"/>
        <v>1.1371525991973588E-3</v>
      </c>
      <c r="AQ335" s="5">
        <f t="shared" si="480"/>
        <v>2.6069118044692077E-4</v>
      </c>
      <c r="AR335" s="5">
        <f t="shared" si="481"/>
        <v>3.8971574387966675E-4</v>
      </c>
      <c r="AS335" s="5">
        <f t="shared" si="482"/>
        <v>6.673280700754305E-4</v>
      </c>
      <c r="AT335" s="5">
        <f t="shared" si="483"/>
        <v>5.7134816863865681E-4</v>
      </c>
      <c r="AU335" s="5">
        <f t="shared" si="484"/>
        <v>3.2611518926000749E-4</v>
      </c>
      <c r="AV335" s="5">
        <f t="shared" si="485"/>
        <v>1.3960548379741709E-4</v>
      </c>
      <c r="AW335" s="5">
        <f t="shared" si="486"/>
        <v>2.0853571186467275E-6</v>
      </c>
      <c r="AX335" s="5">
        <f t="shared" si="487"/>
        <v>2.5252678278893693E-3</v>
      </c>
      <c r="AY335" s="5">
        <f t="shared" si="488"/>
        <v>2.3156612453307406E-3</v>
      </c>
      <c r="AZ335" s="5">
        <f t="shared" si="489"/>
        <v>1.0617263927225778E-3</v>
      </c>
      <c r="BA335" s="5">
        <f t="shared" si="490"/>
        <v>3.2453305660220979E-4</v>
      </c>
      <c r="BB335" s="5">
        <f t="shared" si="491"/>
        <v>7.439890273248554E-5</v>
      </c>
      <c r="BC335" s="5">
        <f t="shared" si="492"/>
        <v>1.3644703650839515E-5</v>
      </c>
      <c r="BD335" s="5">
        <f t="shared" si="493"/>
        <v>5.9561315624334958E-5</v>
      </c>
      <c r="BE335" s="5">
        <f t="shared" si="494"/>
        <v>1.0198956144562066E-4</v>
      </c>
      <c r="BF335" s="5">
        <f t="shared" si="495"/>
        <v>8.7320692422886509E-5</v>
      </c>
      <c r="BG335" s="5">
        <f t="shared" si="496"/>
        <v>4.9841070119565332E-5</v>
      </c>
      <c r="BH335" s="5">
        <f t="shared" si="497"/>
        <v>2.1336285264147309E-5</v>
      </c>
      <c r="BI335" s="5">
        <f t="shared" si="498"/>
        <v>7.307019175647496E-6</v>
      </c>
      <c r="BJ335" s="8">
        <f t="shared" si="499"/>
        <v>0.55939546115231531</v>
      </c>
      <c r="BK335" s="8">
        <f t="shared" si="500"/>
        <v>0.24071818783660465</v>
      </c>
      <c r="BL335" s="8">
        <f t="shared" si="501"/>
        <v>0.1909301823846668</v>
      </c>
      <c r="BM335" s="8">
        <f t="shared" si="502"/>
        <v>0.48691084599036433</v>
      </c>
      <c r="BN335" s="8">
        <f t="shared" si="503"/>
        <v>0.51108862081712547</v>
      </c>
    </row>
    <row r="336" spans="1:66" x14ac:dyDescent="0.25">
      <c r="A336" t="s">
        <v>337</v>
      </c>
      <c r="B336" t="s">
        <v>367</v>
      </c>
      <c r="C336" t="s">
        <v>373</v>
      </c>
      <c r="D336" t="s">
        <v>495</v>
      </c>
      <c r="E336">
        <f>VLOOKUP(A336,home!$A$2:$E$405,3,FALSE)</f>
        <v>1.25316455696203</v>
      </c>
      <c r="F336">
        <f>VLOOKUP(B336,home!$B$2:$E$405,3,FALSE)</f>
        <v>1.1000000000000001</v>
      </c>
      <c r="G336">
        <f>VLOOKUP(C336,away!$B$2:$E$405,4,FALSE)</f>
        <v>0.9</v>
      </c>
      <c r="H336">
        <f>VLOOKUP(A336,away!$A$2:$E$405,3,FALSE)</f>
        <v>1.12658227848101</v>
      </c>
      <c r="I336">
        <f>VLOOKUP(C336,away!$B$2:$E$405,3,FALSE)</f>
        <v>0.4</v>
      </c>
      <c r="J336">
        <f>VLOOKUP(B336,home!$B$2:$E$405,4,FALSE)</f>
        <v>1.66</v>
      </c>
      <c r="K336" s="3">
        <f t="shared" si="448"/>
        <v>1.2406329113924099</v>
      </c>
      <c r="L336" s="3">
        <f t="shared" si="449"/>
        <v>0.74805063291139062</v>
      </c>
      <c r="M336" s="5">
        <f t="shared" si="450"/>
        <v>0.13687549741937766</v>
      </c>
      <c r="N336" s="5">
        <f t="shared" si="451"/>
        <v>0.16981224686168678</v>
      </c>
      <c r="O336" s="5">
        <f t="shared" si="452"/>
        <v>0.10238980247462685</v>
      </c>
      <c r="P336" s="5">
        <f t="shared" si="453"/>
        <v>0.1270281587409901</v>
      </c>
      <c r="Q336" s="5">
        <f t="shared" si="454"/>
        <v>0.10533733110705057</v>
      </c>
      <c r="R336" s="5">
        <f t="shared" si="455"/>
        <v>3.8296378272408442E-2</v>
      </c>
      <c r="S336" s="5">
        <f t="shared" si="456"/>
        <v>2.9472318671628379E-2</v>
      </c>
      <c r="T336" s="5">
        <f t="shared" si="457"/>
        <v>7.8797657203825894E-2</v>
      </c>
      <c r="U336" s="5">
        <f t="shared" si="458"/>
        <v>4.751174727188312E-2</v>
      </c>
      <c r="V336" s="5">
        <f t="shared" si="459"/>
        <v>3.0391076767409156E-3</v>
      </c>
      <c r="W336" s="5">
        <f t="shared" si="460"/>
        <v>4.3561653256548816E-2</v>
      </c>
      <c r="X336" s="5">
        <f t="shared" si="461"/>
        <v>3.2586322289227879E-2</v>
      </c>
      <c r="Y336" s="5">
        <f t="shared" si="462"/>
        <v>1.2188109506355736E-2</v>
      </c>
      <c r="Z336" s="5">
        <f t="shared" si="463"/>
        <v>9.5492100016297231E-3</v>
      </c>
      <c r="AA336" s="5">
        <f t="shared" si="464"/>
        <v>1.1847064205819404E-2</v>
      </c>
      <c r="AB336" s="5">
        <f t="shared" si="465"/>
        <v>7.348928878559269E-3</v>
      </c>
      <c r="AC336" s="5">
        <f t="shared" si="466"/>
        <v>1.7627892668453996E-4</v>
      </c>
      <c r="AD336" s="5">
        <f t="shared" si="467"/>
        <v>1.3511005176184702E-2</v>
      </c>
      <c r="AE336" s="5">
        <f t="shared" si="468"/>
        <v>1.0106915973314042E-2</v>
      </c>
      <c r="AF336" s="5">
        <f t="shared" si="469"/>
        <v>3.7802424453099058E-3</v>
      </c>
      <c r="AG336" s="5">
        <f t="shared" si="470"/>
        <v>9.4260425125752617E-4</v>
      </c>
      <c r="AH336" s="5">
        <f t="shared" si="471"/>
        <v>1.7858231463807237E-3</v>
      </c>
      <c r="AI336" s="5">
        <f t="shared" si="472"/>
        <v>2.2155509693262713E-3</v>
      </c>
      <c r="AJ336" s="5">
        <f t="shared" si="473"/>
        <v>1.3743427247067642E-3</v>
      </c>
      <c r="AK336" s="5">
        <f t="shared" si="474"/>
        <v>5.6835160526797683E-4</v>
      </c>
      <c r="AL336" s="5">
        <f t="shared" si="475"/>
        <v>6.5438702773707664E-6</v>
      </c>
      <c r="AM336" s="5">
        <f t="shared" si="476"/>
        <v>3.3524395375135905E-3</v>
      </c>
      <c r="AN336" s="5">
        <f t="shared" si="477"/>
        <v>2.5077945178342107E-3</v>
      </c>
      <c r="AO336" s="5">
        <f t="shared" si="478"/>
        <v>9.3797863813879854E-4</v>
      </c>
      <c r="AP336" s="5">
        <f t="shared" si="479"/>
        <v>2.3388517130569755E-4</v>
      </c>
      <c r="AQ336" s="5">
        <f t="shared" si="480"/>
        <v>4.3739487605954009E-5</v>
      </c>
      <c r="AR336" s="5">
        <f t="shared" si="481"/>
        <v>2.6717722698358233E-4</v>
      </c>
      <c r="AS336" s="5">
        <f t="shared" si="482"/>
        <v>3.3146886097039255E-4</v>
      </c>
      <c r="AT336" s="5">
        <f t="shared" si="483"/>
        <v>2.0561558901081205E-4</v>
      </c>
      <c r="AU336" s="5">
        <f t="shared" si="484"/>
        <v>8.503115560738301E-5</v>
      </c>
      <c r="AV336" s="5">
        <f t="shared" si="485"/>
        <v>2.6373112535062154E-5</v>
      </c>
      <c r="AW336" s="5">
        <f t="shared" si="486"/>
        <v>1.6869665581061787E-7</v>
      </c>
      <c r="AX336" s="5">
        <f t="shared" si="487"/>
        <v>6.9319113728208404E-4</v>
      </c>
      <c r="AY336" s="5">
        <f t="shared" si="488"/>
        <v>5.1854206897242964E-4</v>
      </c>
      <c r="AZ336" s="5">
        <f t="shared" si="489"/>
        <v>1.9394786144300396E-4</v>
      </c>
      <c r="BA336" s="5">
        <f t="shared" si="490"/>
        <v>4.8360940168083283E-5</v>
      </c>
      <c r="BB336" s="5">
        <f t="shared" si="491"/>
        <v>9.0441079752311462E-6</v>
      </c>
      <c r="BC336" s="5">
        <f t="shared" si="492"/>
        <v>1.3530901389981233E-6</v>
      </c>
      <c r="BD336" s="5">
        <f t="shared" si="493"/>
        <v>3.3310348957429824E-5</v>
      </c>
      <c r="BE336" s="5">
        <f t="shared" si="494"/>
        <v>4.1325915206553292E-5</v>
      </c>
      <c r="BF336" s="5">
        <f t="shared" si="495"/>
        <v>2.5635145249331044E-5</v>
      </c>
      <c r="BG336" s="5">
        <f t="shared" si="496"/>
        <v>1.0601268294881629E-5</v>
      </c>
      <c r="BH336" s="5">
        <f t="shared" si="497"/>
        <v>3.2880705872827608E-6</v>
      </c>
      <c r="BI336" s="5">
        <f t="shared" si="498"/>
        <v>8.1585771711287278E-7</v>
      </c>
      <c r="BJ336" s="8">
        <f t="shared" si="499"/>
        <v>0.47916436462913986</v>
      </c>
      <c r="BK336" s="8">
        <f t="shared" si="500"/>
        <v>0.29711644737467141</v>
      </c>
      <c r="BL336" s="8">
        <f t="shared" si="501"/>
        <v>0.2143686321000986</v>
      </c>
      <c r="BM336" s="8">
        <f t="shared" si="502"/>
        <v>0.3199408658570827</v>
      </c>
      <c r="BN336" s="8">
        <f t="shared" si="503"/>
        <v>0.67973941487614031</v>
      </c>
    </row>
    <row r="337" spans="1:66" x14ac:dyDescent="0.25">
      <c r="A337" t="s">
        <v>337</v>
      </c>
      <c r="B337" t="s">
        <v>407</v>
      </c>
      <c r="C337" t="s">
        <v>403</v>
      </c>
      <c r="D337" t="s">
        <v>495</v>
      </c>
      <c r="E337">
        <f>VLOOKUP(A337,home!$A$2:$E$405,3,FALSE)</f>
        <v>1.25316455696203</v>
      </c>
      <c r="F337">
        <f>VLOOKUP(B337,home!$B$2:$E$405,3,FALSE)</f>
        <v>1.03</v>
      </c>
      <c r="G337">
        <f>VLOOKUP(C337,away!$B$2:$E$405,4,FALSE)</f>
        <v>1.1000000000000001</v>
      </c>
      <c r="H337">
        <f>VLOOKUP(A337,away!$A$2:$E$405,3,FALSE)</f>
        <v>1.12658227848101</v>
      </c>
      <c r="I337">
        <f>VLOOKUP(C337,away!$B$2:$E$405,3,FALSE)</f>
        <v>1.1000000000000001</v>
      </c>
      <c r="J337">
        <f>VLOOKUP(B337,home!$B$2:$E$405,4,FALSE)</f>
        <v>0.89</v>
      </c>
      <c r="K337" s="3">
        <f t="shared" si="448"/>
        <v>1.41983544303798</v>
      </c>
      <c r="L337" s="3">
        <f t="shared" si="449"/>
        <v>1.102924050632909</v>
      </c>
      <c r="M337" s="5">
        <f t="shared" si="450"/>
        <v>8.0237885034476875E-2</v>
      </c>
      <c r="N337" s="5">
        <f t="shared" si="451"/>
        <v>0.11392459304635696</v>
      </c>
      <c r="O337" s="5">
        <f t="shared" si="452"/>
        <v>8.8496293176442892E-2</v>
      </c>
      <c r="P337" s="5">
        <f t="shared" si="453"/>
        <v>0.12565017362939374</v>
      </c>
      <c r="Q337" s="5">
        <f t="shared" si="454"/>
        <v>8.0877087520447921E-2</v>
      </c>
      <c r="R337" s="5">
        <f t="shared" si="455"/>
        <v>4.8802345068079934E-2</v>
      </c>
      <c r="S337" s="5">
        <f t="shared" si="456"/>
        <v>4.9191121271183115E-2</v>
      </c>
      <c r="T337" s="5">
        <f t="shared" si="457"/>
        <v>8.9201284971444708E-2</v>
      </c>
      <c r="U337" s="5">
        <f t="shared" si="458"/>
        <v>6.9291299231029641E-2</v>
      </c>
      <c r="V337" s="5">
        <f t="shared" si="459"/>
        <v>8.5590947275687515E-3</v>
      </c>
      <c r="W337" s="5">
        <f t="shared" si="460"/>
        <v>3.8277385130405565E-2</v>
      </c>
      <c r="X337" s="5">
        <f t="shared" si="461"/>
        <v>4.2217048655662781E-2</v>
      </c>
      <c r="Y337" s="5">
        <f t="shared" si="462"/>
        <v>2.3281099154535103E-2</v>
      </c>
      <c r="Z337" s="5">
        <f t="shared" si="463"/>
        <v>1.7941760034290568E-2</v>
      </c>
      <c r="AA337" s="5">
        <f t="shared" si="464"/>
        <v>2.547434680716807E-2</v>
      </c>
      <c r="AB337" s="5">
        <f t="shared" si="465"/>
        <v>1.8084690242529317E-2</v>
      </c>
      <c r="AC337" s="5">
        <f t="shared" si="466"/>
        <v>8.3770570018712074E-4</v>
      </c>
      <c r="AD337" s="5">
        <f t="shared" si="467"/>
        <v>1.3586897018741197E-2</v>
      </c>
      <c r="AE337" s="5">
        <f t="shared" si="468"/>
        <v>1.4985315495442235E-2</v>
      </c>
      <c r="AF337" s="5">
        <f t="shared" si="469"/>
        <v>8.263832433122625E-3</v>
      </c>
      <c r="AG337" s="5">
        <f t="shared" si="470"/>
        <v>3.0381265136304051E-3</v>
      </c>
      <c r="AH337" s="5">
        <f t="shared" si="471"/>
        <v>4.9470996631258467E-3</v>
      </c>
      <c r="AI337" s="5">
        <f t="shared" si="472"/>
        <v>7.0240674419473279E-3</v>
      </c>
      <c r="AJ337" s="5">
        <f t="shared" si="473"/>
        <v>4.986509954182968E-3</v>
      </c>
      <c r="AK337" s="5">
        <f t="shared" si="474"/>
        <v>2.3600078566702247E-3</v>
      </c>
      <c r="AL337" s="5">
        <f t="shared" si="475"/>
        <v>5.2472901863560823E-5</v>
      </c>
      <c r="AM337" s="5">
        <f t="shared" si="476"/>
        <v>3.8582315896231595E-3</v>
      </c>
      <c r="AN337" s="5">
        <f t="shared" si="477"/>
        <v>4.2553364131070219E-3</v>
      </c>
      <c r="AO337" s="5">
        <f t="shared" si="478"/>
        <v>2.3466564367748558E-3</v>
      </c>
      <c r="AP337" s="5">
        <f t="shared" si="479"/>
        <v>8.6272794089717114E-4</v>
      </c>
      <c r="AQ337" s="5">
        <f t="shared" si="480"/>
        <v>2.3788084879212414E-4</v>
      </c>
      <c r="AR337" s="5">
        <f t="shared" si="481"/>
        <v>1.0912550398678917E-3</v>
      </c>
      <c r="AS337" s="5">
        <f t="shared" si="482"/>
        <v>1.5494025829982565E-3</v>
      </c>
      <c r="AT337" s="5">
        <f t="shared" si="483"/>
        <v>1.0999483514377601E-3</v>
      </c>
      <c r="AU337" s="5">
        <f t="shared" si="484"/>
        <v>5.2058188496084277E-4</v>
      </c>
      <c r="AV337" s="5">
        <f t="shared" si="485"/>
        <v>1.8478515281773132E-4</v>
      </c>
      <c r="AW337" s="5">
        <f t="shared" si="486"/>
        <v>2.282528462833274E-6</v>
      </c>
      <c r="AX337" s="5">
        <f t="shared" si="487"/>
        <v>9.1300899306595432E-4</v>
      </c>
      <c r="AY337" s="5">
        <f t="shared" si="488"/>
        <v>1.0069795768965757E-3</v>
      </c>
      <c r="AZ337" s="5">
        <f t="shared" si="489"/>
        <v>5.5531099692769214E-4</v>
      </c>
      <c r="BA337" s="5">
        <f t="shared" si="490"/>
        <v>2.041552846974964E-4</v>
      </c>
      <c r="BB337" s="5">
        <f t="shared" si="491"/>
        <v>5.6291943389169355E-5</v>
      </c>
      <c r="BC337" s="5">
        <f t="shared" si="492"/>
        <v>1.2417147644156214E-5</v>
      </c>
      <c r="BD337" s="5">
        <f t="shared" si="493"/>
        <v>2.0059523814077847E-4</v>
      </c>
      <c r="BE337" s="5">
        <f t="shared" si="494"/>
        <v>2.8481222881692126E-4</v>
      </c>
      <c r="BF337" s="5">
        <f t="shared" si="495"/>
        <v>2.0219324854245401E-4</v>
      </c>
      <c r="BG337" s="5">
        <f t="shared" si="496"/>
        <v>9.5693713541187894E-5</v>
      </c>
      <c r="BH337" s="5">
        <f t="shared" si="497"/>
        <v>3.3967331540425527E-5</v>
      </c>
      <c r="BI337" s="5">
        <f t="shared" si="498"/>
        <v>9.6456042453035966E-6</v>
      </c>
      <c r="BJ337" s="8">
        <f t="shared" si="499"/>
        <v>0.44196166711160484</v>
      </c>
      <c r="BK337" s="8">
        <f t="shared" si="500"/>
        <v>0.26553543284156972</v>
      </c>
      <c r="BL337" s="8">
        <f t="shared" si="501"/>
        <v>0.27473953981808585</v>
      </c>
      <c r="BM337" s="8">
        <f t="shared" si="502"/>
        <v>0.46118532528191891</v>
      </c>
      <c r="BN337" s="8">
        <f t="shared" si="503"/>
        <v>0.53798837747519834</v>
      </c>
    </row>
    <row r="338" spans="1:66" x14ac:dyDescent="0.25">
      <c r="A338" t="s">
        <v>344</v>
      </c>
      <c r="B338" t="s">
        <v>424</v>
      </c>
      <c r="C338" t="s">
        <v>421</v>
      </c>
      <c r="D338" t="s">
        <v>495</v>
      </c>
      <c r="E338">
        <f>VLOOKUP(A338,home!$A$2:$E$405,3,FALSE)</f>
        <v>1.3333333333333299</v>
      </c>
      <c r="F338">
        <f>VLOOKUP(B338,home!$B$2:$E$405,3,FALSE)</f>
        <v>1.22</v>
      </c>
      <c r="G338">
        <f>VLOOKUP(C338,away!$B$2:$E$405,4,FALSE)</f>
        <v>1.29</v>
      </c>
      <c r="H338">
        <f>VLOOKUP(A338,away!$A$2:$E$405,3,FALSE)</f>
        <v>1.38666666666667</v>
      </c>
      <c r="I338">
        <f>VLOOKUP(C338,away!$B$2:$E$405,3,FALSE)</f>
        <v>0.75</v>
      </c>
      <c r="J338">
        <f>VLOOKUP(B338,home!$B$2:$E$405,4,FALSE)</f>
        <v>0.72</v>
      </c>
      <c r="K338" s="3">
        <f t="shared" si="448"/>
        <v>2.0983999999999945</v>
      </c>
      <c r="L338" s="3">
        <f t="shared" si="449"/>
        <v>0.7488000000000018</v>
      </c>
      <c r="M338" s="5">
        <f t="shared" si="450"/>
        <v>5.8006511934807374E-2</v>
      </c>
      <c r="N338" s="5">
        <f t="shared" si="451"/>
        <v>0.12172086464399945</v>
      </c>
      <c r="O338" s="5">
        <f t="shared" si="452"/>
        <v>4.3435276136783864E-2</v>
      </c>
      <c r="P338" s="5">
        <f t="shared" si="453"/>
        <v>9.1144583445427002E-2</v>
      </c>
      <c r="Q338" s="5">
        <f t="shared" si="454"/>
        <v>0.12770953118448392</v>
      </c>
      <c r="R338" s="5">
        <f t="shared" si="455"/>
        <v>1.6262167385611915E-2</v>
      </c>
      <c r="S338" s="5">
        <f t="shared" si="456"/>
        <v>3.5803459018432689E-2</v>
      </c>
      <c r="T338" s="5">
        <f t="shared" si="457"/>
        <v>9.5628896950941789E-2</v>
      </c>
      <c r="U338" s="5">
        <f t="shared" si="458"/>
        <v>3.4124532041967949E-2</v>
      </c>
      <c r="V338" s="5">
        <f t="shared" si="459"/>
        <v>6.2508142032360247E-3</v>
      </c>
      <c r="W338" s="5">
        <f t="shared" si="460"/>
        <v>8.9328560079173447E-2</v>
      </c>
      <c r="X338" s="5">
        <f t="shared" si="461"/>
        <v>6.6889225787285234E-2</v>
      </c>
      <c r="Y338" s="5">
        <f t="shared" si="462"/>
        <v>2.5043326134759649E-2</v>
      </c>
      <c r="Z338" s="5">
        <f t="shared" si="463"/>
        <v>4.0590369794487446E-3</v>
      </c>
      <c r="AA338" s="5">
        <f t="shared" si="464"/>
        <v>8.5174831976752227E-3</v>
      </c>
      <c r="AB338" s="5">
        <f t="shared" si="465"/>
        <v>8.936543371000822E-3</v>
      </c>
      <c r="AC338" s="5">
        <f t="shared" si="466"/>
        <v>6.1386195892649794E-4</v>
      </c>
      <c r="AD338" s="5">
        <f t="shared" si="467"/>
        <v>4.6861762617534282E-2</v>
      </c>
      <c r="AE338" s="5">
        <f t="shared" si="468"/>
        <v>3.5090087848009752E-2</v>
      </c>
      <c r="AF338" s="5">
        <f t="shared" si="469"/>
        <v>1.3137728890294881E-2</v>
      </c>
      <c r="AG338" s="5">
        <f t="shared" si="470"/>
        <v>3.2791771310176107E-3</v>
      </c>
      <c r="AH338" s="5">
        <f t="shared" si="471"/>
        <v>7.5985172255280651E-4</v>
      </c>
      <c r="AI338" s="5">
        <f t="shared" si="472"/>
        <v>1.5944728546048049E-3</v>
      </c>
      <c r="AJ338" s="5">
        <f t="shared" si="473"/>
        <v>1.6729209190513572E-3</v>
      </c>
      <c r="AK338" s="5">
        <f t="shared" si="474"/>
        <v>1.1701524188457862E-3</v>
      </c>
      <c r="AL338" s="5">
        <f t="shared" si="475"/>
        <v>3.8582007897479543E-5</v>
      </c>
      <c r="AM338" s="5">
        <f t="shared" si="476"/>
        <v>1.9666944535326723E-2</v>
      </c>
      <c r="AN338" s="5">
        <f t="shared" si="477"/>
        <v>1.4726608068052684E-2</v>
      </c>
      <c r="AO338" s="5">
        <f t="shared" si="478"/>
        <v>5.5136420606789376E-3</v>
      </c>
      <c r="AP338" s="5">
        <f t="shared" si="479"/>
        <v>1.3762050583454664E-3</v>
      </c>
      <c r="AQ338" s="5">
        <f t="shared" si="480"/>
        <v>2.5762558692227184E-4</v>
      </c>
      <c r="AR338" s="5">
        <f t="shared" si="481"/>
        <v>1.1379539396950865E-4</v>
      </c>
      <c r="AS338" s="5">
        <f t="shared" si="482"/>
        <v>2.3878825470561628E-4</v>
      </c>
      <c r="AT338" s="5">
        <f t="shared" si="483"/>
        <v>2.5053663683713201E-4</v>
      </c>
      <c r="AU338" s="5">
        <f t="shared" si="484"/>
        <v>1.7524202624634544E-4</v>
      </c>
      <c r="AV338" s="5">
        <f t="shared" si="485"/>
        <v>9.1931966968832613E-5</v>
      </c>
      <c r="AW338" s="5">
        <f t="shared" si="486"/>
        <v>1.6839780957390785E-6</v>
      </c>
      <c r="AX338" s="5">
        <f t="shared" si="487"/>
        <v>6.8781860688215861E-3</v>
      </c>
      <c r="AY338" s="5">
        <f t="shared" si="488"/>
        <v>5.150385728333616E-3</v>
      </c>
      <c r="AZ338" s="5">
        <f t="shared" si="489"/>
        <v>1.9283044166881103E-3</v>
      </c>
      <c r="BA338" s="5">
        <f t="shared" si="490"/>
        <v>4.8130478240535356E-4</v>
      </c>
      <c r="BB338" s="5">
        <f t="shared" si="491"/>
        <v>9.0100255266282363E-5</v>
      </c>
      <c r="BC338" s="5">
        <f t="shared" si="492"/>
        <v>1.3493414228678488E-5</v>
      </c>
      <c r="BD338" s="5">
        <f t="shared" si="493"/>
        <v>1.4201665167394706E-5</v>
      </c>
      <c r="BE338" s="5">
        <f t="shared" si="494"/>
        <v>2.980077418726097E-5</v>
      </c>
      <c r="BF338" s="5">
        <f t="shared" si="495"/>
        <v>3.1266972277274135E-5</v>
      </c>
      <c r="BG338" s="5">
        <f t="shared" si="496"/>
        <v>2.1870204875543955E-5</v>
      </c>
      <c r="BH338" s="5">
        <f t="shared" si="497"/>
        <v>1.1473109477710333E-5</v>
      </c>
      <c r="BI338" s="5">
        <f t="shared" si="498"/>
        <v>4.8150345856054567E-6</v>
      </c>
      <c r="BJ338" s="8">
        <f t="shared" si="499"/>
        <v>0.68077196124256956</v>
      </c>
      <c r="BK338" s="8">
        <f t="shared" si="500"/>
        <v>0.19700819829706068</v>
      </c>
      <c r="BL338" s="8">
        <f t="shared" si="501"/>
        <v>0.11745712208739276</v>
      </c>
      <c r="BM338" s="8">
        <f t="shared" si="502"/>
        <v>0.53586868212512029</v>
      </c>
      <c r="BN338" s="8">
        <f t="shared" si="503"/>
        <v>0.45827893473111353</v>
      </c>
    </row>
    <row r="339" spans="1:66" x14ac:dyDescent="0.25">
      <c r="D339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4:66" x14ac:dyDescent="0.25">
      <c r="D353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4:66" x14ac:dyDescent="0.25">
      <c r="D354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4:66" x14ac:dyDescent="0.25">
      <c r="D355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4:66" x14ac:dyDescent="0.25">
      <c r="D35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4:66" x14ac:dyDescent="0.25">
      <c r="D357"/>
      <c r="K357" s="3"/>
      <c r="L357" s="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8"/>
      <c r="BK357" s="8"/>
      <c r="BL357" s="8"/>
      <c r="BM357" s="8"/>
      <c r="BN357" s="8"/>
    </row>
    <row r="358" spans="4:66" x14ac:dyDescent="0.25">
      <c r="D358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4:66" x14ac:dyDescent="0.25">
      <c r="D359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4:66" x14ac:dyDescent="0.25">
      <c r="D360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4:66" x14ac:dyDescent="0.25">
      <c r="D361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4:66" x14ac:dyDescent="0.25">
      <c r="D362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4:66" x14ac:dyDescent="0.25">
      <c r="D363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4:66" x14ac:dyDescent="0.25">
      <c r="D364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4:66" x14ac:dyDescent="0.25">
      <c r="D365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4:66" x14ac:dyDescent="0.25">
      <c r="D36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4:66" x14ac:dyDescent="0.25">
      <c r="D367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4:66" x14ac:dyDescent="0.25">
      <c r="D368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x14ac:dyDescent="0.25">
      <c r="D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4:66" x14ac:dyDescent="0.25">
      <c r="D481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4:66" x14ac:dyDescent="0.25">
      <c r="D482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4:66" x14ac:dyDescent="0.25">
      <c r="D483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4:66" x14ac:dyDescent="0.25">
      <c r="D484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4:66" s="10" customFormat="1" x14ac:dyDescent="0.25"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4:66" x14ac:dyDescent="0.25">
      <c r="D486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4:66" x14ac:dyDescent="0.25">
      <c r="D48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4:66" x14ac:dyDescent="0.25">
      <c r="D488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4:66" x14ac:dyDescent="0.25">
      <c r="D489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4:66" x14ac:dyDescent="0.25">
      <c r="D490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4:66" x14ac:dyDescent="0.25">
      <c r="D491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4:66" x14ac:dyDescent="0.25">
      <c r="D492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4:66" x14ac:dyDescent="0.25">
      <c r="D493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4:66" x14ac:dyDescent="0.25">
      <c r="D494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4:66" x14ac:dyDescent="0.25">
      <c r="D495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4:66" x14ac:dyDescent="0.25">
      <c r="D496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4:66" x14ac:dyDescent="0.25">
      <c r="D49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4:66" x14ac:dyDescent="0.25">
      <c r="D498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4:66" x14ac:dyDescent="0.25">
      <c r="D499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4:66" x14ac:dyDescent="0.25">
      <c r="D500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4:66" x14ac:dyDescent="0.25">
      <c r="D501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4:66" x14ac:dyDescent="0.25">
      <c r="D502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4:66" x14ac:dyDescent="0.25">
      <c r="D503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4:66" x14ac:dyDescent="0.25">
      <c r="D504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4:66" x14ac:dyDescent="0.25">
      <c r="D505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4:66" x14ac:dyDescent="0.25">
      <c r="D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4:66" x14ac:dyDescent="0.25">
      <c r="D50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4:66" x14ac:dyDescent="0.25">
      <c r="D508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4:66" x14ac:dyDescent="0.25">
      <c r="D509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4:66" x14ac:dyDescent="0.25">
      <c r="D510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4:66" x14ac:dyDescent="0.25">
      <c r="D511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4:66" x14ac:dyDescent="0.25">
      <c r="D512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4:66" x14ac:dyDescent="0.25">
      <c r="D529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4:66" x14ac:dyDescent="0.25">
      <c r="D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4:66" x14ac:dyDescent="0.25">
      <c r="D531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4:66" x14ac:dyDescent="0.25">
      <c r="D532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4:66" x14ac:dyDescent="0.25">
      <c r="D53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4:66" x14ac:dyDescent="0.25">
      <c r="D534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4:66" x14ac:dyDescent="0.25">
      <c r="D535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4:66" x14ac:dyDescent="0.25">
      <c r="D536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4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4:66" x14ac:dyDescent="0.25">
      <c r="D539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4:66" x14ac:dyDescent="0.25">
      <c r="D54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4:66" x14ac:dyDescent="0.25">
      <c r="D541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4:66" x14ac:dyDescent="0.25">
      <c r="D542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4:66" x14ac:dyDescent="0.25">
      <c r="D54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4:66" x14ac:dyDescent="0.25">
      <c r="D544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x14ac:dyDescent="0.25">
      <c r="D545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8"/>
      <c r="BK545" s="8"/>
      <c r="BL545" s="8"/>
      <c r="BM545" s="8"/>
      <c r="BN545" s="8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x14ac:dyDescent="0.25">
      <c r="D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4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4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4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4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4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4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4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4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4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4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4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4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4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4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4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4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4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4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4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4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4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4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4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4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4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4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4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4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4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4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 s="11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 s="11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 s="11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 s="11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 s="11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 s="11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 s="11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 s="11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 s="1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 s="11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 s="11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 s="11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 s="11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 s="11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 s="11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 s="11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 s="11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 s="11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 s="1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 s="11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 s="11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 s="11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 s="11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 s="11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 s="11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 s="11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 s="11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 s="11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 s="1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A802" s="10"/>
      <c r="B802" s="10"/>
      <c r="C802" s="10"/>
      <c r="D802" s="20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D803" s="2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 s="11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 s="11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 s="11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x14ac:dyDescent="0.25">
      <c r="D808" s="11"/>
      <c r="K808" s="3"/>
      <c r="L808" s="3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8"/>
      <c r="BK808" s="8"/>
      <c r="BL808" s="8"/>
      <c r="BM808" s="8"/>
      <c r="BN808" s="8"/>
    </row>
    <row r="809" spans="1:66" x14ac:dyDescent="0.25">
      <c r="D809" s="11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 s="11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 s="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 s="11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 s="11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 s="11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 s="11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 s="11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4:66" x14ac:dyDescent="0.25">
      <c r="D817" s="11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4:66" x14ac:dyDescent="0.25">
      <c r="D818" s="11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4:66" x14ac:dyDescent="0.25">
      <c r="D819" s="11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4:66" x14ac:dyDescent="0.25">
      <c r="D820" s="11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4:66" x14ac:dyDescent="0.25">
      <c r="D821" s="1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4:66" x14ac:dyDescent="0.25">
      <c r="D822" s="11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4:66" x14ac:dyDescent="0.25">
      <c r="D823" s="11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4:66" x14ac:dyDescent="0.25">
      <c r="D824" s="11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4:66" x14ac:dyDescent="0.25">
      <c r="D825" s="11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4:66" x14ac:dyDescent="0.25">
      <c r="D826" s="11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4:66" s="10" customFormat="1" x14ac:dyDescent="0.25">
      <c r="D827" s="2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 s="11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4:66" x14ac:dyDescent="0.25">
      <c r="D829" s="11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4:66" x14ac:dyDescent="0.25">
      <c r="D830" s="11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4:66" x14ac:dyDescent="0.25">
      <c r="D831" s="1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4:66" x14ac:dyDescent="0.25">
      <c r="D832" s="11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 s="11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 s="11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 s="11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 s="11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 s="11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 s="11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 s="11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 s="11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 s="1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 s="11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 s="11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 s="11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 s="11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 s="11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 s="11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 s="11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 s="11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 s="11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 s="1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 s="11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 s="11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 s="11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 s="11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 s="11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 s="11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2021-04-13T16:56:14Z</dcterms:modified>
</cp:coreProperties>
</file>