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77984D12-A2C8-4157-A75C-25397A33103D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E18" i="2"/>
  <c r="F18" i="2"/>
  <c r="O18" i="2" s="1"/>
  <c r="G18" i="2"/>
  <c r="N18" i="2"/>
  <c r="P18" i="2"/>
  <c r="E19" i="2"/>
  <c r="F19" i="2"/>
  <c r="O19" i="2" s="1"/>
  <c r="G19" i="2"/>
  <c r="N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O22" i="2" s="1"/>
  <c r="G22" i="2"/>
  <c r="N22" i="2"/>
  <c r="P22" i="2"/>
  <c r="E23" i="2"/>
  <c r="F23" i="2"/>
  <c r="O23" i="2" s="1"/>
  <c r="G23" i="2"/>
  <c r="N23" i="2"/>
  <c r="P23" i="2"/>
  <c r="E24" i="2"/>
  <c r="F24" i="2"/>
  <c r="O24" i="2" s="1"/>
  <c r="G24" i="2"/>
  <c r="N24" i="2"/>
  <c r="P24" i="2"/>
  <c r="E25" i="2"/>
  <c r="F25" i="2"/>
  <c r="O25" i="2" s="1"/>
  <c r="G25" i="2"/>
  <c r="N25" i="2"/>
  <c r="P25" i="2"/>
  <c r="E26" i="2"/>
  <c r="F26" i="2"/>
  <c r="O26" i="2" s="1"/>
  <c r="G26" i="2"/>
  <c r="N26" i="2"/>
  <c r="P26" i="2"/>
  <c r="E27" i="2"/>
  <c r="F27" i="2"/>
  <c r="O27" i="2" s="1"/>
  <c r="G27" i="2"/>
  <c r="N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F32" i="2"/>
  <c r="O32" i="2" s="1"/>
  <c r="G32" i="2"/>
  <c r="N32" i="2"/>
  <c r="P32" i="2"/>
  <c r="E33" i="2"/>
  <c r="F33" i="2"/>
  <c r="O33" i="2" s="1"/>
  <c r="G33" i="2"/>
  <c r="N33" i="2"/>
  <c r="P33" i="2"/>
  <c r="E34" i="2"/>
  <c r="F34" i="2"/>
  <c r="O34" i="2" s="1"/>
  <c r="G34" i="2"/>
  <c r="N34" i="2"/>
  <c r="P34" i="2"/>
  <c r="E35" i="2"/>
  <c r="F35" i="2"/>
  <c r="O35" i="2" s="1"/>
  <c r="G35" i="2"/>
  <c r="N35" i="2"/>
  <c r="P35" i="2"/>
  <c r="E36" i="2"/>
  <c r="F36" i="2"/>
  <c r="O36" i="2" s="1"/>
  <c r="G36" i="2"/>
  <c r="N36" i="2"/>
  <c r="P36" i="2"/>
  <c r="E37" i="2"/>
  <c r="F37" i="2"/>
  <c r="O37" i="2" s="1"/>
  <c r="G37" i="2"/>
  <c r="N37" i="2"/>
  <c r="P37" i="2"/>
  <c r="E38" i="2"/>
  <c r="F38" i="2"/>
  <c r="O38" i="2" s="1"/>
  <c r="G38" i="2"/>
  <c r="N38" i="2"/>
  <c r="P38" i="2"/>
  <c r="E39" i="2"/>
  <c r="F39" i="2"/>
  <c r="O39" i="2" s="1"/>
  <c r="G39" i="2"/>
  <c r="N39" i="2"/>
  <c r="P39" i="2"/>
  <c r="E40" i="2"/>
  <c r="F40" i="2"/>
  <c r="O40" i="2" s="1"/>
  <c r="G40" i="2"/>
  <c r="N40" i="2"/>
  <c r="P40" i="2"/>
  <c r="E41" i="2"/>
  <c r="F41" i="2"/>
  <c r="O41" i="2" s="1"/>
  <c r="G41" i="2"/>
  <c r="N41" i="2"/>
  <c r="P41" i="2"/>
  <c r="E42" i="2"/>
  <c r="F42" i="2"/>
  <c r="O42" i="2" s="1"/>
  <c r="G42" i="2"/>
  <c r="N42" i="2"/>
  <c r="P42" i="2"/>
  <c r="E43" i="2"/>
  <c r="F43" i="2"/>
  <c r="O43" i="2" s="1"/>
  <c r="G43" i="2"/>
  <c r="N43" i="2"/>
  <c r="P43" i="2"/>
  <c r="E44" i="2"/>
  <c r="F44" i="2"/>
  <c r="O44" i="2" s="1"/>
  <c r="G44" i="2"/>
  <c r="N44" i="2"/>
  <c r="P44" i="2"/>
  <c r="E45" i="2"/>
  <c r="F45" i="2"/>
  <c r="O45" i="2" s="1"/>
  <c r="G45" i="2"/>
  <c r="N45" i="2"/>
  <c r="P45" i="2"/>
  <c r="E46" i="2"/>
  <c r="F46" i="2"/>
  <c r="O46" i="2" s="1"/>
  <c r="G46" i="2"/>
  <c r="N46" i="2"/>
  <c r="P46" i="2"/>
  <c r="E47" i="2"/>
  <c r="F47" i="2"/>
  <c r="O47" i="2" s="1"/>
  <c r="G47" i="2"/>
  <c r="N47" i="2"/>
  <c r="P47" i="2"/>
  <c r="E48" i="2"/>
  <c r="F48" i="2"/>
  <c r="O48" i="2" s="1"/>
  <c r="G48" i="2"/>
  <c r="N48" i="2"/>
  <c r="P48" i="2"/>
  <c r="E49" i="2"/>
  <c r="F49" i="2"/>
  <c r="O49" i="2" s="1"/>
  <c r="G49" i="2"/>
  <c r="N49" i="2"/>
  <c r="P49" i="2"/>
  <c r="E50" i="2"/>
  <c r="F50" i="2"/>
  <c r="O50" i="2" s="1"/>
  <c r="G50" i="2"/>
  <c r="N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E77" i="2"/>
  <c r="F77" i="2"/>
  <c r="O77" i="2" s="1"/>
  <c r="G77" i="2"/>
  <c r="N77" i="2"/>
  <c r="P77" i="2"/>
  <c r="E78" i="2"/>
  <c r="F78" i="2"/>
  <c r="O78" i="2" s="1"/>
  <c r="G78" i="2"/>
  <c r="N78" i="2"/>
  <c r="P78" i="2"/>
  <c r="E79" i="2"/>
  <c r="F79" i="2"/>
  <c r="O79" i="2" s="1"/>
  <c r="G79" i="2"/>
  <c r="N79" i="2"/>
  <c r="P79" i="2"/>
  <c r="E80" i="2"/>
  <c r="F80" i="2"/>
  <c r="O80" i="2" s="1"/>
  <c r="G80" i="2"/>
  <c r="N80" i="2"/>
  <c r="P80" i="2"/>
  <c r="E81" i="2"/>
  <c r="F81" i="2"/>
  <c r="O81" i="2" s="1"/>
  <c r="G81" i="2"/>
  <c r="N81" i="2"/>
  <c r="P81" i="2"/>
  <c r="E82" i="2"/>
  <c r="F82" i="2"/>
  <c r="O82" i="2" s="1"/>
  <c r="G82" i="2"/>
  <c r="N82" i="2"/>
  <c r="P82" i="2"/>
  <c r="E83" i="2"/>
  <c r="F83" i="2"/>
  <c r="O83" i="2" s="1"/>
  <c r="G83" i="2"/>
  <c r="N83" i="2"/>
  <c r="P83" i="2"/>
  <c r="E84" i="2"/>
  <c r="F84" i="2"/>
  <c r="O84" i="2" s="1"/>
  <c r="G84" i="2"/>
  <c r="N84" i="2"/>
  <c r="P84" i="2"/>
  <c r="E85" i="2"/>
  <c r="F85" i="2"/>
  <c r="O85" i="2" s="1"/>
  <c r="G85" i="2"/>
  <c r="N85" i="2"/>
  <c r="P85" i="2"/>
  <c r="E86" i="2"/>
  <c r="F86" i="2"/>
  <c r="O86" i="2" s="1"/>
  <c r="G86" i="2"/>
  <c r="N86" i="2"/>
  <c r="P86" i="2"/>
  <c r="E87" i="2"/>
  <c r="F87" i="2"/>
  <c r="O87" i="2" s="1"/>
  <c r="G87" i="2"/>
  <c r="N87" i="2"/>
  <c r="P87" i="2"/>
  <c r="E88" i="2"/>
  <c r="F88" i="2"/>
  <c r="O88" i="2" s="1"/>
  <c r="G88" i="2"/>
  <c r="N88" i="2"/>
  <c r="P88" i="2"/>
  <c r="E89" i="2"/>
  <c r="F89" i="2"/>
  <c r="O89" i="2" s="1"/>
  <c r="G89" i="2"/>
  <c r="N89" i="2"/>
  <c r="P89" i="2"/>
  <c r="E90" i="2"/>
  <c r="N90" i="2" s="1"/>
  <c r="F90" i="2"/>
  <c r="G90" i="2"/>
  <c r="P90" i="2" s="1"/>
  <c r="O90" i="2"/>
  <c r="E91" i="2"/>
  <c r="N91" i="2" s="1"/>
  <c r="F91" i="2"/>
  <c r="G91" i="2"/>
  <c r="P91" i="2" s="1"/>
  <c r="O91" i="2"/>
  <c r="E92" i="2"/>
  <c r="N92" i="2" s="1"/>
  <c r="F92" i="2"/>
  <c r="G92" i="2"/>
  <c r="P92" i="2" s="1"/>
  <c r="O92" i="2"/>
  <c r="E93" i="2"/>
  <c r="N93" i="2" s="1"/>
  <c r="F93" i="2"/>
  <c r="G93" i="2"/>
  <c r="P93" i="2" s="1"/>
  <c r="O93" i="2"/>
  <c r="E94" i="2"/>
  <c r="N94" i="2" s="1"/>
  <c r="F94" i="2"/>
  <c r="G94" i="2"/>
  <c r="P94" i="2" s="1"/>
  <c r="O94" i="2"/>
  <c r="E95" i="2"/>
  <c r="N95" i="2" s="1"/>
  <c r="F95" i="2"/>
  <c r="G95" i="2"/>
  <c r="P95" i="2" s="1"/>
  <c r="O95" i="2"/>
  <c r="E96" i="2"/>
  <c r="N96" i="2" s="1"/>
  <c r="F96" i="2"/>
  <c r="G96" i="2"/>
  <c r="P96" i="2" s="1"/>
  <c r="O96" i="2"/>
  <c r="E97" i="2"/>
  <c r="N97" i="2" s="1"/>
  <c r="F97" i="2"/>
  <c r="G97" i="2"/>
  <c r="P97" i="2" s="1"/>
  <c r="O97" i="2"/>
  <c r="E98" i="2"/>
  <c r="N98" i="2" s="1"/>
  <c r="F98" i="2"/>
  <c r="G98" i="2"/>
  <c r="P98" i="2" s="1"/>
  <c r="O98" i="2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E101" i="2"/>
  <c r="N101" i="2" s="1"/>
  <c r="F101" i="2"/>
  <c r="G101" i="2"/>
  <c r="P101" i="2" s="1"/>
  <c r="O101" i="2"/>
  <c r="E102" i="2"/>
  <c r="N102" i="2" s="1"/>
  <c r="F102" i="2"/>
  <c r="G102" i="2"/>
  <c r="P102" i="2" s="1"/>
  <c r="O102" i="2"/>
  <c r="E103" i="2"/>
  <c r="N103" i="2" s="1"/>
  <c r="F103" i="2"/>
  <c r="G103" i="2"/>
  <c r="P103" i="2" s="1"/>
  <c r="O103" i="2"/>
  <c r="E104" i="2"/>
  <c r="N104" i="2" s="1"/>
  <c r="F104" i="2"/>
  <c r="G104" i="2"/>
  <c r="P104" i="2" s="1"/>
  <c r="O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E124" i="2"/>
  <c r="N124" i="2" s="1"/>
  <c r="F124" i="2"/>
  <c r="G124" i="2"/>
  <c r="P124" i="2" s="1"/>
  <c r="O124" i="2"/>
  <c r="E125" i="2"/>
  <c r="N125" i="2" s="1"/>
  <c r="F125" i="2"/>
  <c r="G125" i="2"/>
  <c r="P125" i="2" s="1"/>
  <c r="O125" i="2"/>
  <c r="E126" i="2"/>
  <c r="N126" i="2" s="1"/>
  <c r="F126" i="2"/>
  <c r="G126" i="2"/>
  <c r="P126" i="2" s="1"/>
  <c r="O126" i="2"/>
  <c r="E127" i="2"/>
  <c r="N127" i="2" s="1"/>
  <c r="F127" i="2"/>
  <c r="G127" i="2"/>
  <c r="P127" i="2" s="1"/>
  <c r="O127" i="2"/>
  <c r="E128" i="2"/>
  <c r="N128" i="2" s="1"/>
  <c r="F128" i="2"/>
  <c r="G128" i="2"/>
  <c r="P128" i="2" s="1"/>
  <c r="O128" i="2"/>
  <c r="E129" i="2"/>
  <c r="N129" i="2" s="1"/>
  <c r="F129" i="2"/>
  <c r="G129" i="2"/>
  <c r="P129" i="2" s="1"/>
  <c r="O129" i="2"/>
  <c r="E130" i="2"/>
  <c r="N130" i="2" s="1"/>
  <c r="F130" i="2"/>
  <c r="G130" i="2"/>
  <c r="P130" i="2" s="1"/>
  <c r="O130" i="2"/>
  <c r="E131" i="2"/>
  <c r="N131" i="2" s="1"/>
  <c r="F131" i="2"/>
  <c r="G131" i="2"/>
  <c r="P131" i="2" s="1"/>
  <c r="O13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912" i="4" l="1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S916" i="4" l="1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112" i="4" l="1"/>
  <c r="AJ112" i="4" s="1"/>
  <c r="V916" i="4"/>
  <c r="W916" i="4" s="1"/>
  <c r="Y916" i="4" s="1"/>
  <c r="U916" i="4"/>
  <c r="W56" i="4"/>
  <c r="X56" i="4" s="1"/>
  <c r="W107" i="4"/>
  <c r="X107" i="4" s="1"/>
  <c r="W19" i="4"/>
  <c r="X19" i="4" s="1"/>
  <c r="Y19" i="4" s="1"/>
  <c r="AH9" i="4"/>
  <c r="AC9" i="4"/>
  <c r="AO9" i="4" s="1"/>
  <c r="AU9" i="4" s="1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Z19" i="4"/>
  <c r="AD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G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C91" i="4"/>
  <c r="AO91" i="4" s="1"/>
  <c r="AU91" i="4" s="1"/>
  <c r="AB91" i="4"/>
  <c r="AE91" i="4"/>
  <c r="AD91" i="4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P120" i="4" l="1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F102" i="4"/>
  <c r="J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27" i="4"/>
  <c r="H27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25" i="4" l="1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876" i="4" l="1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26" i="4" l="1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518" i="3"/>
  <c r="D968" i="3"/>
  <c r="D861" i="3"/>
  <c r="D467" i="3"/>
  <c r="D419" i="3"/>
  <c r="D442" i="3"/>
  <c r="D729" i="3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29" i="3"/>
  <c r="D271" i="3"/>
  <c r="D618" i="3"/>
  <c r="D636" i="3"/>
  <c r="D883" i="3"/>
  <c r="D282" i="3"/>
  <c r="D635" i="3"/>
  <c r="D503" i="3"/>
  <c r="D260" i="3"/>
  <c r="D438" i="3"/>
  <c r="D914" i="3"/>
  <c r="D446" i="3"/>
  <c r="D443" i="3"/>
  <c r="D851" i="3"/>
  <c r="D899" i="3"/>
  <c r="D653" i="3"/>
  <c r="D967" i="3"/>
  <c r="D658" i="3"/>
  <c r="D756" i="3"/>
  <c r="D850" i="3"/>
  <c r="D911" i="3"/>
  <c r="D340" i="3"/>
  <c r="D779" i="3"/>
  <c r="D907" i="3"/>
  <c r="D881" i="3"/>
  <c r="D983" i="3"/>
  <c r="D890" i="3"/>
  <c r="D797" i="3"/>
  <c r="D641" i="3"/>
  <c r="D402" i="3"/>
  <c r="D204" i="3"/>
  <c r="D679" i="3"/>
  <c r="D984" i="3"/>
  <c r="D888" i="3"/>
  <c r="D473" i="3"/>
  <c r="D168" i="3"/>
  <c r="D502" i="3"/>
  <c r="D712" i="3"/>
  <c r="D563" i="3"/>
  <c r="D354" i="3"/>
  <c r="D523" i="3"/>
  <c r="D830" i="3"/>
  <c r="D591" i="3"/>
  <c r="D710" i="3"/>
  <c r="D760" i="3"/>
  <c r="D241" i="3"/>
  <c r="D225" i="3"/>
  <c r="D892" i="3"/>
  <c r="D730" i="3"/>
  <c r="D719" i="3"/>
  <c r="D379" i="3"/>
  <c r="D916" i="3"/>
  <c r="D492" i="3"/>
  <c r="D363" i="3"/>
  <c r="D507" i="3"/>
  <c r="D702" i="3"/>
  <c r="D479" i="3"/>
  <c r="D803" i="3"/>
  <c r="D713" i="3"/>
  <c r="D643" i="3"/>
  <c r="D380" i="3"/>
  <c r="D768" i="3"/>
  <c r="D320" i="3"/>
  <c r="D885" i="3"/>
  <c r="D896" i="3"/>
  <c r="D520" i="3"/>
  <c r="D371" i="3"/>
  <c r="D542" i="3"/>
  <c r="D961" i="3"/>
  <c r="D631" i="3"/>
  <c r="D602" i="3"/>
  <c r="D508" i="3"/>
  <c r="D471" i="3"/>
  <c r="D704" i="3"/>
  <c r="D445" i="3"/>
  <c r="D484" i="3"/>
  <c r="D397" i="3"/>
  <c r="D875" i="3"/>
  <c r="D621" i="3"/>
  <c r="D846" i="3"/>
  <c r="D624" i="3"/>
  <c r="D534" i="3"/>
  <c r="D761" i="3"/>
  <c r="D254" i="3"/>
  <c r="D765" i="3"/>
  <c r="D1001" i="3"/>
  <c r="D944" i="3"/>
  <c r="D345" i="3"/>
  <c r="D511" i="3"/>
  <c r="D843" i="3"/>
  <c r="D909" i="3"/>
  <c r="D383" i="3"/>
  <c r="D189" i="3"/>
  <c r="D513" i="3"/>
  <c r="D334" i="3"/>
  <c r="D699" i="3"/>
  <c r="D994" i="3"/>
  <c r="D692" i="3"/>
  <c r="D884" i="3"/>
  <c r="D703" i="3"/>
  <c r="D720" i="3"/>
  <c r="D512" i="3"/>
  <c r="D172" i="3"/>
  <c r="D409" i="3"/>
  <c r="D351" i="3"/>
  <c r="D429" i="3"/>
  <c r="D148" i="3"/>
  <c r="D406" i="3"/>
  <c r="D434" i="3"/>
  <c r="D415" i="3"/>
  <c r="D645" i="3"/>
  <c r="D924" i="3"/>
  <c r="D629" i="3"/>
  <c r="D292" i="3"/>
  <c r="D769" i="3"/>
  <c r="D801" i="3"/>
  <c r="D599" i="3"/>
  <c r="D457" i="3"/>
  <c r="D823" i="3"/>
  <c r="D469" i="3"/>
  <c r="D753" i="3"/>
  <c r="D324" i="3"/>
  <c r="D665" i="3"/>
  <c r="D481" i="3"/>
  <c r="D772" i="3"/>
  <c r="D783" i="3"/>
  <c r="D261" i="3"/>
  <c r="D922" i="3"/>
  <c r="D476" i="3"/>
  <c r="D480" i="3"/>
  <c r="D670" i="3"/>
  <c r="D288" i="3"/>
  <c r="D853" i="3"/>
  <c r="D516" i="3"/>
  <c r="D606" i="3"/>
  <c r="D738" i="3"/>
  <c r="D431" i="3"/>
  <c r="D522" i="3"/>
  <c r="D651" i="3"/>
  <c r="D952" i="3"/>
  <c r="D986" i="3"/>
  <c r="D956" i="3"/>
  <c r="D795" i="3"/>
  <c r="D420" i="3"/>
  <c r="D564" i="3"/>
  <c r="D623" i="3"/>
  <c r="D553" i="3"/>
  <c r="D574" i="3"/>
  <c r="D577" i="3"/>
  <c r="D638" i="3"/>
  <c r="D392" i="3"/>
  <c r="D330" i="3"/>
  <c r="D519" i="3"/>
  <c r="D644" i="3"/>
  <c r="D857" i="3"/>
  <c r="D198" i="3"/>
  <c r="D882" i="3"/>
  <c r="D404" i="3"/>
  <c r="D775" i="3"/>
  <c r="D281" i="3"/>
  <c r="D540" i="3"/>
  <c r="D247" i="3"/>
  <c r="D700" i="3"/>
  <c r="D732" i="3"/>
  <c r="D859" i="3"/>
  <c r="D275" i="3"/>
  <c r="D154" i="3"/>
  <c r="D648" i="3"/>
  <c r="D237" i="3"/>
  <c r="D258" i="3"/>
  <c r="D572" i="3"/>
  <c r="D571" i="3"/>
  <c r="D953" i="3"/>
  <c r="D332" i="3"/>
  <c r="D488" i="3"/>
  <c r="D262" i="3"/>
  <c r="D463" i="3"/>
  <c r="D533" i="3"/>
  <c r="D965" i="3"/>
  <c r="D453" i="3"/>
  <c r="D982" i="3"/>
  <c r="D942" i="3"/>
  <c r="D969" i="3"/>
  <c r="D950" i="3"/>
  <c r="D690" i="3"/>
  <c r="D548" i="3"/>
  <c r="D456" i="3"/>
  <c r="D695" i="3"/>
  <c r="D529" i="3"/>
  <c r="D517" i="3"/>
  <c r="D294" i="3"/>
  <c r="D778" i="3"/>
  <c r="D792" i="3"/>
  <c r="D614" i="3"/>
  <c r="D805" i="3"/>
  <c r="D477" i="3"/>
  <c r="D545" i="3"/>
  <c r="D714" i="3"/>
  <c r="D333" i="3"/>
  <c r="D782" i="3"/>
  <c r="D995" i="3"/>
  <c r="D535" i="3"/>
  <c r="D576" i="3"/>
  <c r="D686" i="3"/>
  <c r="D978" i="3"/>
  <c r="D866" i="3"/>
  <c r="D632" i="3"/>
  <c r="D592" i="3"/>
  <c r="D755" i="3"/>
  <c r="D418" i="3"/>
  <c r="D501" i="3"/>
  <c r="D674" i="3"/>
  <c r="D357" i="3"/>
  <c r="D845" i="3"/>
  <c r="D386" i="3"/>
  <c r="D427" i="3"/>
  <c r="D960" i="3"/>
  <c r="D224" i="3"/>
  <c r="D546" i="3"/>
  <c r="D269" i="3"/>
  <c r="D611" i="3"/>
  <c r="D302" i="3"/>
  <c r="D433" i="3"/>
  <c r="D228" i="3"/>
  <c r="D556" i="3"/>
  <c r="D764" i="3"/>
  <c r="D895" i="3"/>
  <c r="D972" i="3"/>
  <c r="D552" i="3"/>
  <c r="D259" i="3"/>
  <c r="D997" i="3"/>
  <c r="D407" i="3"/>
  <c r="D298" i="3"/>
  <c r="D309" i="3"/>
  <c r="D575" i="3"/>
  <c r="D945" i="3"/>
  <c r="D837" i="3"/>
  <c r="D566" i="3"/>
  <c r="D183" i="3"/>
  <c r="D784" i="3"/>
  <c r="D947" i="3"/>
  <c r="D728" i="3"/>
  <c r="D906" i="3"/>
  <c r="D858" i="3"/>
  <c r="D211" i="3"/>
  <c r="D504" i="3"/>
  <c r="D668" i="3"/>
  <c r="D601" i="3"/>
  <c r="D141" i="3"/>
  <c r="D980" i="3"/>
  <c r="D272" i="3"/>
  <c r="D165" i="3"/>
  <c r="D975" i="10"/>
  <c r="D600" i="10"/>
  <c r="D342" i="10"/>
  <c r="D585" i="3"/>
  <c r="D985" i="3"/>
  <c r="D927" i="3"/>
  <c r="D639" i="3"/>
  <c r="D680" i="3"/>
  <c r="D993" i="3"/>
  <c r="D352" i="3"/>
  <c r="D905" i="3"/>
  <c r="D759" i="3"/>
  <c r="D374" i="3"/>
  <c r="D970" i="3"/>
  <c r="D726" i="3"/>
  <c r="D310" i="3"/>
  <c r="D468" i="3"/>
  <c r="D751" i="3"/>
  <c r="D825" i="3"/>
  <c r="D279" i="3"/>
  <c r="D864" i="3"/>
  <c r="D781" i="3"/>
  <c r="D813" i="3"/>
  <c r="D829" i="3"/>
  <c r="D461" i="3"/>
  <c r="D361" i="3"/>
  <c r="D893" i="3"/>
  <c r="D957" i="3"/>
  <c r="D524" i="3"/>
  <c r="D815" i="3"/>
  <c r="D935" i="3"/>
  <c r="D796" i="3"/>
  <c r="D660" i="3"/>
  <c r="D558" i="3"/>
  <c r="D940" i="3"/>
  <c r="D369" i="3"/>
  <c r="D628" i="3"/>
  <c r="D966" i="3"/>
  <c r="D422" i="3"/>
  <c r="D205" i="3"/>
  <c r="D234" i="3"/>
  <c r="D487" i="3"/>
  <c r="D904" i="3"/>
  <c r="D977" i="3"/>
  <c r="D973" i="3"/>
  <c r="D707" i="3"/>
  <c r="D497" i="3"/>
  <c r="D715" i="3"/>
  <c r="D847" i="3"/>
  <c r="D394" i="3"/>
  <c r="D586" i="3"/>
  <c r="D834" i="3"/>
  <c r="D958" i="3"/>
  <c r="D142" i="3"/>
  <c r="D159" i="3"/>
  <c r="D809" i="3"/>
  <c r="D307" i="3"/>
  <c r="D365" i="3"/>
  <c r="D223" i="3"/>
  <c r="D811" i="3"/>
  <c r="D682" i="3"/>
  <c r="D666" i="3"/>
  <c r="D827" i="3"/>
  <c r="D428" i="3"/>
  <c r="D505" i="3"/>
  <c r="D284" i="3"/>
  <c r="D306" i="3"/>
  <c r="D642" i="3"/>
  <c r="D920" i="3"/>
  <c r="D286" i="3"/>
  <c r="D988" i="3"/>
  <c r="D387" i="3"/>
  <c r="D771" i="3"/>
  <c r="D874" i="3"/>
  <c r="D735" i="3"/>
  <c r="D547" i="3"/>
  <c r="D594" i="3"/>
  <c r="D749" i="3"/>
  <c r="D559" i="3"/>
  <c r="D526" i="3"/>
  <c r="D617" i="3"/>
  <c r="D807" i="3"/>
  <c r="D464" i="3"/>
  <c r="D677" i="3"/>
  <c r="D780" i="3"/>
  <c r="D848" i="3"/>
  <c r="D573" i="3"/>
  <c r="D903" i="3"/>
  <c r="D412" i="3"/>
  <c r="D745" i="3"/>
  <c r="D589" i="3"/>
  <c r="D627" i="3"/>
  <c r="D509" i="3"/>
  <c r="D1000" i="3"/>
  <c r="D265" i="3"/>
  <c r="D603" i="3"/>
  <c r="D207" i="3"/>
  <c r="D727" i="3"/>
  <c r="D838" i="3"/>
  <c r="D992" i="3"/>
  <c r="D669" i="3"/>
  <c r="D399" i="3"/>
  <c r="D662" i="3"/>
  <c r="D820" i="3"/>
  <c r="D350" i="3"/>
  <c r="D242" i="3"/>
  <c r="D146" i="3"/>
  <c r="D500" i="3"/>
  <c r="D311" i="3"/>
  <c r="D663" i="3"/>
  <c r="D405" i="3"/>
  <c r="D156" i="3"/>
  <c r="D791" i="3"/>
  <c r="D684" i="3"/>
  <c r="D835" i="3"/>
  <c r="D595" i="3"/>
  <c r="D855" i="3"/>
  <c r="D362" i="3"/>
  <c r="D877" i="3"/>
  <c r="D936" i="3"/>
  <c r="D609" i="3"/>
  <c r="D588" i="3"/>
  <c r="D537" i="3"/>
  <c r="D794" i="3"/>
  <c r="D865" i="3"/>
  <c r="D483" i="3"/>
  <c r="D462" i="3"/>
  <c r="D584" i="3"/>
  <c r="D451" i="3"/>
  <c r="D949" i="3"/>
  <c r="D335" i="3"/>
  <c r="D955" i="3"/>
  <c r="D671" i="3"/>
  <c r="D818" i="3"/>
  <c r="D923" i="3"/>
  <c r="D698" i="3"/>
  <c r="D551" i="3"/>
  <c r="D742" i="3"/>
  <c r="D873" i="3"/>
  <c r="D971" i="3"/>
  <c r="D979" i="3"/>
  <c r="D593" i="3"/>
  <c r="D946" i="3"/>
  <c r="D655" i="3"/>
  <c r="D343" i="3"/>
  <c r="D744" i="3"/>
  <c r="D806" i="3"/>
  <c r="D844" i="3"/>
  <c r="D777" i="3"/>
  <c r="D475" i="3"/>
  <c r="D403" i="3"/>
  <c r="D921" i="3"/>
  <c r="D543" i="3"/>
  <c r="D817" i="3"/>
  <c r="D423" i="3"/>
  <c r="D425" i="3"/>
  <c r="D975" i="3"/>
  <c r="D716" i="3"/>
  <c r="D724" i="3"/>
  <c r="D152" i="3"/>
  <c r="D549" i="3"/>
  <c r="D630" i="3"/>
  <c r="D580" i="3"/>
  <c r="D277" i="3"/>
  <c r="D336" i="3"/>
  <c r="D774" i="3"/>
  <c r="D329" i="3"/>
  <c r="D424" i="3"/>
  <c r="D996" i="3"/>
  <c r="D184" i="3"/>
  <c r="D478" i="3"/>
  <c r="D932" i="3"/>
  <c r="D808" i="3"/>
  <c r="D506" i="3"/>
  <c r="D474" i="3"/>
  <c r="D305" i="3"/>
  <c r="D886" i="3"/>
  <c r="D255" i="3"/>
  <c r="D990" i="3"/>
  <c r="D934" i="3"/>
  <c r="D612" i="3"/>
  <c r="D544" i="3"/>
  <c r="D652" i="3"/>
  <c r="D717" i="3"/>
  <c r="D454" i="3"/>
  <c r="D667" i="3"/>
  <c r="D370" i="3"/>
  <c r="D852" i="3"/>
  <c r="D622" i="3"/>
  <c r="D539" i="3"/>
  <c r="D959" i="3"/>
  <c r="D650" i="3"/>
  <c r="D598" i="3"/>
  <c r="D931" i="3"/>
  <c r="D510" i="3"/>
  <c r="D863" i="3"/>
  <c r="D395" i="3"/>
  <c r="D691" i="3"/>
  <c r="D832" i="3"/>
  <c r="D706" i="3"/>
  <c r="D951" i="3"/>
  <c r="D301" i="3"/>
  <c r="D688" i="3"/>
  <c r="D889" i="3"/>
  <c r="D826" i="3"/>
  <c r="D289" i="3"/>
  <c r="D521" i="3"/>
  <c r="D981" i="3"/>
  <c r="D377" i="3"/>
  <c r="D938" i="3"/>
  <c r="D963" i="3"/>
  <c r="D762" i="3"/>
  <c r="D455" i="3"/>
  <c r="D499" i="3"/>
  <c r="D384" i="3"/>
  <c r="D304" i="3"/>
  <c r="D293" i="3"/>
  <c r="D910" i="3"/>
  <c r="D227" i="3"/>
  <c r="D331" i="3"/>
  <c r="D465" i="3"/>
  <c r="D525" i="3"/>
  <c r="D711" i="3"/>
  <c r="D833" i="3"/>
  <c r="D536" i="3"/>
  <c r="D685" i="3"/>
  <c r="D251" i="3"/>
  <c r="D689" i="3"/>
  <c r="D208" i="3"/>
  <c r="D733" i="3"/>
  <c r="D788" i="3"/>
  <c r="D917" i="3"/>
  <c r="D253" i="3"/>
  <c r="D673" i="3"/>
  <c r="D570" i="3"/>
  <c r="D840" i="3"/>
  <c r="D248" i="3"/>
  <c r="D177" i="3"/>
  <c r="D528" i="3"/>
  <c r="D514" i="3"/>
  <c r="D787" i="3"/>
  <c r="D171" i="3"/>
  <c r="D708" i="3"/>
  <c r="D939" i="3"/>
  <c r="D554" i="3"/>
  <c r="D372" i="3"/>
  <c r="D328" i="3"/>
  <c r="D798" i="3"/>
  <c r="D138" i="3"/>
  <c r="D222" i="3"/>
  <c r="D872" i="3"/>
  <c r="D193" i="3"/>
  <c r="D565" i="3"/>
  <c r="D752" i="3"/>
  <c r="D587" i="3"/>
  <c r="D705" i="3"/>
  <c r="D831" i="3"/>
  <c r="D413" i="3"/>
  <c r="D176" i="3"/>
  <c r="D721" i="3"/>
  <c r="D137" i="3"/>
  <c r="D555" i="3"/>
  <c r="D376" i="3"/>
  <c r="D181" i="3"/>
  <c r="D494" i="3"/>
  <c r="D659" i="3"/>
  <c r="D459" i="3"/>
  <c r="D561" i="3"/>
  <c r="D398" i="3"/>
  <c r="D161" i="3"/>
  <c r="D661" i="3"/>
  <c r="D416" i="3"/>
  <c r="D341" i="3"/>
  <c r="D257" i="3"/>
  <c r="D948" i="3"/>
  <c r="D243" i="3"/>
  <c r="D557" i="3"/>
  <c r="D218" i="3"/>
  <c r="D741" i="3"/>
  <c r="D150" i="3"/>
  <c r="D562" i="3"/>
  <c r="D210" i="3"/>
  <c r="D816" i="3"/>
  <c r="D149" i="3"/>
  <c r="D964" i="3"/>
  <c r="D437" i="3"/>
  <c r="D485" i="3"/>
  <c r="D810" i="3"/>
  <c r="D925" i="3"/>
  <c r="D197" i="3"/>
  <c r="D937" i="3"/>
  <c r="D610" i="3"/>
  <c r="D683" i="3"/>
  <c r="D678" i="3"/>
  <c r="D739" i="3"/>
  <c r="D388" i="3"/>
  <c r="D991" i="3"/>
  <c r="D143" i="3"/>
  <c r="D734" i="3"/>
  <c r="D391" i="3"/>
  <c r="D470" i="3"/>
  <c r="D136" i="3"/>
  <c r="D238" i="3"/>
  <c r="D836" i="3"/>
  <c r="D578" i="3"/>
  <c r="D620" i="3"/>
  <c r="D608" i="3"/>
  <c r="D276" i="3"/>
  <c r="D192" i="3"/>
  <c r="D323" i="3"/>
  <c r="D567" i="3"/>
  <c r="D785" i="3"/>
  <c r="D849" i="3"/>
  <c r="D203" i="3"/>
  <c r="D722" i="3"/>
  <c r="D252" i="3"/>
  <c r="D219" i="3"/>
  <c r="D583" i="3"/>
  <c r="D348" i="3"/>
  <c r="D672" i="3"/>
  <c r="D930" i="3"/>
  <c r="D646" i="3"/>
  <c r="D579" i="3"/>
  <c r="D162" i="3"/>
  <c r="D766" i="3"/>
  <c r="D898" i="3"/>
  <c r="D164" i="3"/>
  <c r="D696" i="3"/>
  <c r="D541" i="3"/>
  <c r="D268" i="3"/>
  <c r="D196" i="3"/>
  <c r="D926" i="3"/>
  <c r="D871" i="3"/>
  <c r="D974" i="3"/>
  <c r="D185" i="3"/>
  <c r="D347" i="3"/>
  <c r="D709" i="3"/>
  <c r="D338" i="3"/>
  <c r="D436" i="3"/>
  <c r="D828" i="3"/>
  <c r="D786" i="3"/>
  <c r="D38" i="3"/>
  <c r="D530" i="3"/>
  <c r="D460" i="3"/>
  <c r="D804" i="3"/>
  <c r="D862" i="3"/>
  <c r="D799" i="3"/>
  <c r="D647" i="3"/>
  <c r="D604" i="3"/>
  <c r="D285" i="3"/>
  <c r="D448" i="3"/>
  <c r="D236" i="3"/>
  <c r="D316" i="3"/>
  <c r="D496" i="3"/>
  <c r="D694" i="3"/>
  <c r="D353" i="3"/>
  <c r="D179" i="3"/>
  <c r="D322" i="3"/>
  <c r="D195" i="3"/>
  <c r="D821" i="3"/>
  <c r="D870" i="3"/>
  <c r="D226" i="3"/>
  <c r="D421" i="3"/>
  <c r="D887" i="3"/>
  <c r="D182" i="3"/>
  <c r="D962" i="3"/>
  <c r="D396" i="3"/>
  <c r="D245" i="3"/>
  <c r="D447" i="3"/>
  <c r="D180" i="3"/>
  <c r="D900" i="3"/>
  <c r="D321" i="3"/>
  <c r="D264" i="3"/>
  <c r="D344" i="3"/>
  <c r="D232" i="3"/>
  <c r="D158" i="3"/>
  <c r="D891" i="3"/>
  <c r="D854" i="3"/>
  <c r="D656" i="3"/>
  <c r="D169" i="3"/>
  <c r="D39" i="3"/>
  <c r="D615" i="3"/>
  <c r="D568" i="3"/>
  <c r="D790" i="3"/>
  <c r="D776" i="3"/>
  <c r="D619" i="3"/>
  <c r="D390" i="3"/>
  <c r="D933" i="3"/>
  <c r="D747" i="3"/>
  <c r="D876" i="3"/>
  <c r="D649" i="3"/>
  <c r="D367" i="3"/>
  <c r="D466" i="3"/>
  <c r="D385" i="3"/>
  <c r="D414" i="3"/>
  <c r="D170" i="3"/>
  <c r="D596" i="3"/>
  <c r="D878" i="3"/>
  <c r="D346" i="3"/>
  <c r="D206" i="3"/>
  <c r="D569" i="3"/>
  <c r="D869" i="3"/>
  <c r="D435" i="3"/>
  <c r="D954" i="3"/>
  <c r="D493" i="3"/>
  <c r="D186" i="3"/>
  <c r="D355" i="3"/>
  <c r="D491" i="3"/>
  <c r="D233" i="3"/>
  <c r="D597" i="3"/>
  <c r="D894" i="3"/>
  <c r="D134" i="3"/>
  <c r="D250" i="3"/>
  <c r="D590" i="3"/>
  <c r="D393" i="3"/>
  <c r="D145" i="3"/>
  <c r="D439" i="3"/>
  <c r="D819" i="3"/>
  <c r="D231" i="3"/>
  <c r="D531" i="3"/>
  <c r="D178" i="3"/>
  <c r="D432" i="3"/>
  <c r="D291" i="3"/>
  <c r="D188" i="3"/>
  <c r="D229" i="3"/>
  <c r="D908" i="3"/>
  <c r="D214" i="3"/>
  <c r="D239" i="3"/>
  <c r="D987" i="3"/>
  <c r="D822" i="3"/>
  <c r="D417" i="3"/>
  <c r="D600" i="3"/>
  <c r="D616" i="3"/>
  <c r="D581" i="3"/>
  <c r="D213" i="3"/>
  <c r="D133" i="3"/>
  <c r="D824" i="3"/>
  <c r="D337" i="3"/>
  <c r="D190" i="3"/>
  <c r="D532" i="3"/>
  <c r="D800" i="3"/>
  <c r="D737" i="3"/>
  <c r="D430" i="3"/>
  <c r="D220" i="3"/>
  <c r="D440" i="3"/>
  <c r="D664" i="3"/>
  <c r="D654" i="3"/>
  <c r="D325" i="3"/>
  <c r="D731" i="3"/>
  <c r="D901" i="3"/>
  <c r="D856" i="3"/>
  <c r="D263" i="3"/>
  <c r="D174" i="3"/>
  <c r="D941" i="3"/>
  <c r="D812" i="3"/>
  <c r="D209" i="3"/>
  <c r="D687" i="3"/>
  <c r="D625" i="3"/>
  <c r="D267" i="3"/>
  <c r="D246" i="3"/>
  <c r="D300" i="3"/>
  <c r="D160" i="3"/>
  <c r="D681" i="3"/>
  <c r="D515" i="3"/>
  <c r="D482" i="3"/>
  <c r="D489" i="3"/>
  <c r="D240" i="3"/>
  <c r="D657" i="3"/>
  <c r="D754" i="3"/>
  <c r="D313" i="3"/>
  <c r="D202" i="3"/>
  <c r="D793" i="3"/>
  <c r="D490" i="3"/>
  <c r="D297" i="3"/>
  <c r="D918" i="3"/>
  <c r="D299" i="3"/>
  <c r="D472" i="3"/>
  <c r="D290" i="3"/>
  <c r="D280" i="3"/>
  <c r="D303" i="3"/>
  <c r="D221" i="3"/>
  <c r="D287" i="3"/>
  <c r="D880" i="3"/>
  <c r="D693" i="3"/>
  <c r="D441" i="3"/>
  <c r="D740" i="3"/>
  <c r="D550" i="3"/>
  <c r="D212" i="3"/>
  <c r="D274" i="3"/>
  <c r="D140" i="3"/>
  <c r="D897" i="3"/>
  <c r="D943" i="3"/>
  <c r="D312" i="3"/>
  <c r="D613" i="3"/>
  <c r="D317" i="3"/>
  <c r="D743" i="3"/>
  <c r="D135" i="3"/>
  <c r="D153" i="3"/>
  <c r="D676" i="3"/>
  <c r="D147" i="3"/>
  <c r="D314" i="3"/>
  <c r="D308" i="3"/>
  <c r="D868" i="3"/>
  <c r="D319" i="3"/>
  <c r="D902" i="3"/>
  <c r="D841" i="3"/>
  <c r="D157" i="3"/>
  <c r="D757" i="3"/>
  <c r="D359" i="3"/>
  <c r="D928" i="3"/>
  <c r="D410" i="3"/>
  <c r="D976" i="3"/>
  <c r="D249" i="3"/>
  <c r="D295" i="3"/>
  <c r="D368" i="3"/>
  <c r="D746" i="3"/>
  <c r="D767" i="3"/>
  <c r="D634" i="3"/>
  <c r="D244" i="3"/>
  <c r="D486" i="3"/>
  <c r="D750" i="3"/>
  <c r="D318" i="3"/>
  <c r="D989" i="3"/>
  <c r="D842" i="3"/>
  <c r="D400" i="3"/>
  <c r="D215" i="3"/>
  <c r="D389" i="3"/>
  <c r="D266" i="3"/>
  <c r="D770" i="3"/>
  <c r="D256" i="3"/>
  <c r="D867" i="3"/>
  <c r="D200" i="3"/>
  <c r="D151" i="3"/>
  <c r="D411" i="3"/>
  <c r="D633" i="3"/>
  <c r="D144" i="3"/>
  <c r="D640" i="3"/>
  <c r="D366" i="3"/>
  <c r="D450" i="3"/>
  <c r="D315" i="3"/>
  <c r="D748" i="3"/>
  <c r="D449" i="3"/>
  <c r="D637" i="3"/>
  <c r="D296" i="3"/>
  <c r="D452" i="3"/>
  <c r="D167" i="3"/>
  <c r="D915" i="3"/>
  <c r="D166" i="3"/>
  <c r="D194" i="3"/>
  <c r="D758" i="3"/>
  <c r="D879" i="3"/>
  <c r="D187" i="3"/>
  <c r="D401" i="3"/>
  <c r="D358" i="3"/>
  <c r="D498" i="3"/>
  <c r="D349" i="3"/>
  <c r="D723" i="3"/>
  <c r="D919" i="3"/>
  <c r="D381" i="3"/>
  <c r="D216" i="3"/>
  <c r="D339" i="3"/>
  <c r="D326" i="3"/>
  <c r="D912" i="3"/>
  <c r="D283" i="3"/>
  <c r="D773" i="3"/>
  <c r="D718" i="3"/>
  <c r="D217" i="3"/>
  <c r="D375" i="3"/>
  <c r="D913" i="3"/>
  <c r="D839" i="3"/>
  <c r="D675" i="3"/>
  <c r="D802" i="3"/>
  <c r="D495" i="3"/>
  <c r="D364" i="3"/>
  <c r="D701" i="3"/>
  <c r="D342" i="3"/>
  <c r="D736" i="3"/>
  <c r="D201" i="3"/>
  <c r="D763" i="3"/>
  <c r="D860" i="3"/>
  <c r="D163" i="3"/>
  <c r="D444" i="3"/>
  <c r="D582" i="3"/>
  <c r="D814" i="3"/>
  <c r="D725" i="3"/>
  <c r="D235" i="3"/>
  <c r="D356" i="3"/>
  <c r="D408" i="3"/>
  <c r="D199" i="3"/>
  <c r="D270" i="3"/>
  <c r="D538" i="3"/>
  <c r="D360" i="3"/>
  <c r="D373" i="3"/>
  <c r="D626" i="3"/>
  <c r="D382" i="3"/>
  <c r="D527" i="3"/>
  <c r="D173" i="3"/>
  <c r="D273" i="3"/>
  <c r="D605" i="3"/>
  <c r="D426" i="3"/>
  <c r="D155" i="3"/>
  <c r="D139" i="3"/>
  <c r="D327" i="3"/>
  <c r="D998" i="3"/>
  <c r="D230" i="3"/>
  <c r="D607" i="3"/>
  <c r="D278" i="3"/>
  <c r="D999" i="3"/>
  <c r="D697" i="3"/>
  <c r="D378" i="3"/>
  <c r="D458" i="3"/>
  <c r="D175" i="3"/>
  <c r="D191" i="3"/>
  <c r="D560" i="3"/>
  <c r="D789" i="3"/>
  <c r="D2" i="10"/>
  <c r="D129" i="3"/>
  <c r="D131" i="3"/>
  <c r="D120" i="3"/>
  <c r="D101" i="3"/>
  <c r="D106" i="3"/>
  <c r="D93" i="3"/>
  <c r="D69" i="3"/>
  <c r="D96" i="3"/>
  <c r="D105" i="3"/>
  <c r="D86" i="3"/>
  <c r="D78" i="3"/>
  <c r="D57" i="3"/>
  <c r="D68" i="3"/>
  <c r="D119" i="3"/>
  <c r="D88" i="3"/>
  <c r="D65" i="3"/>
  <c r="D51" i="3"/>
  <c r="D52" i="3"/>
  <c r="D94" i="3"/>
  <c r="D42" i="3"/>
  <c r="D108" i="3"/>
  <c r="D116" i="3"/>
  <c r="D63" i="3"/>
  <c r="D61" i="3"/>
  <c r="D77" i="3"/>
  <c r="D132" i="3"/>
  <c r="D127" i="3"/>
  <c r="D72" i="3"/>
  <c r="D103" i="3"/>
  <c r="D44" i="3"/>
  <c r="D111" i="3"/>
  <c r="D79" i="3"/>
  <c r="D43" i="3"/>
  <c r="D40" i="3"/>
  <c r="D37" i="3"/>
  <c r="D50" i="3"/>
  <c r="D109" i="3"/>
  <c r="D118" i="3"/>
  <c r="D49" i="3"/>
  <c r="D85" i="3"/>
  <c r="D90" i="3"/>
  <c r="D107" i="3"/>
  <c r="D89" i="3"/>
  <c r="D2" i="3"/>
  <c r="D87" i="3"/>
  <c r="D104" i="3"/>
  <c r="D56" i="3"/>
  <c r="D45" i="3"/>
  <c r="D81" i="3"/>
  <c r="D128" i="3"/>
  <c r="D117" i="3"/>
  <c r="D112" i="3"/>
  <c r="D99" i="3"/>
  <c r="D47" i="3"/>
  <c r="D75" i="3"/>
  <c r="D122" i="3"/>
  <c r="D73" i="3"/>
  <c r="D92" i="3"/>
  <c r="D46" i="3"/>
  <c r="D41" i="3"/>
  <c r="D74" i="3"/>
  <c r="D125" i="3"/>
  <c r="D114" i="3"/>
  <c r="D91" i="3"/>
  <c r="D110" i="3"/>
  <c r="D48" i="3"/>
  <c r="D121" i="3"/>
  <c r="D60" i="3"/>
  <c r="D82" i="3"/>
  <c r="D83" i="3"/>
  <c r="D102" i="3"/>
  <c r="D115" i="3"/>
  <c r="D130" i="3"/>
  <c r="D126" i="3"/>
  <c r="D124" i="3"/>
  <c r="D76" i="3"/>
  <c r="D70" i="3"/>
  <c r="D66" i="3"/>
  <c r="D113" i="3"/>
  <c r="D58" i="3"/>
  <c r="D55" i="3"/>
  <c r="D64" i="3"/>
  <c r="D71" i="3"/>
  <c r="D98" i="3"/>
  <c r="D59" i="3"/>
  <c r="D3" i="3"/>
  <c r="D54" i="3"/>
  <c r="D53" i="3"/>
  <c r="D62" i="3"/>
  <c r="D95" i="3"/>
  <c r="D123" i="3"/>
  <c r="D100" i="3"/>
  <c r="D84" i="3"/>
  <c r="D67" i="3"/>
  <c r="D80" i="3"/>
  <c r="D97" i="3"/>
  <c r="D30" i="3"/>
  <c r="D31" i="3"/>
  <c r="D34" i="3"/>
  <c r="D25" i="3"/>
  <c r="D11" i="3"/>
  <c r="D6" i="3"/>
  <c r="D13" i="3"/>
  <c r="D24" i="3"/>
  <c r="D26" i="3"/>
  <c r="D32" i="3"/>
  <c r="D35" i="3"/>
  <c r="D29" i="3"/>
  <c r="D23" i="3"/>
  <c r="D7" i="3"/>
  <c r="D21" i="3"/>
  <c r="D14" i="3"/>
  <c r="D15" i="3"/>
  <c r="D4" i="3"/>
  <c r="D28" i="3"/>
  <c r="D5" i="3"/>
  <c r="D18" i="3"/>
  <c r="D22" i="3"/>
  <c r="D8" i="3"/>
  <c r="D9" i="3"/>
  <c r="D20" i="3"/>
  <c r="D33" i="3"/>
  <c r="D36" i="3"/>
  <c r="D17" i="3"/>
  <c r="D16" i="3"/>
  <c r="D27" i="3"/>
  <c r="D19" i="3"/>
  <c r="D12" i="3"/>
  <c r="D10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1" i="2"/>
  <c r="J999" i="3"/>
  <c r="H999" i="3"/>
  <c r="O991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2" i="2"/>
  <c r="O992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3" i="2"/>
  <c r="N993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<sst xmlns="http://schemas.openxmlformats.org/spreadsheetml/2006/main" count="650" uniqueCount="350">
  <si>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</si>
  <si>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</si>
  <si>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</si>
  <si>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</si>
  <si>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</si>
  <si>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</si>
  <si>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</si>
  <si>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</si>
  <si>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</si>
  <si>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</si>
  <si>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</si>
  <si>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</si>
  <si>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</si>
  <si>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</si>
  <si>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</si>
  <si>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</si>
  <si>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</si>
  <si>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</si>
  <si>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</si>
  <si>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</si>
  <si>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</si>
  <si>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</si>
  <si>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</si>
  <si>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</si>
  <si>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</si>
  <si>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</si>
  <si>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</si>
  <si>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</si>
  <si>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</si>
  <si>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</si>
  <si>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</si>
  <si>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</si>
  <si>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</si>
  <si>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</si>
  <si>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</si>
  <si>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</si>
  <si>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</si>
  <si>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</si>
  <si>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</si>
  <si>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</si>
  <si>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</si>
  <si>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</si>
  <si>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</si>
  <si>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</si>
  <si>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</si>
  <si>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</si>
  <si>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</si>
  <si>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</si>
  <si>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</si>
  <si>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</si>
  <si>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</si>
  <si>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</si>
  <si>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</si>
  <si>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</si>
  <si>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</si>
  <si>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</si>
  <si>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</si>
  <si>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</si>
  <si>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</si>
  <si>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</si>
  <si>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</si>
  <si>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</si>
  <si>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</si>
  <si>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</si>
  <si>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</si>
  <si>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</si>
  <si>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</si>
  <si>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</si>
  <si>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</si>
  <si>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home</t>
  </si>
  <si>
    <t>away</t>
  </si>
  <si>
    <t>0-0</t>
  </si>
  <si>
    <t>MLS</t>
  </si>
  <si>
    <t>Lanus</t>
  </si>
  <si>
    <t>Patronato</t>
  </si>
  <si>
    <t>Platense</t>
  </si>
  <si>
    <t>Estudiantes L.P.</t>
  </si>
  <si>
    <t>Racing Club</t>
  </si>
  <si>
    <t>Tigre</t>
  </si>
  <si>
    <t>Huracan</t>
  </si>
  <si>
    <t>Central Cordoba</t>
  </si>
  <si>
    <t>Godoy Cruz</t>
  </si>
  <si>
    <t>San Lorenzo</t>
  </si>
  <si>
    <t>Atl. Tucuman</t>
  </si>
  <si>
    <t>Banfield</t>
  </si>
  <si>
    <t>Colon Santa FE</t>
  </si>
  <si>
    <t>Arsenal Sarandi</t>
  </si>
  <si>
    <t>Velez Sarsfield</t>
  </si>
  <si>
    <t>Newells Old Boys</t>
  </si>
  <si>
    <t>Boca Juniors</t>
  </si>
  <si>
    <t>River Plate</t>
  </si>
  <si>
    <t>Talleres Cordoba</t>
  </si>
  <si>
    <t>Defensa y Justicia</t>
  </si>
  <si>
    <t>Aldosivi</t>
  </si>
  <si>
    <t>Argentinos Jrs</t>
  </si>
  <si>
    <t>Avai</t>
  </si>
  <si>
    <t>Sarmiento Junin</t>
  </si>
  <si>
    <t>Independiente</t>
  </si>
  <si>
    <t>Serie A</t>
  </si>
  <si>
    <t>Atletico-MG</t>
  </si>
  <si>
    <t>Fluminense</t>
  </si>
  <si>
    <t>Ceara</t>
  </si>
  <si>
    <t>America MG</t>
  </si>
  <si>
    <t>Internacional</t>
  </si>
  <si>
    <t>Santos</t>
  </si>
  <si>
    <t>Athletico-PR</t>
  </si>
  <si>
    <t>Juventude</t>
  </si>
  <si>
    <t>Atletico GO</t>
  </si>
  <si>
    <t>Flamengo RJ</t>
  </si>
  <si>
    <t>Bragantino</t>
  </si>
  <si>
    <t>Goias</t>
  </si>
  <si>
    <t>Fortaleza</t>
  </si>
  <si>
    <t>Inter Miami</t>
  </si>
  <si>
    <t>Corinthians</t>
  </si>
  <si>
    <t>Cuiaba</t>
  </si>
  <si>
    <t>Haka</t>
  </si>
  <si>
    <t>KuPS</t>
  </si>
  <si>
    <t>Honka</t>
  </si>
  <si>
    <t>Inter Turku</t>
  </si>
  <si>
    <t>Rakow</t>
  </si>
  <si>
    <t>Orlando City</t>
  </si>
  <si>
    <t>Botafogo RJ</t>
  </si>
  <si>
    <t>Palmeiras</t>
  </si>
  <si>
    <t>Piast Gliwice</t>
  </si>
  <si>
    <t>Ekstraklasa</t>
  </si>
  <si>
    <t>Veikkausliiga</t>
  </si>
  <si>
    <t>Barracas Central</t>
  </si>
  <si>
    <t>Dalian Pro</t>
  </si>
  <si>
    <t>Tianjin Jinmen Tiger</t>
  </si>
  <si>
    <t>Guangzhou City</t>
  </si>
  <si>
    <t>Shenzhen</t>
  </si>
  <si>
    <t>Shanghai Shenhua</t>
  </si>
  <si>
    <t>Henan Songshan Longmen</t>
  </si>
  <si>
    <t>Zhejiang Professional</t>
  </si>
  <si>
    <t>Wuhan Three Towns</t>
  </si>
  <si>
    <t>Changchun Yatai</t>
  </si>
  <si>
    <t>Guangzhou FC</t>
  </si>
  <si>
    <t>Meizhou Hakka</t>
  </si>
  <si>
    <t>Shandong Taishan</t>
  </si>
  <si>
    <t>Shanghai Port</t>
  </si>
  <si>
    <t>Beijing Guoan</t>
  </si>
  <si>
    <t>Wuhan FC</t>
  </si>
  <si>
    <t>Chengdu Rongcheng</t>
  </si>
  <si>
    <t>Coritiba</t>
  </si>
  <si>
    <t>Gimnasia L.P.</t>
  </si>
  <si>
    <t>Sao Paulo</t>
  </si>
  <si>
    <t>07/10/2022</t>
  </si>
  <si>
    <t>Super League</t>
  </si>
  <si>
    <t>Lyngby</t>
  </si>
  <si>
    <t>Viborg</t>
  </si>
  <si>
    <t>Bohemians</t>
  </si>
  <si>
    <t>Drogheda</t>
  </si>
  <si>
    <t>Derry City</t>
  </si>
  <si>
    <t>Finn Harps</t>
  </si>
  <si>
    <t>Dundalk</t>
  </si>
  <si>
    <t>St. Patricks</t>
  </si>
  <si>
    <t>UC Dublin</t>
  </si>
  <si>
    <t>Sligo Rovers</t>
  </si>
  <si>
    <t>Stal Mielec</t>
  </si>
  <si>
    <t>Pogon Szczecin</t>
  </si>
  <si>
    <t>Jagiellonia</t>
  </si>
  <si>
    <t>Wisla Plock</t>
  </si>
  <si>
    <t>FC Voluntari</t>
  </si>
  <si>
    <t>Mioveni</t>
  </si>
  <si>
    <t>FC Arges</t>
  </si>
  <si>
    <t>Univ. Craiova</t>
  </si>
  <si>
    <t>Ural</t>
  </si>
  <si>
    <t>Khimki</t>
  </si>
  <si>
    <t>Union de Santa Fe</t>
  </si>
  <si>
    <t>A. Klagenfurt</t>
  </si>
  <si>
    <t>A. Lustenau</t>
  </si>
  <si>
    <t>Altach</t>
  </si>
  <si>
    <t>Salzburg</t>
  </si>
  <si>
    <t>LASK</t>
  </si>
  <si>
    <t>Hartberg</t>
  </si>
  <si>
    <t>Hebei</t>
  </si>
  <si>
    <t>Cangzhou</t>
  </si>
  <si>
    <t>FC Copenhagen</t>
  </si>
  <si>
    <t>Nordsjaelland</t>
  </si>
  <si>
    <t>HIFK</t>
  </si>
  <si>
    <t>Mariehamn</t>
  </si>
  <si>
    <t>VPS</t>
  </si>
  <si>
    <t>AC Oulu</t>
  </si>
  <si>
    <t>Hokkaido Consadole Sapporo</t>
  </si>
  <si>
    <t>Avispa Fukuoka</t>
  </si>
  <si>
    <t>Iwata</t>
  </si>
  <si>
    <t>Kashima Antlers</t>
  </si>
  <si>
    <t>Kawasaki Frontale</t>
  </si>
  <si>
    <t>Shimizu S-Pulse</t>
  </si>
  <si>
    <t>Kyoto</t>
  </si>
  <si>
    <t>Nagoya Grampus</t>
  </si>
  <si>
    <t>Vissel Kobe</t>
  </si>
  <si>
    <t>Sanfrecce Hiroshima</t>
  </si>
  <si>
    <t>Yokohama F. Marinos</t>
  </si>
  <si>
    <t>Gamba Osaka</t>
  </si>
  <si>
    <t>FC Tokyo</t>
  </si>
  <si>
    <t>Shonan Bellmare</t>
  </si>
  <si>
    <t>Urawa Reds</t>
  </si>
  <si>
    <t>Sagan Tosu</t>
  </si>
  <si>
    <t>Kashiwa Reysol</t>
  </si>
  <si>
    <t>Cerezo Osaka</t>
  </si>
  <si>
    <t>Sarpsborg 08</t>
  </si>
  <si>
    <t>Haugesund</t>
  </si>
  <si>
    <t>Slask Wroclaw</t>
  </si>
  <si>
    <t>Gornik Z.</t>
  </si>
  <si>
    <t>Legia</t>
  </si>
  <si>
    <t>Warta Poznan</t>
  </si>
  <si>
    <t>Cracovia</t>
  </si>
  <si>
    <t>Lechia Gdansk</t>
  </si>
  <si>
    <t>U. Cluj</t>
  </si>
  <si>
    <t>FC Hermannstadt</t>
  </si>
  <si>
    <t>FC Rapid Bucuresti</t>
  </si>
  <si>
    <t>FC Botosani</t>
  </si>
  <si>
    <t>Fakel Voronezh</t>
  </si>
  <si>
    <t>Zenit</t>
  </si>
  <si>
    <t>CSKA Moscow</t>
  </si>
  <si>
    <t>Dynamo Moscow</t>
  </si>
  <si>
    <t>Sochi</t>
  </si>
  <si>
    <t>Lokomotiv Moscow</t>
  </si>
  <si>
    <t>Degerfors</t>
  </si>
  <si>
    <t>Sirius</t>
  </si>
  <si>
    <t>Grasshoppers</t>
  </si>
  <si>
    <t>Sion</t>
  </si>
  <si>
    <t>Young Boys</t>
  </si>
  <si>
    <t>St. Gallen</t>
  </si>
  <si>
    <t>Sturm Graz</t>
  </si>
  <si>
    <t>Tirol</t>
  </si>
  <si>
    <t>Wolfsberger AC</t>
  </si>
  <si>
    <t>Ried</t>
  </si>
  <si>
    <t>Rapid Vienna</t>
  </si>
  <si>
    <t>Austria Vienna</t>
  </si>
  <si>
    <t>Aarhus</t>
  </si>
  <si>
    <t>Midtjylland</t>
  </si>
  <si>
    <t>Odense</t>
  </si>
  <si>
    <t>Silkeborg</t>
  </si>
  <si>
    <t>Randers FC</t>
  </si>
  <si>
    <t>Brondby</t>
  </si>
  <si>
    <t>Ilves</t>
  </si>
  <si>
    <t>Lahti</t>
  </si>
  <si>
    <t>HJK</t>
  </si>
  <si>
    <t>Shamrock Rovers</t>
  </si>
  <si>
    <t>Shelbourne</t>
  </si>
  <si>
    <t>U.A.N.L.- Tigres</t>
  </si>
  <si>
    <t>Necaxa</t>
  </si>
  <si>
    <t>Cruz Azul</t>
  </si>
  <si>
    <t>Club Leon</t>
  </si>
  <si>
    <t>Toluca</t>
  </si>
  <si>
    <t>Juarez</t>
  </si>
  <si>
    <t>Puebla</t>
  </si>
  <si>
    <t>Guadalajara Chivas</t>
  </si>
  <si>
    <t>Bodo/Glimt</t>
  </si>
  <si>
    <t>Sandefjord</t>
  </si>
  <si>
    <t>Jerv</t>
  </si>
  <si>
    <t>Aalesund</t>
  </si>
  <si>
    <t>Molde</t>
  </si>
  <si>
    <t>Ham-Kam</t>
  </si>
  <si>
    <t>Odd</t>
  </si>
  <si>
    <t>Kristiansund</t>
  </si>
  <si>
    <t>Stromsgodset</t>
  </si>
  <si>
    <t>Tromso</t>
  </si>
  <si>
    <t>Viking</t>
  </si>
  <si>
    <t>Lillestrom</t>
  </si>
  <si>
    <t>Rosenborg</t>
  </si>
  <si>
    <t>Valerenga</t>
  </si>
  <si>
    <t>Zaglebie</t>
  </si>
  <si>
    <t>Korona Kielce</t>
  </si>
  <si>
    <t>Lech Poznan</t>
  </si>
  <si>
    <t>Radomiak Radom</t>
  </si>
  <si>
    <t>Sepsi Sf. Gheorghe</t>
  </si>
  <si>
    <t>Farul Constanta</t>
  </si>
  <si>
    <t>Petrolul</t>
  </si>
  <si>
    <t>FCSB</t>
  </si>
  <si>
    <t>Spartak Moscow</t>
  </si>
  <si>
    <t>samara</t>
  </si>
  <si>
    <t>Orenburg</t>
  </si>
  <si>
    <t>Akhmat Grozny</t>
  </si>
  <si>
    <t>Torpedo Moscow</t>
  </si>
  <si>
    <t>Nizhny Novgorod</t>
  </si>
  <si>
    <t>FK Rostov</t>
  </si>
  <si>
    <t>Krasnodar</t>
  </si>
  <si>
    <t>Elfsborg</t>
  </si>
  <si>
    <t>Kalmar</t>
  </si>
  <si>
    <t>Malmo FF</t>
  </si>
  <si>
    <t>Varnamo</t>
  </si>
  <si>
    <t>Sundsvall</t>
  </si>
  <si>
    <t>Goteborg</t>
  </si>
  <si>
    <t>AIK</t>
  </si>
  <si>
    <t>Helsingborg</t>
  </si>
  <si>
    <t>Djurgarden</t>
  </si>
  <si>
    <t>Hacken</t>
  </si>
  <si>
    <t>Servette</t>
  </si>
  <si>
    <t>Luzern</t>
  </si>
  <si>
    <t>Lugano</t>
  </si>
  <si>
    <t>Basel</t>
  </si>
  <si>
    <t>Zurich</t>
  </si>
  <si>
    <t>Winterthur</t>
  </si>
  <si>
    <t>Atlanta Utd</t>
  </si>
  <si>
    <t>New York City</t>
  </si>
  <si>
    <t>Chicago Fire</t>
  </si>
  <si>
    <t>New England Revolution</t>
  </si>
  <si>
    <t>DC United</t>
  </si>
  <si>
    <t>FC Cincinnati</t>
  </si>
  <si>
    <t>CF Montreal</t>
  </si>
  <si>
    <t>New York Red Bulls</t>
  </si>
  <si>
    <t>Charlotte</t>
  </si>
  <si>
    <t>Columbus Crew</t>
  </si>
  <si>
    <t>Philadelphia Union</t>
  </si>
  <si>
    <t>Toronto FC</t>
  </si>
  <si>
    <t>Austin FC</t>
  </si>
  <si>
    <t>Colorado Rapids</t>
  </si>
  <si>
    <t>FC Dallas</t>
  </si>
  <si>
    <t>Sporting Kansas City</t>
  </si>
  <si>
    <t>Houston Dynamo</t>
  </si>
  <si>
    <t>Los Angeles Galaxy</t>
  </si>
  <si>
    <t>Los Angeles FC</t>
  </si>
  <si>
    <t>Nashville SC</t>
  </si>
  <si>
    <t>Minnesota United</t>
  </si>
  <si>
    <t>Vancouver Whitecaps</t>
  </si>
  <si>
    <t>Real Salt Lake</t>
  </si>
  <si>
    <t>Portland Timbers</t>
  </si>
  <si>
    <t>Seattle Sounders</t>
  </si>
  <si>
    <t>San Jose Earthquakes</t>
  </si>
  <si>
    <t>Rosario Central</t>
  </si>
  <si>
    <t>Horsens</t>
  </si>
  <si>
    <t>Aalborg</t>
  </si>
  <si>
    <t>SJK</t>
  </si>
  <si>
    <t>Legnica</t>
  </si>
  <si>
    <t>Widzew Lodz</t>
  </si>
  <si>
    <t>U Craiova 1948</t>
  </si>
  <si>
    <t>Chindia Targoviste</t>
  </si>
  <si>
    <t>UTA Arad</t>
  </si>
  <si>
    <t>CFR Cluj</t>
  </si>
  <si>
    <t>Norrkoping</t>
  </si>
  <si>
    <t>Mjallby</t>
  </si>
  <si>
    <t>Hammarby</t>
  </si>
  <si>
    <t>Varberg</t>
  </si>
  <si>
    <t>08/10/2022</t>
  </si>
  <si>
    <t>09/10/2022</t>
  </si>
  <si>
    <t>10/10/2022</t>
  </si>
  <si>
    <t>11/10/2022</t>
  </si>
  <si>
    <t>Superliga</t>
  </si>
  <si>
    <t>Premier Division</t>
  </si>
  <si>
    <t>Liga 1</t>
  </si>
  <si>
    <t>Premier League</t>
  </si>
  <si>
    <t>Admiral Bundesliga</t>
  </si>
  <si>
    <t>J1 League</t>
  </si>
  <si>
    <t>Eliteserien</t>
  </si>
  <si>
    <t>Allsvenskan</t>
  </si>
  <si>
    <t>Swiss</t>
  </si>
  <si>
    <t>Liga 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</si>
</sst>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1.0308739971448675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8.1680228649520394</v>
      </c>
      <c r="I2" s="6">
        <f>IF('Log_working_3-way'!$D2="","",'True_Odds_Calculator_3-way'!O3/'True_Odds_Calculator_3-way'!B3-1)</f>
        <v>6.1896919207252212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3.266055950781066E-2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1.0366286730475573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30.89349388216074</v>
      </c>
      <c r="I3" s="6">
        <f>IF('Log_working_3-way'!$D3="","",'True_Odds_Calculator_3-way'!O4/'True_Odds_Calculator_3-way'!B4-1)</f>
        <v>4.9455290087144084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3.561755894134655E-2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1.0637441700468355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61.53530036441073</v>
      </c>
      <c r="I4" s="6">
        <f>IF('Log_working_3-way'!$D4="","",'True_Odds_Calculator_3-way'!O5/'True_Odds_Calculator_3-way'!B5-1)</f>
        <v>1.3921592870940587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3.9995330900083337E-2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1.0309805211031038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13.538263454855947</v>
      </c>
      <c r="I5" s="6">
        <f>IF('Log_working_3-way'!$D5="","",'True_Odds_Calculator_3-way'!O6/'True_Odds_Calculator_3-way'!B6-1)</f>
        <v>7.273699331495429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3.3351450502883573E-2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1.0333378562386328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4.7241091028480264</v>
      </c>
      <c r="I6" s="6">
        <f>IF('Log_working_3-way'!$D6="","",'True_Odds_Calculator_3-way'!O7/'True_Odds_Calculator_3-way'!B7-1)</f>
        <v>6.7596500554710479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3.4209334611229547E-2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1.0335374705857823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4.5333050496371143</v>
      </c>
      <c r="I7" s="6">
        <f>IF('Log_working_3-way'!$D7="","",'True_Odds_Calculator_3-way'!O8/'True_Odds_Calculator_3-way'!B8-1)</f>
        <v>6.8473485725992091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3.4338816293703722E-2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1.031298927915292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18.118615060558191</v>
      </c>
      <c r="I8" s="6">
        <f>IF('Log_working_3-way'!$D8="","",'True_Odds_Calculator_3-way'!O9/'True_Odds_Calculator_3-way'!B9-1)</f>
        <v>6.0699772639938532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3.3186052294332358E-2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1.0418756909268323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15.759118057421315</v>
      </c>
      <c r="I9" s="6">
        <f>IF('Log_working_3-way'!$D9="","",'True_Odds_Calculator_3-way'!O10/'True_Odds_Calculator_3-way'!B10-1)</f>
        <v>10.150946226024333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4.4607255068934037E-2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1.048664660236412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2.628555494736017</v>
      </c>
      <c r="I10" s="6">
        <f>IF('Log_working_3-way'!$D10="","",'True_Odds_Calculator_3-way'!O11/'True_Odds_Calculator_3-way'!B11-1)</f>
        <v>6.7069612037882793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4.7204501151869582E-2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1.0384558180022034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30.114230506594463</v>
      </c>
      <c r="I11" s="6">
        <f>IF('Log_working_3-way'!$D11="","",'True_Odds_Calculator_3-way'!O12/'True_Odds_Calculator_3-way'!B12-1)</f>
        <v>5.5022391915821895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3.7565683792099014E-2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1.0319832219863661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15.927016759732165</v>
      </c>
      <c r="I12" s="6">
        <f>IF('Log_working_3-way'!$D12="","",'True_Odds_Calculator_3-way'!O13/'True_Odds_Calculator_3-way'!B13-1)</f>
        <v>9.0612708047103148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3.4245818967103769E-2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1.030701916250315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15.66888688176795</v>
      </c>
      <c r="I13" s="6">
        <f>IF('Log_working_3-way'!$D13="","",'True_Odds_Calculator_3-way'!O14/'True_Odds_Calculator_3-way'!B14-1)</f>
        <v>9.4759524214417876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3.2902468797614715E-2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1.032353473402013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21.359720458572724</v>
      </c>
      <c r="I14" s="6">
        <f>IF('Log_working_3-way'!$D14="","",'True_Odds_Calculator_3-way'!O15/'True_Odds_Calculator_3-way'!B15-1)</f>
        <v>7.6199237774086903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3.3729619664449206E-2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1.0327710921982272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32.947491148600413</v>
      </c>
      <c r="I15" s="6">
        <f>IF('Log_working_3-way'!$D15="","",'True_Odds_Calculator_3-way'!O16/'True_Odds_Calculator_3-way'!B16-1)</f>
        <v>3.8308668222615205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3.1380478495863118E-2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1.0569181488110342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-0.14129172222588648</v>
      </c>
      <c r="I16" s="6">
        <f>IF('Log_working_3-way'!$D16="","",'True_Odds_Calculator_3-way'!O17/'True_Odds_Calculator_3-way'!B17-1)</f>
        <v>2.2007803180854819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4.0358488862870079E-2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1.0390150037859913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51.504448510237147</v>
      </c>
      <c r="I17" s="6">
        <f>IF('Log_working_3-way'!$D17="","",'True_Odds_Calculator_3-way'!O18/'True_Odds_Calculator_3-way'!B18-1)</f>
        <v>2.0637768351016863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2.9736440981664725E-2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1.0285483497796513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4.4546101650417631</v>
      </c>
      <c r="I18" s="6">
        <f>IF('Log_working_3-way'!$D18="","",'True_Odds_Calculator_3-way'!O19/'True_Odds_Calculator_3-way'!B19-1)</f>
        <v>7.4525786986825491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2.9464513192958286E-2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1.0258554250496803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77.877509574097701</v>
      </c>
      <c r="I19" s="6">
        <f>IF('Log_working_3-way'!$D19="","",'True_Odds_Calculator_3-way'!O20/'True_Odds_Calculator_3-way'!B20-1)</f>
        <v>-0.31288924993230427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1.0673234811165777E-2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1.0159814073246698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53.228164669751131</v>
      </c>
      <c r="I20" s="6">
        <f>IF('Log_working_3-way'!$D20="","",'True_Odds_Calculator_3-way'!O21/'True_Odds_Calculator_3-way'!B21-1)</f>
        <v>2.2085327525564957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1.1830011830011866E-2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1.0210705077651387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1.3963486771348674</v>
      </c>
      <c r="I21" s="6">
        <f>IF('Log_working_3-way'!$D21="","",'True_Odds_Calculator_3-way'!O22/'True_Odds_Calculator_3-way'!B22-1)</f>
        <v>3.6386787247374386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1.880259467040668E-2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1.0332432605565269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25.515461151505974</v>
      </c>
      <c r="I22" s="6">
        <f>IF('Log_working_3-way'!$D22="","",'True_Odds_Calculator_3-way'!O23/'True_Odds_Calculator_3-way'!B23-1)</f>
        <v>5.1997150345655463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3.3794175126468762E-2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1.0399306492447669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0.57278761333644423</v>
      </c>
      <c r="I23" s="6">
        <f>IF('Log_working_3-way'!$D23="","",'True_Odds_Calculator_3-way'!O24/'True_Odds_Calculator_3-way'!B24-1)</f>
        <v>2.5029819970949791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3.1788317758626228E-2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1.0315332617105681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27.948597143432281</v>
      </c>
      <c r="I24" s="6">
        <f>IF('Log_working_3-way'!$D24="","",'True_Odds_Calculator_3-way'!O25/'True_Odds_Calculator_3-way'!B25-1)</f>
        <v>4.4697252313877929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3.150253111834278E-2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1.0276019265970213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20.022183978375867</v>
      </c>
      <c r="I25" s="6">
        <f>IF('Log_working_3-way'!$D25="","",'True_Odds_Calculator_3-way'!O26/'True_Odds_Calculator_3-way'!B26-1)</f>
        <v>7.5059211372187988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2.9070781980756299E-2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1.0279108376798753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4.3095573329975885</v>
      </c>
      <c r="I26" s="6">
        <f>IF('Log_working_3-way'!$D26="","",'True_Odds_Calculator_3-way'!O27/'True_Odds_Calculator_3-way'!B27-1)</f>
        <v>5.5618212210344433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2.8144477842113824E-2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1.0333965497814204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37.876317049826561</v>
      </c>
      <c r="I27" s="6">
        <f>IF('Log_working_3-way'!$D27="","",'True_Odds_Calculator_3-way'!O28/'True_Odds_Calculator_3-way'!B28-1)</f>
        <v>3.7714041663112301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3.0387806856058797E-2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1.0249664833401224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7.1831077137795631</v>
      </c>
      <c r="I28" s="6">
        <f>IF('Log_working_3-way'!$D28="","",'True_Odds_Calculator_3-way'!O29/'True_Odds_Calculator_3-way'!B29-1)</f>
        <v>8.1087955150858253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2.6699952775905755E-2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1.0261304367955986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7.9870881029732512</v>
      </c>
      <c r="I29" s="6">
        <f>IF('Log_working_3-way'!$D29="","",'True_Odds_Calculator_3-way'!O30/'True_Odds_Calculator_3-way'!B30-1)</f>
        <v>7.6680454743054369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2.7990745361339053E-2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1.0381339035986676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49.240834089208043</v>
      </c>
      <c r="I30" s="6">
        <f>IF('Log_working_3-way'!$D30="","",'True_Odds_Calculator_3-way'!O31/'True_Odds_Calculator_3-way'!B31-1)</f>
        <v>1.9876982315715246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3.018105421652284E-2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1.0253781288295789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14.449551701726527</v>
      </c>
      <c r="I31" s="6">
        <f>IF('Log_working_3-way'!$D31="","",'True_Odds_Calculator_3-way'!O32/'True_Odds_Calculator_3-way'!B32-1)</f>
        <v>8.4461156894874154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2.7393171713088194E-2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1.0310041180146765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29.627526564439904</v>
      </c>
      <c r="I32" s="6">
        <f>IF('Log_working_3-way'!$D32="","",'True_Odds_Calculator_3-way'!O33/'True_Odds_Calculator_3-way'!B33-1)</f>
        <v>5.4459729492222468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3.050017570689656E-2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1.0271334538015731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7.1673349732858362</v>
      </c>
      <c r="I33" s="6">
        <f>IF('Log_working_3-way'!$D33="","",'True_Odds_Calculator_3-way'!O34/'True_Odds_Calculator_3-way'!B34-1)</f>
        <v>6.6274984126619048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2.8682713611970501E-2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1.0306990389051669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28.620375114370166</v>
      </c>
      <c r="I34" s="6">
        <f>IF('Log_working_3-way'!$D34="","",'True_Odds_Calculator_3-way'!O35/'True_Odds_Calculator_3-way'!B35-1)</f>
        <v>4.9749958999924937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3.051020313294539E-2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1.0300936761563466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13.002851467182634</v>
      </c>
      <c r="I35" s="6">
        <f>IF('Log_working_3-way'!$D35="","",'True_Odds_Calculator_3-way'!O36/'True_Odds_Calculator_3-way'!B36-1)</f>
        <v>7.5792519941676915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3.2457113579191121E-2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1.0337985222552262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25.225750967875115</v>
      </c>
      <c r="I36" s="6">
        <f>IF('Log_working_3-way'!$D36="","",'True_Odds_Calculator_3-way'!O37/'True_Odds_Calculator_3-way'!B37-1)</f>
        <v>6.5433513598182644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3.4354979742606817E-2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1.0334104533047777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23.912599612214301</v>
      </c>
      <c r="I37" s="6">
        <f>IF('Log_working_3-way'!$D37="","",'True_Odds_Calculator_3-way'!O38/'True_Odds_Calculator_3-way'!B38-1)</f>
        <v>6.5017502839861931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3.4304703047772778E-2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1.0415119540199926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4.4045878503266467E-2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1.0515659747557728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4.7778039594707389E-2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1.0566118206636925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-3.6414846205136908E-2</v>
      </c>
      <c r="I42" s="6">
        <f>IF('Log_working_3-way'!$D42="","",'True_Odds_Calculator_3-way'!O41/'True_Odds_Calculator_3-way'!B41-1)</f>
        <v>1.989837290821705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4.0338126563760568E-2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1.0365507538704328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32.815214352051726</v>
      </c>
      <c r="I43" s="6">
        <f>IF('Log_working_3-way'!$D43="","",'True_Odds_Calculator_3-way'!O42/'True_Odds_Calculator_3-way'!B42-1)</f>
        <v>4.1617123302991246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3.4835572247098989E-2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1.0380268696972217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30.386969669508261</v>
      </c>
      <c r="I44" s="6">
        <f>IF('Log_working_3-way'!$D44="","",'True_Odds_Calculator_3-way'!O43/'True_Odds_Calculator_3-way'!B43-1)</f>
        <v>4.3216661377366936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3.7137435619408965E-2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1.0260487862550618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16.799869114097387</v>
      </c>
      <c r="I45" s="6">
        <f>IF('Log_working_3-way'!$D45="","",'True_Odds_Calculator_3-way'!O44/'True_Odds_Calculator_3-way'!B44-1)</f>
        <v>5.7990142359070509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2.7769872079477009E-2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1.0308926382676094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11.657429741760712</v>
      </c>
      <c r="I46" s="6">
        <f>IF('Log_working_3-way'!$D46="","",'True_Odds_Calculator_3-way'!O45/'True_Odds_Calculator_3-way'!B45-1)</f>
        <v>5.4712634433700504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3.290883183751947E-2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1.0400815856815766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35.175656497940111</v>
      </c>
      <c r="I47" s="6">
        <f>IF('Log_working_3-way'!$D47="","",'True_Odds_Calculator_3-way'!O46/'True_Odds_Calculator_3-way'!B46-1)</f>
        <v>3.7624151126194159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3.7606605862006814E-2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1.0309964376826888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17.623800686780722</v>
      </c>
      <c r="I48" s="6">
        <f>IF('Log_working_3-way'!$D48="","",'True_Odds_Calculator_3-way'!O47/'True_Odds_Calculator_3-way'!B47-1)</f>
        <v>8.5138575181219611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3.2974991457016101E-2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1.0432206927655159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21.71082084020367</v>
      </c>
      <c r="I49" s="6">
        <f>IF('Log_working_3-way'!$D49="","",'True_Odds_Calculator_3-way'!O48/'True_Odds_Calculator_3-way'!B48-1)</f>
        <v>8.2951312948466764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4.4752118320536161E-2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1.0407966816647283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13.656961465472291</v>
      </c>
      <c r="I50" s="6">
        <f>IF('Log_working_3-way'!$D50="","",'True_Odds_Calculator_3-way'!O49/'True_Odds_Calculator_3-way'!B49-1)</f>
        <v>9.138955895235485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4.3855481649583972E-2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1.042631622336649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17.740011856418221</v>
      </c>
      <c r="I51" s="6">
        <f>IF('Log_working_3-way'!$D51="","",'True_Odds_Calculator_3-way'!O50/'True_Odds_Calculator_3-way'!B50-1)</f>
        <v>8.0619156977838298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4.5155434535965489E-2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1.076377826852686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57.470887323930462</v>
      </c>
      <c r="I52" s="6">
        <f>IF('Log_working_3-way'!$D52="","",'True_Odds_Calculator_3-way'!O51/'True_Odds_Calculator_3-way'!B51-1)</f>
        <v>2.1213329312100933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5.1845505252545054E-2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1.0381449288630975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40.412546924822855</v>
      </c>
      <c r="I53" s="6">
        <f>IF('Log_working_3-way'!$D53="","",'True_Odds_Calculator_3-way'!O52/'True_Odds_Calculator_3-way'!B52-1)</f>
        <v>3.0675756579917417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3.357182927614355E-2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1.0310777958196395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30.401438819119917</v>
      </c>
      <c r="I54" s="6">
        <f>IF('Log_working_3-way'!$D54="","",'True_Odds_Calculator_3-way'!O53/'True_Odds_Calculator_3-way'!B53-1)</f>
        <v>4.2634461546722475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3.0271078505836435E-2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1.026677712459358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20.939197953307296</v>
      </c>
      <c r="I55" s="6">
        <f>IF('Log_working_3-way'!$D55="","",'True_Odds_Calculator_3-way'!O54/'True_Odds_Calculator_3-way'!B54-1)</f>
        <v>6.2226599013172379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2.7966051939749326E-2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1.028006083752752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21.434780328848028</v>
      </c>
      <c r="I56" s="6">
        <f>IF('Log_working_3-way'!$D56="","",'True_Odds_Calculator_3-way'!O55/'True_Odds_Calculator_3-way'!B55-1)</f>
        <v>7.7530623970572492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2.9208488885908102E-2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1.0432748626981823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47.930877265228823</v>
      </c>
      <c r="I57" s="6">
        <f>IF('Log_working_3-way'!$D57="","",'True_Odds_Calculator_3-way'!O56/'True_Odds_Calculator_3-way'!B56-1)</f>
        <v>3.2221995265191588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3.4512255816847137E-2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1.0359335396541913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39.968984454116004</v>
      </c>
      <c r="I58" s="6">
        <f>IF('Log_working_3-way'!$D58="","",'True_Odds_Calculator_3-way'!O57/'True_Odds_Calculator_3-way'!B57-1)</f>
        <v>5.0123538731331863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3.1440201589455263E-2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1.0323623370661823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32.844721962169132</v>
      </c>
      <c r="I59" s="6">
        <f>IF('Log_working_3-way'!$D59="","",'True_Odds_Calculator_3-way'!O58/'True_Odds_Calculator_3-way'!B58-1)</f>
        <v>5.729548694046354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3.0699567586807808E-2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1.0414988274256385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45.75531220099802</v>
      </c>
      <c r="I60" s="6">
        <f>IF('Log_working_3-way'!$D60="","",'True_Odds_Calculator_3-way'!O59/'True_Odds_Calculator_3-way'!B59-1)</f>
        <v>3.6018300359306004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3.3963869408266234E-2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1.0253415041254879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11.37518908703924</v>
      </c>
      <c r="I61" s="6">
        <f>IF('Log_working_3-way'!$D61="","",'True_Odds_Calculator_3-way'!O60/'True_Odds_Calculator_3-way'!B60-1)</f>
        <v>8.5943082198476741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2.7480152068884989E-2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1.0320166585435897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33.678611034439342</v>
      </c>
      <c r="I62" s="6">
        <f>IF('Log_working_3-way'!$D62="","",'True_Odds_Calculator_3-way'!O61/'True_Odds_Calculator_3-way'!B61-1)</f>
        <v>5.1986975365452892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3.0220071601196219E-2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1.0323674949498949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6.1092389322443799</v>
      </c>
      <c r="I63" s="6">
        <f>IF('Log_working_3-way'!$D63="","",'True_Odds_Calculator_3-way'!O62/'True_Odds_Calculator_3-way'!B62-1)</f>
        <v>5.7399917577857051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3.3428165007112209E-2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1.0350947405483244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4.1771911532355883</v>
      </c>
      <c r="I64" s="6">
        <f>IF('Log_working_3-way'!$D64="","",'True_Odds_Calculator_3-way'!O63/'True_Odds_Calculator_3-way'!B63-1)</f>
        <v>5.9025165662505747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3.5247957485907255E-2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1.0307126309634456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9.7517014605796462</v>
      </c>
      <c r="I65" s="6">
        <f>IF('Log_working_3-way'!$D65="","",'True_Odds_Calculator_3-way'!O64/'True_Odds_Calculator_3-way'!B64-1)</f>
        <v>6.5501165027009778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3.2831009498771602E-2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1.0176166301516019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3.1577803384655958</v>
      </c>
      <c r="I66" s="6">
        <f>IF('Log_working_3-way'!$D66="","",'True_Odds_Calculator_3-way'!O65/'True_Odds_Calculator_3-way'!B65-1)</f>
        <v>5.8689931331817329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1.7613807204281517E-2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1.0443249595167825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0.19532420103623571</v>
      </c>
      <c r="I67" s="6">
        <f>IF('Log_working_3-way'!$D67="","",'True_Odds_Calculator_3-way'!O66/'True_Odds_Calculator_3-way'!B66-1)</f>
        <v>3.0325389539331562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3.4617204195827034E-2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1.0346195344389735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4.2413265256617549</v>
      </c>
      <c r="I68" s="6">
        <f>IF('Log_working_3-way'!$D68="","",'True_Odds_Calculator_3-way'!O67/'True_Odds_Calculator_3-way'!B67-1)</f>
        <v>6.5824928161249741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3.5040449468552115E-2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1.0429103691075974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9.2551862732910894</v>
      </c>
      <c r="I69" s="6">
        <f>IF('Log_working_3-way'!$D69="","",'True_Odds_Calculator_3-way'!O68/'True_Odds_Calculator_3-way'!B68-1)</f>
        <v>7.1677684818771272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4.5615122797629137E-2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1.0411500194748036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10.648170046575689</v>
      </c>
      <c r="I70" s="6">
        <f>IF('Log_working_3-way'!$D70="","",'True_Odds_Calculator_3-way'!O69/'True_Odds_Calculator_3-way'!B69-1)</f>
        <v>6.6663028473967385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4.3850122403392255E-2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1.0423779489038336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15.33042217143943</v>
      </c>
      <c r="I71" s="6">
        <f>IF('Log_working_3-way'!$D71="","",'True_Odds_Calculator_3-way'!O70/'True_Odds_Calculator_3-way'!B70-1)</f>
        <v>7.0818588092227124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4.521774324211747E-2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1.0345858686806451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36.421560012908088</v>
      </c>
      <c r="I72" s="6">
        <f>IF('Log_working_3-way'!$D72="","",'True_Odds_Calculator_3-way'!O71/'True_Odds_Calculator_3-way'!B71-1)</f>
        <v>3.3183718804479208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3.1866754235957861E-2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1.0370153968687608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41.521708736577772</v>
      </c>
      <c r="I73" s="6">
        <f>IF('Log_working_3-way'!$D73="","",'True_Odds_Calculator_3-way'!O72/'True_Odds_Calculator_3-way'!B72-1)</f>
        <v>4.198507107508652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3.1693021138931465E-2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1.0301364050018298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4.879282285372831</v>
      </c>
      <c r="I74" s="6">
        <f>IF('Log_working_3-way'!$D74="","",'True_Odds_Calculator_3-way'!O73/'True_Odds_Calculator_3-way'!B73-1)</f>
        <v>6.156171541172287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3.0865061974507224E-2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1.0623429669594626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47.06985570288532</v>
      </c>
      <c r="I75" s="6">
        <f>IF('Log_working_3-way'!$D75="","",'True_Odds_Calculator_3-way'!O74/'True_Odds_Calculator_3-way'!B74-1)</f>
        <v>3.7233823584393448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5.0289187197075869E-2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1.0348304664590697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39.377068336514284</v>
      </c>
      <c r="I76" s="6">
        <f>IF('Log_working_3-way'!$D76="","",'True_Odds_Calculator_3-way'!O75/'True_Odds_Calculator_3-way'!B75-1)</f>
        <v>4.3959319752623038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3.0935384407613453E-2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1.0272091366958833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19.407208575330035</v>
      </c>
      <c r="I77" s="6">
        <f>IF('Log_working_3-way'!$D77="","",'True_Odds_Calculator_3-way'!O76/'True_Odds_Calculator_3-way'!B76-1)</f>
        <v>7.1880850980865159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2.8697658960469941E-2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1.0303027415093797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25.869609331382051</v>
      </c>
      <c r="I78" s="6">
        <f>IF('Log_working_3-way'!$D78="","",'True_Odds_Calculator_3-way'!O77/'True_Odds_Calculator_3-way'!B77-1)</f>
        <v>6.2808624271937843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3.0703138757188997E-2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1.0305921067425579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12.738805498807098</v>
      </c>
      <c r="I79" s="6">
        <f>IF('Log_working_3-way'!$D79="","",'True_Odds_Calculator_3-way'!O78/'True_Odds_Calculator_3-way'!B78-1)</f>
        <v>8.5528043344070444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3.3062085132360419E-2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1.0704253956310867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68.679076618272646</v>
      </c>
      <c r="I80" s="6">
        <f>IF('Log_working_3-way'!$D80="","",'True_Odds_Calculator_3-way'!O79/'True_Odds_Calculator_3-way'!B79-1)</f>
        <v>0.31486169562955069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3.8666378140644442E-2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1.0377533045769849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4.4875058546326212</v>
      </c>
      <c r="I81" s="6">
        <f>IF('Log_working_3-way'!$D81="","",'True_Odds_Calculator_3-way'!O80/'True_Odds_Calculator_3-way'!B80-1)</f>
        <v>4.9015152126638908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3.7495006187455715E-2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1.0557782724947617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59.643301402526305</v>
      </c>
      <c r="I82" s="6">
        <f>IF('Log_working_3-way'!$D82="","",'True_Odds_Calculator_3-way'!O81/'True_Odds_Calculator_3-way'!B81-1)</f>
        <v>1.4490003359368244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3.6473760157970547E-2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1.0285800240956993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23.09650152617985</v>
      </c>
      <c r="I83" s="6">
        <f>IF('Log_working_3-way'!$D83="","",'True_Odds_Calculator_3-way'!O82/'True_Odds_Calculator_3-way'!B82-1)</f>
        <v>4.6508513331683599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2.9487072444407403E-2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1.0271300339846741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15.890631470179105</v>
      </c>
      <c r="I84" s="6">
        <f>IF('Log_working_3-way'!$D84="","",'True_Odds_Calculator_3-way'!O83/'True_Odds_Calculator_3-way'!B83-1)</f>
        <v>5.441985726072156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2.8920650713879725E-2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1.0258042420110858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18.187308853574514</v>
      </c>
      <c r="I85" s="6">
        <f>IF('Log_working_3-way'!$D85="","",'True_Odds_Calculator_3-way'!O84/'True_Odds_Calculator_3-way'!B84-1)</f>
        <v>6.4124531509432687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2.7436004624765031E-2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1.0270093873636719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23.056143260887787</v>
      </c>
      <c r="I86" s="6">
        <f>IF('Log_working_3-way'!$D86="","",'True_Odds_Calculator_3-way'!O85/'True_Odds_Calculator_3-way'!B85-1)</f>
        <v>5.1664768121308242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2.7953138610114614E-2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1.0516276931717348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32.285340076623058</v>
      </c>
      <c r="I87" s="6">
        <f>IF('Log_working_3-way'!$D87="","",'True_Odds_Calculator_3-way'!O86/'True_Odds_Calculator_3-way'!B86-1)</f>
        <v>5.4651970797941782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4.9566617874433394E-2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1.0460567639512921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33.88138661588625</v>
      </c>
      <c r="I88" s="6">
        <f>IF('Log_working_3-way'!$D88="","",'True_Odds_Calculator_3-way'!O87/'True_Odds_Calculator_3-way'!B87-1)</f>
        <v>5.2349430625249234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4.3537833397659931E-2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1.0550247803314641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23.059347113893775</v>
      </c>
      <c r="I89" s="6">
        <f>IF('Log_working_3-way'!$D89="","",'True_Odds_Calculator_3-way'!O88/'True_Odds_Calculator_3-way'!B88-1)</f>
        <v>8.0761145886422359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5.6252577338398613E-2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1.0595242332106747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3.7959732788882183</v>
      </c>
      <c r="I90" s="6">
        <f>IF('Log_working_3-way'!$D90="","",'True_Odds_Calculator_3-way'!O89/'True_Odds_Calculator_3-way'!B89-1)</f>
        <v>6.4769718866559707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5.8598811026541409E-2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1.0546405094843498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35.982158281148777</v>
      </c>
      <c r="I91" s="6">
        <f>IF('Log_working_3-way'!$D91="","",'True_Odds_Calculator_3-way'!O90/'True_Odds_Calculator_3-way'!B90-1)</f>
        <v>4.2169061032721071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5.0217974513749208E-2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1.0407724825934028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14.609837567674186</v>
      </c>
      <c r="I92" s="6">
        <f>IF('Log_working_3-way'!$D92="","",'True_Odds_Calculator_3-way'!O91/'True_Odds_Calculator_3-way'!B91-1)</f>
        <v>6.3295903216561893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4.3478536142177004E-2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1.0409961113358028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11.965282119066057</v>
      </c>
      <c r="I93" s="6">
        <f>IF('Log_working_3-way'!$D93="","",'True_Odds_Calculator_3-way'!O92/'True_Odds_Calculator_3-way'!B92-1)</f>
        <v>7.1886403118852638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4.3938211314686892E-2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1.0457606008033424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24.727753242295599</v>
      </c>
      <c r="I94" s="6">
        <f>IF('Log_working_3-way'!$D94="","",'True_Odds_Calculator_3-way'!O93/'True_Odds_Calculator_3-way'!B93-1)</f>
        <v>5.5673438263909203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4.6581486404615235E-2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1.0282213108268552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23.189063399447228</v>
      </c>
      <c r="I95" s="6">
        <f>IF('Log_working_3-way'!$D95="","",'True_Odds_Calculator_3-way'!O94/'True_Odds_Calculator_3-way'!B94-1)</f>
        <v>5.9594895393197511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2.9123750530171577E-2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1.057663087878973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56.417929990251764</v>
      </c>
      <c r="I96" s="6">
        <f>IF('Log_working_3-way'!$D96="","",'True_Odds_Calculator_3-way'!O95/'True_Odds_Calculator_3-way'!B95-1)</f>
        <v>1.7542056346193506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3.9849745718163243E-2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1.0306263043755406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4.0650551428737529</v>
      </c>
      <c r="I97" s="6">
        <f>IF('Log_working_3-way'!$D97="","",'True_Odds_Calculator_3-way'!O96/'True_Odds_Calculator_3-way'!B96-1)</f>
        <v>4.7523957283551015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3.0278722593290119E-2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1.0369928210116681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42.316850598687381</v>
      </c>
      <c r="I98" s="6">
        <f>IF('Log_working_3-way'!$D98="","",'True_Odds_Calculator_3-way'!O97/'True_Odds_Calculator_3-way'!B97-1)</f>
        <v>3.1052412751069713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3.183571477591185E-2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1.0269835403365579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23.265278367656755</v>
      </c>
      <c r="I99" s="6">
        <f>IF('Log_working_3-way'!$D99="","",'True_Odds_Calculator_3-way'!O98/'True_Odds_Calculator_3-way'!B98-1)</f>
        <v>5.2208693139321918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2.7889831687299971E-2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1.0428871508472217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19.772173516206863</v>
      </c>
      <c r="I100" s="6">
        <f>IF('Log_working_3-way'!$D100="","",'True_Odds_Calculator_3-way'!O99/'True_Odds_Calculator_3-way'!B99-1)</f>
        <v>5.3069198222885499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4.4862389400204483E-2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1.0426691831649253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13.729472145598539</v>
      </c>
      <c r="I101" s="6">
        <f>IF('Log_working_3-way'!$D101="","",'True_Odds_Calculator_3-way'!O100/'True_Odds_Calculator_3-way'!B100-1)</f>
        <v>5.7019854213227914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4.5273037368383395E-2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1.0532071710373934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35.02182354575762</v>
      </c>
      <c r="I102" s="6">
        <f>IF('Log_working_3-way'!$D102="","",'True_Odds_Calculator_3-way'!O101/'True_Odds_Calculator_3-way'!B101-1)</f>
        <v>4.4775750886382761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4.9581775976890397E-2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1.0270679890273087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23.15817367888064</v>
      </c>
      <c r="I103" s="6">
        <f>IF('Log_working_3-way'!$D103="","",'True_Odds_Calculator_3-way'!O102/'True_Odds_Calculator_3-way'!B102-1)</f>
        <v>4.7190466093420795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2.7910216724677195E-2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1.0266787752987698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18.159050957262462</v>
      </c>
      <c r="I104" s="6">
        <f>IF('Log_working_3-way'!$D104="","",'True_Odds_Calculator_3-way'!O103/'True_Odds_Calculator_3-way'!B103-1)</f>
        <v>5.9595357564185889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2.8298286763627001E-2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1.026872063477581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7.269068264928773</v>
      </c>
      <c r="I105" s="6">
        <f>IF('Log_working_3-way'!$D105="","",'True_Odds_Calculator_3-way'!O104/'True_Odds_Calculator_3-way'!B104-1)</f>
        <v>5.363430460950708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2.8068895976928854E-2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1.0262161120034341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13.609705979527511</v>
      </c>
      <c r="I106" s="6">
        <f>IF('Log_working_3-way'!$D106="","",'True_Odds_Calculator_3-way'!O105/'True_Odds_Calculator_3-way'!B105-1)</f>
        <v>5.1392418677638769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2.7958238997600082E-2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1.0317104125643997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34.72809756777157</v>
      </c>
      <c r="I107" s="6">
        <f>IF('Log_working_3-way'!$D107="","",'True_Odds_Calculator_3-way'!O106/'True_Odds_Calculator_3-way'!B106-1)</f>
        <v>4.8432901785526052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2.9730073847720861E-2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1.0275036389340069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20.442001467635301</v>
      </c>
      <c r="I108" s="6">
        <f>IF('Log_working_3-way'!$D108="","",'True_Odds_Calculator_3-way'!O107/'True_Odds_Calculator_3-way'!B107-1)</f>
        <v>6.5902918493894216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2.8925221831591852E-2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1.036365819558003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43.335659440718125</v>
      </c>
      <c r="I109" s="6">
        <f>IF('Log_working_3-way'!$D109="","",'True_Odds_Calculator_3-way'!O108/'True_Odds_Calculator_3-way'!B108-1)</f>
        <v>2.4834433984356696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3.1182571880246313E-2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1.0301162235390571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27.706519557565219</v>
      </c>
      <c r="I110" s="6">
        <f>IF('Log_working_3-way'!$D110="","",'True_Odds_Calculator_3-way'!O109/'True_Odds_Calculator_3-way'!B109-1)</f>
        <v>4.8960902117312246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3.0168294973392351E-2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1.0337587460894322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25.30643384677122</v>
      </c>
      <c r="I111" s="6">
        <f>IF('Log_working_3-way'!$D111="","",'True_Odds_Calculator_3-way'!O110/'True_Odds_Calculator_3-way'!B110-1)</f>
        <v>5.5424886309824553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3.438069967257773E-2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1.0264783983723242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10.004718091916057</v>
      </c>
      <c r="I112" s="6">
        <f>IF('Log_working_3-way'!$D112="","",'True_Odds_Calculator_3-way'!O111/'True_Odds_Calculator_3-way'!B111-1)</f>
        <v>4.5292187796254488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2.7852508970015677E-2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1.0319730376732237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34.944454360998833</v>
      </c>
      <c r="I113" s="6">
        <f>IF('Log_working_3-way'!$D113="","",'True_Odds_Calculator_3-way'!O112/'True_Odds_Calculator_3-way'!B112-1)</f>
        <v>3.3951520701098117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3.0015051239786317E-2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1.0312294762302636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29.364290498429082</v>
      </c>
      <c r="I114" s="6">
        <f>IF('Log_working_3-way'!$D114="","",'True_Odds_Calculator_3-way'!O113/'True_Odds_Calculator_3-way'!B113-1)</f>
        <v>4.7876396898284757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3.0872159184590187E-2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1.0299977123267816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25.893617711302774</v>
      </c>
      <c r="I115" s="6">
        <f>IF('Log_working_3-way'!$D115="","",'True_Odds_Calculator_3-way'!O114/'True_Odds_Calculator_3-way'!B114-1)</f>
        <v>4.6371583648020316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3.0437539632212962E-2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1.0319330010393091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34.202946300351201</v>
      </c>
      <c r="I116" s="6">
        <f>IF('Log_working_3-way'!$D116="","",'True_Odds_Calculator_3-way'!O115/'True_Odds_Calculator_3-way'!B115-1)</f>
        <v>3.4863100393223601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3.022935944188565E-2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1.0494775301960177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2.8053584490208352</v>
      </c>
      <c r="I117" s="6">
        <f>IF('Log_working_3-way'!$D117="","",'True_Odds_Calculator_3-way'!O116/'True_Odds_Calculator_3-way'!B116-1)</f>
        <v>5.065384615384616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4.6822197189778869E-2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1.0418356369374808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14.782024604369198</v>
      </c>
      <c r="I118" s="6">
        <f>IF('Log_working_3-way'!$D118="","",'True_Odds_Calculator_3-way'!O117/'True_Odds_Calculator_3-way'!B117-1)</f>
        <v>10.004065812639562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4.4804191932437343E-2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1.0410659321321227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15.04528458566277</v>
      </c>
      <c r="I119" s="6">
        <f>IF('Log_working_3-way'!$D119="","",'True_Odds_Calculator_3-way'!O118/'True_Odds_Calculator_3-way'!B118-1)</f>
        <v>9.7570837247423405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4.3913998058995318E-2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1.0424106190139193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18.246659694734099</v>
      </c>
      <c r="I120" s="6">
        <f>IF('Log_working_3-way'!$D120="","",'True_Odds_Calculator_3-way'!O119/'True_Odds_Calculator_3-way'!B119-1)</f>
        <v>8.5245961245452957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4.4786782927248359E-2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1.0489431242237233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29.23397671149851</v>
      </c>
      <c r="I121" s="6">
        <f>IF('Log_working_3-way'!$D121="","",'True_Odds_Calculator_3-way'!O120/'True_Odds_Calculator_3-way'!B120-1)</f>
        <v>6.3914607880178913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4.7908863920099964E-2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1.0381663374234844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2.7235433250026322</v>
      </c>
      <c r="I122" s="6">
        <f>IF('Log_working_3-way'!$D122="","",'True_Odds_Calculator_3-way'!O121/'True_Odds_Calculator_3-way'!B121-1)</f>
        <v>6.0676769859744333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3.7159607393721039E-2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1.0412293923734026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15.706315705593571</v>
      </c>
      <c r="I123" s="6">
        <f>IF('Log_working_3-way'!$D123="","",'True_Odds_Calculator_3-way'!O122/'True_Odds_Calculator_3-way'!B122-1)</f>
        <v>7.7629151461819159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4.4020990032597407E-2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1.032307078575182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8.0169341907603293</v>
      </c>
      <c r="I124" s="6">
        <f>IF('Log_working_3-way'!$D124="","",'True_Odds_Calculator_3-way'!O123/'True_Odds_Calculator_3-way'!B123-1)</f>
        <v>6.0049749426683263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3.4067772859533108E-2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1.0784036173168141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56.558749382613044</v>
      </c>
      <c r="I125" s="6">
        <f>IF('Log_working_3-way'!$D125="","",'True_Odds_Calculator_3-way'!O124/'True_Odds_Calculator_3-way'!B124-1)</f>
        <v>2.0873109936730292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5.4427909402212427E-2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1.0441040208540098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22.699995182522805</v>
      </c>
      <c r="I126" s="6">
        <f>IF('Log_working_3-way'!$D126="","",'True_Odds_Calculator_3-way'!O125/'True_Odds_Calculator_3-way'!B125-1)</f>
        <v>6.6735140125186341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4.5556850096640789E-2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1.0546314466435565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22.948424878958836</v>
      </c>
      <c r="I127" s="6">
        <f>IF('Log_working_3-way'!$D127="","",'True_Odds_Calculator_3-way'!O126/'True_Odds_Calculator_3-way'!B126-1)</f>
        <v>7.1083202834346384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5.6006829376908929E-2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1.0534626016716744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5.4525427310530086</v>
      </c>
      <c r="I128" s="6">
        <f>IF('Log_working_3-way'!$D128="","",'True_Odds_Calculator_3-way'!O127/'True_Odds_Calculator_3-way'!B127-1)</f>
        <v>8.3401186163118357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5.5332047179873278E-2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1.0344090353630115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22.674089318864645</v>
      </c>
      <c r="I129" s="6">
        <f>IF('Log_working_3-way'!$D129="","",'True_Odds_Calculator_3-way'!O128/'True_Odds_Calculator_3-way'!B128-1)</f>
        <v>6.5140930192786026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3.5497247444055358E-2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1.0645921953983903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59.644420086573653</v>
      </c>
      <c r="I130" s="6">
        <f>IF('Log_working_3-way'!$D130="","",'True_Odds_Calculator_3-way'!O129/'True_Odds_Calculator_3-way'!B129-1)</f>
        <v>1.4730310857647653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4.1423093002730393E-2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1.0409694385475701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13.396321044293382</v>
      </c>
      <c r="I131" s="6">
        <f>IF('Log_working_3-way'!$D131="","",'True_Odds_Calculator_3-way'!O130/'True_Odds_Calculator_3-way'!B130-1)</f>
        <v>9.6590392155963407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4.4059198744450079E-2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1.0454832718617675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40.560964767602684</v>
      </c>
      <c r="I132" s="6">
        <f>IF('Log_working_3-way'!$D132="","",'True_Odds_Calculator_3-way'!O131/'True_Odds_Calculator_3-way'!B131-1)</f>
        <v>4.5220544714771647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3.9546861950529255E-2</v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3.25</v>
      </c>
      <c r="B2" s="4">
        <f>IF('True_Odds_Calculator_3-way'!B3="","",'True_Odds_Calculator_3-way'!B3)</f>
        <v>3.67</v>
      </c>
      <c r="C2" s="4">
        <f>IF('True_Odds_Calculator_3-way'!C3="","",'True_Odds_Calculator_3-way'!C3)</f>
        <v>2.21</v>
      </c>
      <c r="D2" s="9">
        <f>(K2/(AR2+K2-(AR2*K2)))</f>
        <v>0.29715795193454647</v>
      </c>
      <c r="E2" s="9">
        <f>(L2/(AR2+L2-(AR2*L2)))</f>
        <v>0.26269332754957325</v>
      </c>
      <c r="F2" s="9">
        <f>(M2/(AR2+M2-(AR2*M2)))</f>
        <v>0.44014872051588028</v>
      </c>
      <c r="G2" s="9">
        <f>AR2</f>
        <v>1.0512060725652435</v>
      </c>
      <c r="H2" s="9">
        <f>IF(A2="","",1/D2)</f>
        <v>3.3652136632717982</v>
      </c>
      <c r="I2" s="9">
        <f>IF(B2="","",1/E2)</f>
        <v>3.8067202137491996</v>
      </c>
      <c r="J2" s="9">
        <f>IF(C2="","",1/F2)</f>
        <v>2.2719593478039446</v>
      </c>
      <c r="K2" s="11">
        <f>1/A2</f>
        <v>0.30769230769230771</v>
      </c>
      <c r="L2" s="11">
        <f>1/B2</f>
        <v>0.27247956403269757</v>
      </c>
      <c r="M2" s="11">
        <f>1/C2</f>
        <v>0.45248868778280543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-0.27576392438858077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0.23255130212606143</v>
      </c>
      <c r="Q2" s="11">
        <f>2*'OddsRatio_working_3-way'!K2*'OddsRatio_working_3-way'!L2*'OddsRatio_working_3-way'!M2</f>
        <v>7.5873181770329992E-2</v>
      </c>
      <c r="R2" s="11">
        <f>O2/N2</f>
        <v>0</v>
      </c>
      <c r="S2" s="11">
        <f>P2/N2</f>
        <v>-0.84329849396243672</v>
      </c>
      <c r="T2" s="11">
        <f>Q2/N2</f>
        <v>-0.27513817095022403</v>
      </c>
      <c r="U2" s="11">
        <f>'OddsRatio_working_3-way'!S2-'OddsRatio_working_3-way'!R2^2/3</f>
        <v>-0.84329849396243672</v>
      </c>
      <c r="V2" s="11">
        <f>'OddsRatio_working_3-way'!S2*'OddsRatio_working_3-way'!R2/3-2*'OddsRatio_working_3-way'!R2^3/27-'OddsRatio_working_3-way'!T2</f>
        <v>0.27513817095022403</v>
      </c>
      <c r="W2" s="11">
        <f>'OddsRatio_working_3-way'!V2^2+4*'OddsRatio_working_3-way'!U2^3/27</f>
        <v>-1.3145461799469793E-2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0.14903562905669948</v>
      </c>
      <c r="Y2" s="11">
        <f>IF('OddsRatio_working_3-way'!W2&gt;=0,IF('OddsRatio_working_3-way'!V2+SQRT('OddsRatio_working_3-way'!W2)&gt;0,0,PI()),ACOS('OddsRatio_working_3-way'!V2/(2*'OddsRatio_working_3-way'!X2)))</f>
        <v>0.39483062180913686</v>
      </c>
      <c r="Z2" s="11">
        <f>'OddsRatio_working_3-way'!X2^(1/3)*COS('OddsRatio_working_3-way'!Y2/3)</f>
        <v>0.52560303628262173</v>
      </c>
      <c r="AA2" s="11">
        <f>'OddsRatio_working_3-way'!X2^(1/3)*COS(('OddsRatio_working_3-way'!Y2+2*PI())/3)</f>
        <v>-0.32305688867768689</v>
      </c>
      <c r="AB2" s="11">
        <f>'OddsRatio_working_3-way'!X2^(1/3)*COS(('OddsRatio_working_3-way'!Y2+4*PI())/3)</f>
        <v>-0.20254614760493472</v>
      </c>
      <c r="AC2" s="11">
        <f>'OddsRatio_working_3-way'!X2^(1/3)*SIN('OddsRatio_working_3-way'!Y2/3)</f>
        <v>6.9576908798594794E-2</v>
      </c>
      <c r="AD2" s="11">
        <f>'OddsRatio_working_3-way'!X2^(1/3)*SIN(('OddsRatio_working_3-way'!Y2+2*PI())/3)</f>
        <v>0.42039712732768708</v>
      </c>
      <c r="AE2" s="11">
        <f>'OddsRatio_working_3-way'!X2^(1/3)*SIN(('OddsRatio_working_3-way'!Y2+4*PI())/3)</f>
        <v>-0.48997403612628182</v>
      </c>
      <c r="AF2" s="11">
        <f>-'OddsRatio_working_3-way'!U2/(3*'OddsRatio_working_3-way'!X2^(1/3))*COS(('OddsRatio_working_3-way'!Y2)/3)</f>
        <v>0.52560303628262173</v>
      </c>
      <c r="AG2" s="11">
        <f>-'OddsRatio_working_3-way'!U2/(3*'OddsRatio_working_3-way'!X2^(1/3))*COS(('OddsRatio_working_3-way'!Y2+2*PI())/3)</f>
        <v>-0.32305688867768689</v>
      </c>
      <c r="AH2" s="11">
        <f>-'OddsRatio_working_3-way'!U2/(3*'OddsRatio_working_3-way'!X2^(1/3))*COS(('OddsRatio_working_3-way'!Y2+4*PI())/3)</f>
        <v>-0.20254614760493472</v>
      </c>
      <c r="AI2" s="11">
        <f>'OddsRatio_working_3-way'!U2/(3*'OddsRatio_working_3-way'!X2^(1/3))*SIN(('OddsRatio_working_3-way'!Y2)/3)</f>
        <v>-6.9576908798594794E-2</v>
      </c>
      <c r="AJ2" s="11">
        <f>'OddsRatio_working_3-way'!U2/(3*'OddsRatio_working_3-way'!X2^(1/3))*SIN(('OddsRatio_working_3-way'!Y2+2*PI())/3)</f>
        <v>-0.42039712732768708</v>
      </c>
      <c r="AK2" s="11">
        <f>'OddsRatio_working_3-way'!U2/(3*'OddsRatio_working_3-way'!X2^(1/3))*SIN(('OddsRatio_working_3-way'!Y2+4*PI())/3)</f>
        <v>0.48997403612628182</v>
      </c>
      <c r="AL2" s="11">
        <f>'OddsRatio_working_3-way'!Z2+'OddsRatio_working_3-way'!AF2</f>
        <v>1.0512060725652435</v>
      </c>
      <c r="AM2" s="11">
        <f>'OddsRatio_working_3-way'!AA2+'OddsRatio_working_3-way'!AG2</f>
        <v>-0.64611377735537379</v>
      </c>
      <c r="AN2" s="11">
        <f>'OddsRatio_working_3-way'!AB2+'OddsRatio_working_3-way'!AH2</f>
        <v>-0.40509229520986945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1.0512060725652435</v>
      </c>
      <c r="AS2" s="11">
        <f>IF(('OddsRatio_working_3-way'!X2=0),IF(Q2&gt;0,-Q2^(1/3),(-Q2)^(1/3)),'OddsRatio_working_3-way'!AM2-'OddsRatio_working_3-way'!R2/3)</f>
        <v>-0.64611377735537379</v>
      </c>
      <c r="AT2" s="11">
        <f>IF(('OddsRatio_working_3-way'!X2=0),IF(Q2&gt;0,-Q2^(1/3),(-Q2)^(1/3)),'OddsRatio_working_3-way'!AN2-'OddsRatio_working_3-way'!R2/3)</f>
        <v>-0.40509229520986945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1.74</v>
      </c>
      <c r="B3" s="4">
        <f>IF('True_Odds_Calculator_3-way'!B4="","",'True_Odds_Calculator_3-way'!B4)</f>
        <v>4.03</v>
      </c>
      <c r="C3" s="4">
        <f>IF('True_Odds_Calculator_3-way'!C4="","",'True_Odds_Calculator_3-way'!C4)</f>
        <v>4.7</v>
      </c>
      <c r="D3" s="9">
        <f t="shared" ref="D3" si="0">(K3/(AR3+K3-(AR3*K3)))</f>
        <v>0.55999006448411393</v>
      </c>
      <c r="E3" s="9">
        <f t="shared" ref="E3" si="1">(L3/(AR3+L3-(AR3*L3)))</f>
        <v>0.23711790611871622</v>
      </c>
      <c r="F3" s="9">
        <f t="shared" ref="F3" si="2">(M3/(AR3+M3-(AR3*M3)))</f>
        <v>0.20289202939716997</v>
      </c>
      <c r="G3" s="9">
        <f t="shared" ref="G3" si="3">AR3</f>
        <v>1.0618188762245113</v>
      </c>
      <c r="H3" s="9">
        <f t="shared" ref="H3" si="4">IF(A3="","",1/D3)</f>
        <v>1.7857459684061385</v>
      </c>
      <c r="I3" s="9">
        <f t="shared" ref="I3" si="5">IF(B3="","",1/E3)</f>
        <v>4.2173111949602688</v>
      </c>
      <c r="J3" s="9">
        <f t="shared" ref="J3" si="6">IF(C3="","",1/F3)</f>
        <v>4.928729842030692</v>
      </c>
      <c r="K3" s="11">
        <f t="shared" ref="K3" si="7">1/A3</f>
        <v>0.57471264367816088</v>
      </c>
      <c r="L3" s="11">
        <f t="shared" ref="L3" si="8">1/B3</f>
        <v>0.24813895781637715</v>
      </c>
      <c r="M3" s="11">
        <f t="shared" ref="M3" si="9">1/C3</f>
        <v>0.21276595744680851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-0.25172359177045234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0.22665664158575902</v>
      </c>
      <c r="Q3" s="11">
        <f>2*'OddsRatio_working_3-way'!K3*'OddsRatio_working_3-way'!L3*'OddsRatio_working_3-way'!M3</f>
        <v>6.0684509126039898E-2</v>
      </c>
      <c r="R3" s="11">
        <f t="shared" ref="R3" si="10">O3/N3</f>
        <v>0</v>
      </c>
      <c r="S3" s="11">
        <f t="shared" ref="S3" si="11">P3/N3</f>
        <v>-0.90041874896035978</v>
      </c>
      <c r="T3" s="11">
        <f t="shared" ref="T3" si="12">Q3/N3</f>
        <v>-0.24107597027051134</v>
      </c>
      <c r="U3" s="11">
        <f>'OddsRatio_working_3-way'!S3-'OddsRatio_working_3-way'!R3^2/3</f>
        <v>-0.90041874896035978</v>
      </c>
      <c r="V3" s="11">
        <f>'OddsRatio_working_3-way'!S3*'OddsRatio_working_3-way'!R3/3-2*'OddsRatio_working_3-way'!R3^3/27-'OddsRatio_working_3-way'!T3</f>
        <v>0.24107597027051134</v>
      </c>
      <c r="W3" s="11">
        <f>'OddsRatio_working_3-way'!V3^2+4*'OddsRatio_working_3-way'!U3^3/27</f>
        <v>-5.0033196335015975E-2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0.16443145971565512</v>
      </c>
      <c r="Y3" s="11">
        <f>IF('OddsRatio_working_3-way'!W3&gt;=0,IF('OddsRatio_working_3-way'!V3+SQRT('OddsRatio_working_3-way'!W3)&gt;0,0,PI()),ACOS('OddsRatio_working_3-way'!V3/(2*'OddsRatio_working_3-way'!X3)))</f>
        <v>0.7479875588780529</v>
      </c>
      <c r="Z3" s="11">
        <f>'OddsRatio_working_3-way'!X3^(1/3)*COS('OddsRatio_working_3-way'!Y3/3)</f>
        <v>0.53090943811225577</v>
      </c>
      <c r="AA3" s="11">
        <f>'OddsRatio_working_3-way'!X3^(1/3)*COS(('OddsRatio_working_3-way'!Y3+2*PI())/3)</f>
        <v>-0.38252761785250439</v>
      </c>
      <c r="AB3" s="11">
        <f>'OddsRatio_working_3-way'!X3^(1/3)*COS(('OddsRatio_working_3-way'!Y3+4*PI())/3)</f>
        <v>-0.14838182025975155</v>
      </c>
      <c r="AC3" s="11">
        <f>'OddsRatio_working_3-way'!X3^(1/3)*SIN('OddsRatio_working_3-way'!Y3/3)</f>
        <v>0.13518413926979544</v>
      </c>
      <c r="AD3" s="11">
        <f>'OddsRatio_working_3-way'!X3^(1/3)*SIN(('OddsRatio_working_3-way'!Y3+2*PI())/3)</f>
        <v>0.39218899087923798</v>
      </c>
      <c r="AE3" s="11">
        <f>'OddsRatio_working_3-way'!X3^(1/3)*SIN(('OddsRatio_working_3-way'!Y3+4*PI())/3)</f>
        <v>-0.52737313014903353</v>
      </c>
      <c r="AF3" s="11">
        <f>-'OddsRatio_working_3-way'!U3/(3*'OddsRatio_working_3-way'!X3^(1/3))*COS(('OddsRatio_working_3-way'!Y3)/3)</f>
        <v>0.53090943811225566</v>
      </c>
      <c r="AG3" s="11">
        <f>-'OddsRatio_working_3-way'!U3/(3*'OddsRatio_working_3-way'!X3^(1/3))*COS(('OddsRatio_working_3-way'!Y3+2*PI())/3)</f>
        <v>-0.38252761785250433</v>
      </c>
      <c r="AH3" s="11">
        <f>-'OddsRatio_working_3-way'!U3/(3*'OddsRatio_working_3-way'!X3^(1/3))*COS(('OddsRatio_working_3-way'!Y3+4*PI())/3)</f>
        <v>-0.14838182025975152</v>
      </c>
      <c r="AI3" s="11">
        <f>'OddsRatio_working_3-way'!U3/(3*'OddsRatio_working_3-way'!X3^(1/3))*SIN(('OddsRatio_working_3-way'!Y3)/3)</f>
        <v>-0.13518413926979542</v>
      </c>
      <c r="AJ3" s="11">
        <f>'OddsRatio_working_3-way'!U3/(3*'OddsRatio_working_3-way'!X3^(1/3))*SIN(('OddsRatio_working_3-way'!Y3+2*PI())/3)</f>
        <v>-0.39218899087923792</v>
      </c>
      <c r="AK3" s="11">
        <f>'OddsRatio_working_3-way'!U3/(3*'OddsRatio_working_3-way'!X3^(1/3))*SIN(('OddsRatio_working_3-way'!Y3+4*PI())/3)</f>
        <v>0.52737313014903342</v>
      </c>
      <c r="AL3" s="11">
        <f>'OddsRatio_working_3-way'!Z3+'OddsRatio_working_3-way'!AF3</f>
        <v>1.0618188762245113</v>
      </c>
      <c r="AM3" s="11">
        <f>'OddsRatio_working_3-way'!AA3+'OddsRatio_working_3-way'!AG3</f>
        <v>-0.76505523570500866</v>
      </c>
      <c r="AN3" s="11">
        <f>'OddsRatio_working_3-way'!AB3+'OddsRatio_working_3-way'!AH3</f>
        <v>-0.2967636405195031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1.0618188762245113</v>
      </c>
      <c r="AS3" s="11">
        <f>IF(('OddsRatio_working_3-way'!X3=0),IF(Q3&gt;0,-Q3^(1/3),(-Q3)^(1/3)),'OddsRatio_working_3-way'!AM3-'OddsRatio_working_3-way'!R3/3)</f>
        <v>-0.76505523570500866</v>
      </c>
      <c r="AT3" s="11">
        <f>IF(('OddsRatio_working_3-way'!X3=0),IF(Q3&gt;0,-Q3^(1/3),(-Q3)^(1/3)),'OddsRatio_working_3-way'!AN3-'OddsRatio_working_3-way'!R3/3)</f>
        <v>-0.2967636405195031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1.24</v>
      </c>
      <c r="B4" s="4">
        <f>IF('True_Odds_Calculator_3-way'!B5="","",'True_Odds_Calculator_3-way'!B5)</f>
        <v>6.34</v>
      </c>
      <c r="C4" s="4">
        <f>IF('True_Odds_Calculator_3-way'!C5="","",'True_Odds_Calculator_3-way'!C5)</f>
        <v>13.19</v>
      </c>
      <c r="D4" s="9">
        <f t="shared" ref="D4:D67" si="13">(K4/(AR4+K4-(AR4*K4)))</f>
        <v>0.78831509629907648</v>
      </c>
      <c r="E4" s="9">
        <f t="shared" ref="E4:E67" si="14">(L4/(AR4+L4-(AR4*L4)))</f>
        <v>0.14337422359725596</v>
      </c>
      <c r="F4" s="9">
        <f t="shared" ref="F4:F67" si="15">(M4/(AR4+M4-(AR4*M4)))</f>
        <v>6.8310680103667268E-2</v>
      </c>
      <c r="G4" s="9">
        <f t="shared" ref="G4:G67" si="16">AR4</f>
        <v>1.1188678692416589</v>
      </c>
      <c r="H4" s="9">
        <f t="shared" ref="H4:H67" si="17">IF(A4="","",1/D4)</f>
        <v>1.2685282886179983</v>
      </c>
      <c r="I4" s="9">
        <f t="shared" ref="I4:I67" si="18">IF(B4="","",1/E4)</f>
        <v>6.9747544217504585</v>
      </c>
      <c r="J4" s="9">
        <f t="shared" ref="J4:J67" si="19">IF(C4="","",1/F4)</f>
        <v>14.638999326055822</v>
      </c>
      <c r="K4" s="11">
        <f t="shared" ref="K4:K67" si="20">1/A4</f>
        <v>0.80645161290322587</v>
      </c>
      <c r="L4" s="11">
        <f t="shared" ref="L4:L67" si="21">1/B4</f>
        <v>0.15772870662460567</v>
      </c>
      <c r="M4" s="11">
        <f t="shared" ref="M4:M67" si="22">1/C4</f>
        <v>7.5815011372251703E-2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-0.15066086819799041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0.17136877379730753</v>
      </c>
      <c r="Q4" s="11">
        <f>2*'OddsRatio_working_3-way'!K4*'OddsRatio_working_3-way'!L4*'OddsRatio_working_3-way'!M4</f>
        <v>1.928742530076618E-2</v>
      </c>
      <c r="R4" s="11">
        <f t="shared" ref="R4:R67" si="23">O4/N4</f>
        <v>0</v>
      </c>
      <c r="S4" s="11">
        <f t="shared" ref="S4:S67" si="24">P4/N4</f>
        <v>-1.1374471410326927</v>
      </c>
      <c r="T4" s="11">
        <f t="shared" ref="T4:T67" si="25">Q4/N4</f>
        <v>-0.12801881159625128</v>
      </c>
      <c r="U4" s="11">
        <f>'OddsRatio_working_3-way'!S4-'OddsRatio_working_3-way'!R4^2/3</f>
        <v>-1.1374471410326927</v>
      </c>
      <c r="V4" s="11">
        <f>'OddsRatio_working_3-way'!S4*'OddsRatio_working_3-way'!R4/3-2*'OddsRatio_working_3-way'!R4^3/27-'OddsRatio_working_3-way'!T4</f>
        <v>0.12801881159625128</v>
      </c>
      <c r="W4" s="11">
        <f>'OddsRatio_working_3-way'!V4^2+4*'OddsRatio_working_3-way'!U4^3/27</f>
        <v>-0.20162795206490802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0.23346132880384307</v>
      </c>
      <c r="Y4" s="11">
        <f>IF('OddsRatio_working_3-way'!W4&gt;=0,IF('OddsRatio_working_3-way'!V4+SQRT('OddsRatio_working_3-way'!W4)&gt;0,0,PI()),ACOS('OddsRatio_working_3-way'!V4/(2*'OddsRatio_working_3-way'!X4)))</f>
        <v>1.2930639531565127</v>
      </c>
      <c r="Z4" s="11">
        <f>'OddsRatio_working_3-way'!X4^(1/3)*COS('OddsRatio_working_3-way'!Y4/3)</f>
        <v>0.55943393462082946</v>
      </c>
      <c r="AA4" s="11">
        <f>'OddsRatio_working_3-way'!X4^(1/3)*COS(('OddsRatio_working_3-way'!Y4+2*PI())/3)</f>
        <v>-0.50251068323204118</v>
      </c>
      <c r="AB4" s="11">
        <f>'OddsRatio_working_3-way'!X4^(1/3)*COS(('OddsRatio_working_3-way'!Y4+4*PI())/3)</f>
        <v>-5.6923251388788614E-2</v>
      </c>
      <c r="AC4" s="11">
        <f>'OddsRatio_working_3-way'!X4^(1/3)*SIN('OddsRatio_working_3-way'!Y4/3)</f>
        <v>0.25726002372221618</v>
      </c>
      <c r="AD4" s="11">
        <f>'OddsRatio_working_3-way'!X4^(1/3)*SIN(('OddsRatio_working_3-way'!Y4+2*PI())/3)</f>
        <v>0.35585398725961298</v>
      </c>
      <c r="AE4" s="11">
        <f>'OddsRatio_working_3-way'!X4^(1/3)*SIN(('OddsRatio_working_3-way'!Y4+4*PI())/3)</f>
        <v>-0.61311401098182916</v>
      </c>
      <c r="AF4" s="11">
        <f>-'OddsRatio_working_3-way'!U4/(3*'OddsRatio_working_3-way'!X4^(1/3))*COS(('OddsRatio_working_3-way'!Y4)/3)</f>
        <v>0.55943393462082935</v>
      </c>
      <c r="AG4" s="11">
        <f>-'OddsRatio_working_3-way'!U4/(3*'OddsRatio_working_3-way'!X4^(1/3))*COS(('OddsRatio_working_3-way'!Y4+2*PI())/3)</f>
        <v>-0.50251068323204107</v>
      </c>
      <c r="AH4" s="11">
        <f>-'OddsRatio_working_3-way'!U4/(3*'OddsRatio_working_3-way'!X4^(1/3))*COS(('OddsRatio_working_3-way'!Y4+4*PI())/3)</f>
        <v>-5.6923251388788607E-2</v>
      </c>
      <c r="AI4" s="11">
        <f>'OddsRatio_working_3-way'!U4/(3*'OddsRatio_working_3-way'!X4^(1/3))*SIN(('OddsRatio_working_3-way'!Y4)/3)</f>
        <v>-0.25726002372221612</v>
      </c>
      <c r="AJ4" s="11">
        <f>'OddsRatio_working_3-way'!U4/(3*'OddsRatio_working_3-way'!X4^(1/3))*SIN(('OddsRatio_working_3-way'!Y4+2*PI())/3)</f>
        <v>-0.35585398725961287</v>
      </c>
      <c r="AK4" s="11">
        <f>'OddsRatio_working_3-way'!U4/(3*'OddsRatio_working_3-way'!X4^(1/3))*SIN(('OddsRatio_working_3-way'!Y4+4*PI())/3)</f>
        <v>0.61311401098182905</v>
      </c>
      <c r="AL4" s="11">
        <f>'OddsRatio_working_3-way'!Z4+'OddsRatio_working_3-way'!AF4</f>
        <v>1.1188678692416589</v>
      </c>
      <c r="AM4" s="11">
        <f>'OddsRatio_working_3-way'!AA4+'OddsRatio_working_3-way'!AG4</f>
        <v>-1.0050213664640824</v>
      </c>
      <c r="AN4" s="11">
        <f>'OddsRatio_working_3-way'!AB4+'OddsRatio_working_3-way'!AH4</f>
        <v>-0.11384650277757721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1.1188678692416589</v>
      </c>
      <c r="AS4" s="11">
        <f>IF(('OddsRatio_working_3-way'!X4=0),IF(Q4&gt;0,-Q4^(1/3),(-Q4)^(1/3)),'OddsRatio_working_3-way'!AM4-'OddsRatio_working_3-way'!R4/3)</f>
        <v>-1.0050213664640824</v>
      </c>
      <c r="AT4" s="11">
        <f>IF(('OddsRatio_working_3-way'!X4=0),IF(Q4&gt;0,-Q4^(1/3),(-Q4)^(1/3)),'OddsRatio_working_3-way'!AN4-'OddsRatio_working_3-way'!R4/3)</f>
        <v>-0.11384650277757721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2.58</v>
      </c>
      <c r="B5" s="4">
        <f>IF('True_Odds_Calculator_3-way'!B6="","",'True_Odds_Calculator_3-way'!B6)</f>
        <v>3.42</v>
      </c>
      <c r="C5" s="4">
        <f>IF('True_Odds_Calculator_3-way'!C6="","",'True_Odds_Calculator_3-way'!C6)</f>
        <v>2.83</v>
      </c>
      <c r="D5" s="9">
        <f t="shared" si="13"/>
        <v>0.37580590186364815</v>
      </c>
      <c r="E5" s="9">
        <f t="shared" si="14"/>
        <v>0.28216833298447153</v>
      </c>
      <c r="F5" s="9">
        <f t="shared" si="15"/>
        <v>0.34202576515188027</v>
      </c>
      <c r="G5" s="9">
        <f t="shared" si="16"/>
        <v>1.0512329737861292</v>
      </c>
      <c r="H5" s="9">
        <f t="shared" si="17"/>
        <v>2.6609480985820846</v>
      </c>
      <c r="I5" s="9">
        <f t="shared" si="18"/>
        <v>3.5439837965624323</v>
      </c>
      <c r="J5" s="9">
        <f t="shared" si="19"/>
        <v>2.9237563420286161</v>
      </c>
      <c r="K5" s="11">
        <f t="shared" si="20"/>
        <v>0.38759689922480617</v>
      </c>
      <c r="L5" s="11">
        <f t="shared" si="21"/>
        <v>0.29239766081871343</v>
      </c>
      <c r="M5" s="11">
        <f t="shared" si="22"/>
        <v>0.35335689045936397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-0.28021494555958748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0.23347280830705058</v>
      </c>
      <c r="Q5" s="11">
        <f>2*'OddsRatio_working_3-way'!K5*'OddsRatio_working_3-way'!L5*'OddsRatio_working_3-way'!M5</f>
        <v>8.0093587755420442E-2</v>
      </c>
      <c r="R5" s="11">
        <f t="shared" si="23"/>
        <v>0</v>
      </c>
      <c r="S5" s="11">
        <f t="shared" si="24"/>
        <v>-0.83319184792519496</v>
      </c>
      <c r="T5" s="11">
        <f t="shared" si="25"/>
        <v>-0.28582910734998113</v>
      </c>
      <c r="U5" s="11">
        <f>'OddsRatio_working_3-way'!S5-'OddsRatio_working_3-way'!R5^2/3</f>
        <v>-0.83319184792519496</v>
      </c>
      <c r="V5" s="11">
        <f>'OddsRatio_working_3-way'!S5*'OddsRatio_working_3-way'!R5/3-2*'OddsRatio_working_3-way'!R5^3/27-'OddsRatio_working_3-way'!T5</f>
        <v>0.28582910734998113</v>
      </c>
      <c r="W5" s="11">
        <f>'OddsRatio_working_3-way'!V5^2+4*'OddsRatio_working_3-way'!U5^3/27</f>
        <v>-3.9919424995453062E-3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0.14636446043014706</v>
      </c>
      <c r="Y5" s="11">
        <f>IF('OddsRatio_working_3-way'!W5&gt;=0,IF('OddsRatio_working_3-way'!V5+SQRT('OddsRatio_working_3-way'!W5)&gt;0,0,PI()),ACOS('OddsRatio_working_3-way'!V5/(2*'OddsRatio_working_3-way'!X5)))</f>
        <v>0.21754926448074818</v>
      </c>
      <c r="Z5" s="11">
        <f>'OddsRatio_working_3-way'!X5^(1/3)*COS('OddsRatio_working_3-way'!Y5/3)</f>
        <v>0.52561648689306462</v>
      </c>
      <c r="AA5" s="11">
        <f>'OddsRatio_working_3-way'!X5^(1/3)*COS(('OddsRatio_working_3-way'!Y5+2*PI())/3)</f>
        <v>-0.29587550083119363</v>
      </c>
      <c r="AB5" s="11">
        <f>'OddsRatio_working_3-way'!X5^(1/3)*COS(('OddsRatio_working_3-way'!Y5+4*PI())/3)</f>
        <v>-0.22974098606187082</v>
      </c>
      <c r="AC5" s="11">
        <f>'OddsRatio_working_3-way'!X5^(1/3)*SIN('OddsRatio_working_3-way'!Y5/3)</f>
        <v>3.8182779904793768E-2</v>
      </c>
      <c r="AD5" s="11">
        <f>'OddsRatio_working_3-way'!X5^(1/3)*SIN(('OddsRatio_working_3-way'!Y5+2*PI())/3)</f>
        <v>0.43610584034492744</v>
      </c>
      <c r="AE5" s="11">
        <f>'OddsRatio_working_3-way'!X5^(1/3)*SIN(('OddsRatio_working_3-way'!Y5+4*PI())/3)</f>
        <v>-0.47428862024972124</v>
      </c>
      <c r="AF5" s="11">
        <f>-'OddsRatio_working_3-way'!U5/(3*'OddsRatio_working_3-way'!X5^(1/3))*COS(('OddsRatio_working_3-way'!Y5)/3)</f>
        <v>0.52561648689306451</v>
      </c>
      <c r="AG5" s="11">
        <f>-'OddsRatio_working_3-way'!U5/(3*'OddsRatio_working_3-way'!X5^(1/3))*COS(('OddsRatio_working_3-way'!Y5+2*PI())/3)</f>
        <v>-0.29587550083119357</v>
      </c>
      <c r="AH5" s="11">
        <f>-'OddsRatio_working_3-way'!U5/(3*'OddsRatio_working_3-way'!X5^(1/3))*COS(('OddsRatio_working_3-way'!Y5+4*PI())/3)</f>
        <v>-0.22974098606187077</v>
      </c>
      <c r="AI5" s="11">
        <f>'OddsRatio_working_3-way'!U5/(3*'OddsRatio_working_3-way'!X5^(1/3))*SIN(('OddsRatio_working_3-way'!Y5)/3)</f>
        <v>-3.8182779904793754E-2</v>
      </c>
      <c r="AJ5" s="11">
        <f>'OddsRatio_working_3-way'!U5/(3*'OddsRatio_working_3-way'!X5^(1/3))*SIN(('OddsRatio_working_3-way'!Y5+2*PI())/3)</f>
        <v>-0.43610584034492733</v>
      </c>
      <c r="AK5" s="11">
        <f>'OddsRatio_working_3-way'!U5/(3*'OddsRatio_working_3-way'!X5^(1/3))*SIN(('OddsRatio_working_3-way'!Y5+4*PI())/3)</f>
        <v>0.47428862024972113</v>
      </c>
      <c r="AL5" s="11">
        <f>'OddsRatio_working_3-way'!Z5+'OddsRatio_working_3-way'!AF5</f>
        <v>1.0512329737861292</v>
      </c>
      <c r="AM5" s="11">
        <f>'OddsRatio_working_3-way'!AA5+'OddsRatio_working_3-way'!AG5</f>
        <v>-0.59175100166238725</v>
      </c>
      <c r="AN5" s="11">
        <f>'OddsRatio_working_3-way'!AB5+'OddsRatio_working_3-way'!AH5</f>
        <v>-0.45948197212374159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1.0512329737861292</v>
      </c>
      <c r="AS5" s="11">
        <f>IF(('OddsRatio_working_3-way'!X5=0),IF(Q5&gt;0,-Q5^(1/3),(-Q5)^(1/3)),'OddsRatio_working_3-way'!AM5-'OddsRatio_working_3-way'!R5/3)</f>
        <v>-0.59175100166238725</v>
      </c>
      <c r="AT5" s="11">
        <f>IF(('OddsRatio_working_3-way'!X5=0),IF(Q5&gt;0,-Q5^(1/3),(-Q5)^(1/3)),'OddsRatio_working_3-way'!AN5-'OddsRatio_working_3-way'!R5/3)</f>
        <v>-0.45948197212374159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4.1100000000000003</v>
      </c>
      <c r="B6" s="4">
        <f>IF('True_Odds_Calculator_3-way'!B7="","",'True_Odds_Calculator_3-way'!B7)</f>
        <v>3.53</v>
      </c>
      <c r="C6" s="4">
        <f>IF('True_Odds_Calculator_3-way'!C7="","",'True_Odds_Calculator_3-way'!C7)</f>
        <v>1.97</v>
      </c>
      <c r="D6" s="9">
        <f t="shared" si="13"/>
        <v>0.23348478308929188</v>
      </c>
      <c r="E6" s="9">
        <f t="shared" si="14"/>
        <v>0.27242886881765604</v>
      </c>
      <c r="F6" s="9">
        <f t="shared" si="15"/>
        <v>0.49408634809305196</v>
      </c>
      <c r="G6" s="9">
        <f t="shared" si="16"/>
        <v>1.055605903495284</v>
      </c>
      <c r="H6" s="9">
        <f t="shared" si="17"/>
        <v>4.2829343598703336</v>
      </c>
      <c r="I6" s="9">
        <f t="shared" si="18"/>
        <v>3.670682935843069</v>
      </c>
      <c r="J6" s="9">
        <f t="shared" si="19"/>
        <v>2.0239377263904257</v>
      </c>
      <c r="K6" s="11">
        <f t="shared" si="20"/>
        <v>0.24330900243309</v>
      </c>
      <c r="L6" s="11">
        <f t="shared" si="21"/>
        <v>0.28328611898016998</v>
      </c>
      <c r="M6" s="11">
        <f t="shared" si="22"/>
        <v>0.50761421319796951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-0.26703604738628339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0.2312696835079629</v>
      </c>
      <c r="Q6" s="11">
        <f>2*'OddsRatio_working_3-way'!K6*'OddsRatio_working_3-way'!L6*'OddsRatio_working_3-way'!M6</f>
        <v>6.9975698489550042E-2</v>
      </c>
      <c r="R6" s="11">
        <f t="shared" si="23"/>
        <v>0</v>
      </c>
      <c r="S6" s="11">
        <f t="shared" si="24"/>
        <v>-0.86606166385251226</v>
      </c>
      <c r="T6" s="11">
        <f t="shared" si="25"/>
        <v>-0.26204588921407329</v>
      </c>
      <c r="U6" s="11">
        <f>'OddsRatio_working_3-way'!S6-'OddsRatio_working_3-way'!R6^2/3</f>
        <v>-0.86606166385251226</v>
      </c>
      <c r="V6" s="11">
        <f>'OddsRatio_working_3-way'!S6*'OddsRatio_working_3-way'!R6/3-2*'OddsRatio_working_3-way'!R6^3/27-'OddsRatio_working_3-way'!T6</f>
        <v>0.26204588921407329</v>
      </c>
      <c r="W6" s="11">
        <f>'OddsRatio_working_3-way'!V6^2+4*'OddsRatio_working_3-way'!U6^3/27</f>
        <v>-2.7569084006372077E-2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0.15511055094703136</v>
      </c>
      <c r="Y6" s="11">
        <f>IF('OddsRatio_working_3-way'!W6&gt;=0,IF('OddsRatio_working_3-way'!V6+SQRT('OddsRatio_working_3-way'!W6)&gt;0,0,PI()),ACOS('OddsRatio_working_3-way'!V6/(2*'OddsRatio_working_3-way'!X6)))</f>
        <v>0.56477910935708997</v>
      </c>
      <c r="Z6" s="11">
        <f>'OddsRatio_working_3-way'!X6^(1/3)*COS('OddsRatio_working_3-way'!Y6/3)</f>
        <v>0.52780295174764202</v>
      </c>
      <c r="AA6" s="11">
        <f>'OddsRatio_working_3-way'!X6^(1/3)*COS(('OddsRatio_working_3-way'!Y6+2*PI())/3)</f>
        <v>-0.35098447684407508</v>
      </c>
      <c r="AB6" s="11">
        <f>'OddsRatio_working_3-way'!X6^(1/3)*COS(('OddsRatio_working_3-way'!Y6+4*PI())/3)</f>
        <v>-0.17681847490356709</v>
      </c>
      <c r="AC6" s="11">
        <f>'OddsRatio_working_3-way'!X6^(1/3)*SIN('OddsRatio_working_3-way'!Y6/3)</f>
        <v>0.10055478810403333</v>
      </c>
      <c r="AD6" s="11">
        <f>'OddsRatio_working_3-way'!X6^(1/3)*SIN(('OddsRatio_working_3-way'!Y6+2*PI())/3)</f>
        <v>0.40681337035385368</v>
      </c>
      <c r="AE6" s="11">
        <f>'OddsRatio_working_3-way'!X6^(1/3)*SIN(('OddsRatio_working_3-way'!Y6+4*PI())/3)</f>
        <v>-0.50736815845788685</v>
      </c>
      <c r="AF6" s="11">
        <f>-'OddsRatio_working_3-way'!U6/(3*'OddsRatio_working_3-way'!X6^(1/3))*COS(('OddsRatio_working_3-way'!Y6)/3)</f>
        <v>0.52780295174764202</v>
      </c>
      <c r="AG6" s="11">
        <f>-'OddsRatio_working_3-way'!U6/(3*'OddsRatio_working_3-way'!X6^(1/3))*COS(('OddsRatio_working_3-way'!Y6+2*PI())/3)</f>
        <v>-0.35098447684407508</v>
      </c>
      <c r="AH6" s="11">
        <f>-'OddsRatio_working_3-way'!U6/(3*'OddsRatio_working_3-way'!X6^(1/3))*COS(('OddsRatio_working_3-way'!Y6+4*PI())/3)</f>
        <v>-0.17681847490356709</v>
      </c>
      <c r="AI6" s="11">
        <f>'OddsRatio_working_3-way'!U6/(3*'OddsRatio_working_3-way'!X6^(1/3))*SIN(('OddsRatio_working_3-way'!Y6)/3)</f>
        <v>-0.10055478810403333</v>
      </c>
      <c r="AJ6" s="11">
        <f>'OddsRatio_working_3-way'!U6/(3*'OddsRatio_working_3-way'!X6^(1/3))*SIN(('OddsRatio_working_3-way'!Y6+2*PI())/3)</f>
        <v>-0.40681337035385368</v>
      </c>
      <c r="AK6" s="11">
        <f>'OddsRatio_working_3-way'!U6/(3*'OddsRatio_working_3-way'!X6^(1/3))*SIN(('OddsRatio_working_3-way'!Y6+4*PI())/3)</f>
        <v>0.50736815845788685</v>
      </c>
      <c r="AL6" s="11">
        <f>'OddsRatio_working_3-way'!Z6+'OddsRatio_working_3-way'!AF6</f>
        <v>1.055605903495284</v>
      </c>
      <c r="AM6" s="11">
        <f>'OddsRatio_working_3-way'!AA6+'OddsRatio_working_3-way'!AG6</f>
        <v>-0.70196895368815015</v>
      </c>
      <c r="AN6" s="11">
        <f>'OddsRatio_working_3-way'!AB6+'OddsRatio_working_3-way'!AH6</f>
        <v>-0.35363694980713417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1.055605903495284</v>
      </c>
      <c r="AS6" s="11">
        <f>IF(('OddsRatio_working_3-way'!X6=0),IF(Q6&gt;0,-Q6^(1/3),(-Q6)^(1/3)),'OddsRatio_working_3-way'!AM6-'OddsRatio_working_3-way'!R6/3)</f>
        <v>-0.70196895368815015</v>
      </c>
      <c r="AT6" s="11">
        <f>IF(('OddsRatio_working_3-way'!X6=0),IF(Q6&gt;0,-Q6^(1/3),(-Q6)^(1/3)),'OddsRatio_working_3-way'!AN6-'OddsRatio_working_3-way'!R6/3)</f>
        <v>-0.35363694980713417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4.18</v>
      </c>
      <c r="B7" s="4">
        <f>IF('True_Odds_Calculator_3-way'!B8="","",'True_Odds_Calculator_3-way'!B8)</f>
        <v>3.51</v>
      </c>
      <c r="C7" s="4">
        <f>IF('True_Odds_Calculator_3-way'!C8="","",'True_Odds_Calculator_3-way'!C8)</f>
        <v>1.96</v>
      </c>
      <c r="D7" s="9">
        <f t="shared" si="13"/>
        <v>0.22946649523702156</v>
      </c>
      <c r="E7" s="9">
        <f t="shared" si="14"/>
        <v>0.27393918168188819</v>
      </c>
      <c r="F7" s="9">
        <f t="shared" si="15"/>
        <v>0.49659432308109014</v>
      </c>
      <c r="G7" s="9">
        <f t="shared" si="16"/>
        <v>1.0559543053245302</v>
      </c>
      <c r="H7" s="9">
        <f t="shared" si="17"/>
        <v>4.3579346909320051</v>
      </c>
      <c r="I7" s="9">
        <f t="shared" si="18"/>
        <v>3.6504453063645701</v>
      </c>
      <c r="J7" s="9">
        <f t="shared" si="19"/>
        <v>2.013716133111549</v>
      </c>
      <c r="K7" s="11">
        <f t="shared" si="20"/>
        <v>0.23923444976076558</v>
      </c>
      <c r="L7" s="11">
        <f t="shared" si="21"/>
        <v>0.28490028490028491</v>
      </c>
      <c r="M7" s="11">
        <f t="shared" si="22"/>
        <v>0.51020408163265307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-0.26646035668592039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0.23125023125023125</v>
      </c>
      <c r="Q7" s="11">
        <f>2*'OddsRatio_working_3-way'!K7*'OddsRatio_working_3-way'!L7*'OddsRatio_working_3-way'!M7</f>
        <v>6.9548941729392869E-2</v>
      </c>
      <c r="R7" s="11">
        <f t="shared" si="23"/>
        <v>0</v>
      </c>
      <c r="S7" s="11">
        <f t="shared" si="24"/>
        <v>-0.8678597977064495</v>
      </c>
      <c r="T7" s="11">
        <f t="shared" si="25"/>
        <v>-0.26101046547562395</v>
      </c>
      <c r="U7" s="11">
        <f>'OddsRatio_working_3-way'!S7-'OddsRatio_working_3-way'!R7^2/3</f>
        <v>-0.8678597977064495</v>
      </c>
      <c r="V7" s="11">
        <f>'OddsRatio_working_3-way'!S7*'OddsRatio_working_3-way'!R7/3-2*'OddsRatio_working_3-way'!R7^3/27-'OddsRatio_working_3-way'!T7</f>
        <v>0.26101046547562395</v>
      </c>
      <c r="W7" s="11">
        <f>'OddsRatio_working_3-way'!V7^2+4*'OddsRatio_working_3-way'!U7^3/27</f>
        <v>-2.8711342521797967E-2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0.15559386685342055</v>
      </c>
      <c r="Y7" s="11">
        <f>IF('OddsRatio_working_3-way'!W7&gt;=0,IF('OddsRatio_working_3-way'!V7+SQRT('OddsRatio_working_3-way'!W7)&gt;0,0,PI()),ACOS('OddsRatio_working_3-way'!V7/(2*'OddsRatio_working_3-way'!X7)))</f>
        <v>0.57580244289517368</v>
      </c>
      <c r="Z7" s="11">
        <f>'OddsRatio_working_3-way'!X7^(1/3)*COS('OddsRatio_working_3-way'!Y7/3)</f>
        <v>0.52797715266226508</v>
      </c>
      <c r="AA7" s="11">
        <f>'OddsRatio_working_3-way'!X7^(1/3)*COS(('OddsRatio_working_3-way'!Y7+2*PI())/3)</f>
        <v>-0.35284263716460129</v>
      </c>
      <c r="AB7" s="11">
        <f>'OddsRatio_working_3-way'!X7^(1/3)*COS(('OddsRatio_working_3-way'!Y7+4*PI())/3)</f>
        <v>-0.17513451549766348</v>
      </c>
      <c r="AC7" s="11">
        <f>'OddsRatio_working_3-way'!X7^(1/3)*SIN('OddsRatio_working_3-way'!Y7/3)</f>
        <v>0.10259983188158929</v>
      </c>
      <c r="AD7" s="11">
        <f>'OddsRatio_working_3-way'!X7^(1/3)*SIN(('OddsRatio_working_3-way'!Y7+2*PI())/3)</f>
        <v>0.40594171088250175</v>
      </c>
      <c r="AE7" s="11">
        <f>'OddsRatio_working_3-way'!X7^(1/3)*SIN(('OddsRatio_working_3-way'!Y7+4*PI())/3)</f>
        <v>-0.50854154276409103</v>
      </c>
      <c r="AF7" s="11">
        <f>-'OddsRatio_working_3-way'!U7/(3*'OddsRatio_working_3-way'!X7^(1/3))*COS(('OddsRatio_working_3-way'!Y7)/3)</f>
        <v>0.52797715266226508</v>
      </c>
      <c r="AG7" s="11">
        <f>-'OddsRatio_working_3-way'!U7/(3*'OddsRatio_working_3-way'!X7^(1/3))*COS(('OddsRatio_working_3-way'!Y7+2*PI())/3)</f>
        <v>-0.35284263716460129</v>
      </c>
      <c r="AH7" s="11">
        <f>-'OddsRatio_working_3-way'!U7/(3*'OddsRatio_working_3-way'!X7^(1/3))*COS(('OddsRatio_working_3-way'!Y7+4*PI())/3)</f>
        <v>-0.17513451549766348</v>
      </c>
      <c r="AI7" s="11">
        <f>'OddsRatio_working_3-way'!U7/(3*'OddsRatio_working_3-way'!X7^(1/3))*SIN(('OddsRatio_working_3-way'!Y7)/3)</f>
        <v>-0.10259983188158929</v>
      </c>
      <c r="AJ7" s="11">
        <f>'OddsRatio_working_3-way'!U7/(3*'OddsRatio_working_3-way'!X7^(1/3))*SIN(('OddsRatio_working_3-way'!Y7+2*PI())/3)</f>
        <v>-0.40594171088250175</v>
      </c>
      <c r="AK7" s="11">
        <f>'OddsRatio_working_3-way'!U7/(3*'OddsRatio_working_3-way'!X7^(1/3))*SIN(('OddsRatio_working_3-way'!Y7+4*PI())/3)</f>
        <v>0.50854154276409103</v>
      </c>
      <c r="AL7" s="11">
        <f>'OddsRatio_working_3-way'!Z7+'OddsRatio_working_3-way'!AF7</f>
        <v>1.0559543053245302</v>
      </c>
      <c r="AM7" s="11">
        <f>'OddsRatio_working_3-way'!AA7+'OddsRatio_working_3-way'!AG7</f>
        <v>-0.70568527432920258</v>
      </c>
      <c r="AN7" s="11">
        <f>'OddsRatio_working_3-way'!AB7+'OddsRatio_working_3-way'!AH7</f>
        <v>-0.35026903099532697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1.0559543053245302</v>
      </c>
      <c r="AS7" s="11">
        <f>IF(('OddsRatio_working_3-way'!X7=0),IF(Q7&gt;0,-Q7^(1/3),(-Q7)^(1/3)),'OddsRatio_working_3-way'!AM7-'OddsRatio_working_3-way'!R7/3)</f>
        <v>-0.70568527432920258</v>
      </c>
      <c r="AT7" s="11">
        <f>IF(('OddsRatio_working_3-way'!X7=0),IF(Q7&gt;0,-Q7^(1/3),(-Q7)^(1/3)),'OddsRatio_working_3-way'!AN7-'OddsRatio_working_3-way'!R7/3)</f>
        <v>-0.35026903099532697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2.25</v>
      </c>
      <c r="B8" s="4">
        <f>IF('True_Odds_Calculator_3-way'!B9="","",'True_Odds_Calculator_3-way'!B9)</f>
        <v>3.7</v>
      </c>
      <c r="C8" s="4">
        <f>IF('True_Odds_Calculator_3-way'!C9="","",'True_Odds_Calculator_3-way'!C9)</f>
        <v>3.14</v>
      </c>
      <c r="D8" s="9">
        <f t="shared" si="13"/>
        <v>0.43199327780810465</v>
      </c>
      <c r="E8" s="9">
        <f t="shared" si="14"/>
        <v>0.26041139032787974</v>
      </c>
      <c r="F8" s="9">
        <f t="shared" si="15"/>
        <v>0.30759533186401589</v>
      </c>
      <c r="G8" s="9">
        <f t="shared" si="16"/>
        <v>1.0518806682806006</v>
      </c>
      <c r="H8" s="9">
        <f t="shared" si="17"/>
        <v>2.3148508353507506</v>
      </c>
      <c r="I8" s="9">
        <f t="shared" si="18"/>
        <v>3.8400778043576214</v>
      </c>
      <c r="J8" s="9">
        <f t="shared" si="19"/>
        <v>3.2510246301204848</v>
      </c>
      <c r="K8" s="11">
        <f t="shared" si="20"/>
        <v>0.44444444444444442</v>
      </c>
      <c r="L8" s="11">
        <f t="shared" si="21"/>
        <v>0.27027027027027023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-0.2762954036839389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0.23297182532851318</v>
      </c>
      <c r="Q8" s="11">
        <f>2*'OddsRatio_working_3-way'!K8*'OddsRatio_working_3-way'!L8*'OddsRatio_working_3-way'!M8</f>
        <v>7.650963064975802E-2</v>
      </c>
      <c r="R8" s="11">
        <f t="shared" si="23"/>
        <v>0</v>
      </c>
      <c r="S8" s="11">
        <f t="shared" si="24"/>
        <v>-0.84319833852544057</v>
      </c>
      <c r="T8" s="11">
        <f t="shared" si="25"/>
        <v>-0.27691242644513647</v>
      </c>
      <c r="U8" s="11">
        <f>'OddsRatio_working_3-way'!S8-'OddsRatio_working_3-way'!R8^2/3</f>
        <v>-0.84319833852544057</v>
      </c>
      <c r="V8" s="11">
        <f>'OddsRatio_working_3-way'!S8*'OddsRatio_working_3-way'!R8/3-2*'OddsRatio_working_3-way'!R8^3/27-'OddsRatio_working_3-way'!T8</f>
        <v>0.27691242644513647</v>
      </c>
      <c r="W8" s="11">
        <f>'OddsRatio_working_3-way'!V8^2+4*'OddsRatio_working_3-way'!U8^3/27</f>
        <v>-1.2134330853353317E-2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0.14900907923100393</v>
      </c>
      <c r="Y8" s="11">
        <f>IF('OddsRatio_working_3-way'!W8&gt;=0,IF('OddsRatio_working_3-way'!V8+SQRT('OddsRatio_working_3-way'!W8)&gt;0,0,PI()),ACOS('OddsRatio_working_3-way'!V8/(2*'OddsRatio_working_3-way'!X8)))</f>
        <v>0.37860893519040451</v>
      </c>
      <c r="Z8" s="11">
        <f>'OddsRatio_working_3-way'!X8^(1/3)*COS('OddsRatio_working_3-way'!Y8/3)</f>
        <v>0.52594033414030028</v>
      </c>
      <c r="AA8" s="11">
        <f>'OddsRatio_working_3-way'!X8^(1/3)*COS(('OddsRatio_working_3-way'!Y8+2*PI())/3)</f>
        <v>-0.32075994406099972</v>
      </c>
      <c r="AB8" s="11">
        <f>'OddsRatio_working_3-way'!X8^(1/3)*COS(('OddsRatio_working_3-way'!Y8+4*PI())/3)</f>
        <v>-0.20518039007930064</v>
      </c>
      <c r="AC8" s="11">
        <f>'OddsRatio_working_3-way'!X8^(1/3)*SIN('OddsRatio_working_3-way'!Y8/3)</f>
        <v>6.6729886604150815E-2</v>
      </c>
      <c r="AD8" s="11">
        <f>'OddsRatio_working_3-way'!X8^(1/3)*SIN(('OddsRatio_working_3-way'!Y8+2*PI())/3)</f>
        <v>0.4221127469383007</v>
      </c>
      <c r="AE8" s="11">
        <f>'OddsRatio_working_3-way'!X8^(1/3)*SIN(('OddsRatio_working_3-way'!Y8+4*PI())/3)</f>
        <v>-0.48884263354245155</v>
      </c>
      <c r="AF8" s="11">
        <f>-'OddsRatio_working_3-way'!U8/(3*'OddsRatio_working_3-way'!X8^(1/3))*COS(('OddsRatio_working_3-way'!Y8)/3)</f>
        <v>0.52594033414030028</v>
      </c>
      <c r="AG8" s="11">
        <f>-'OddsRatio_working_3-way'!U8/(3*'OddsRatio_working_3-way'!X8^(1/3))*COS(('OddsRatio_working_3-way'!Y8+2*PI())/3)</f>
        <v>-0.32075994406099972</v>
      </c>
      <c r="AH8" s="11">
        <f>-'OddsRatio_working_3-way'!U8/(3*'OddsRatio_working_3-way'!X8^(1/3))*COS(('OddsRatio_working_3-way'!Y8+4*PI())/3)</f>
        <v>-0.20518039007930064</v>
      </c>
      <c r="AI8" s="11">
        <f>'OddsRatio_working_3-way'!U8/(3*'OddsRatio_working_3-way'!X8^(1/3))*SIN(('OddsRatio_working_3-way'!Y8)/3)</f>
        <v>-6.6729886604150815E-2</v>
      </c>
      <c r="AJ8" s="11">
        <f>'OddsRatio_working_3-way'!U8/(3*'OddsRatio_working_3-way'!X8^(1/3))*SIN(('OddsRatio_working_3-way'!Y8+2*PI())/3)</f>
        <v>-0.4221127469383007</v>
      </c>
      <c r="AK8" s="11">
        <f>'OddsRatio_working_3-way'!U8/(3*'OddsRatio_working_3-way'!X8^(1/3))*SIN(('OddsRatio_working_3-way'!Y8+4*PI())/3)</f>
        <v>0.48884263354245155</v>
      </c>
      <c r="AL8" s="11">
        <f>'OddsRatio_working_3-way'!Z8+'OddsRatio_working_3-way'!AF8</f>
        <v>1.0518806682806006</v>
      </c>
      <c r="AM8" s="11">
        <f>'OddsRatio_working_3-way'!AA8+'OddsRatio_working_3-way'!AG8</f>
        <v>-0.64151988812199945</v>
      </c>
      <c r="AN8" s="11">
        <f>'OddsRatio_working_3-way'!AB8+'OddsRatio_working_3-way'!AH8</f>
        <v>-0.41036078015860128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1.0518806682806006</v>
      </c>
      <c r="AS8" s="11">
        <f>IF(('OddsRatio_working_3-way'!X8=0),IF(Q8&gt;0,-Q8^(1/3),(-Q8)^(1/3)),'OddsRatio_working_3-way'!AM8-'OddsRatio_working_3-way'!R8/3)</f>
        <v>-0.64151988812199945</v>
      </c>
      <c r="AT8" s="11">
        <f>IF(('OddsRatio_working_3-way'!X8=0),IF(Q8&gt;0,-Q8^(1/3),(-Q8)^(1/3)),'OddsRatio_working_3-way'!AN8-'OddsRatio_working_3-way'!R8/3)</f>
        <v>-0.41036078015860128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2.39</v>
      </c>
      <c r="B9" s="4">
        <f>IF('True_Odds_Calculator_3-way'!B10="","",'True_Odds_Calculator_3-way'!B10)</f>
        <v>2.93</v>
      </c>
      <c r="C9" s="4">
        <f>IF('True_Odds_Calculator_3-way'!C10="","",'True_Odds_Calculator_3-way'!C10)</f>
        <v>3.51</v>
      </c>
      <c r="D9" s="9">
        <f t="shared" si="13"/>
        <v>0.4021830905169605</v>
      </c>
      <c r="E9" s="9">
        <f t="shared" si="14"/>
        <v>0.32638229740472219</v>
      </c>
      <c r="F9" s="9">
        <f t="shared" si="15"/>
        <v>0.27143461207831748</v>
      </c>
      <c r="G9" s="9">
        <f t="shared" si="16"/>
        <v>1.06937391870188</v>
      </c>
      <c r="H9" s="9">
        <f t="shared" si="17"/>
        <v>2.4864297469956136</v>
      </c>
      <c r="I9" s="9">
        <f t="shared" si="18"/>
        <v>3.0638916630946289</v>
      </c>
      <c r="J9" s="9">
        <f t="shared" si="19"/>
        <v>3.684128535941718</v>
      </c>
      <c r="K9" s="11">
        <f t="shared" si="20"/>
        <v>0.41841004184100417</v>
      </c>
      <c r="L9" s="11">
        <f t="shared" si="21"/>
        <v>0.34129692832764502</v>
      </c>
      <c r="M9" s="11">
        <f t="shared" si="22"/>
        <v>0.28490028490028491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-0.27395119106887433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0.23718974980631197</v>
      </c>
      <c r="Q9" s="11">
        <f>2*'OddsRatio_working_3-way'!K9*'OddsRatio_working_3-way'!L9*'OddsRatio_working_3-way'!M9</f>
        <v>8.1368696331496376E-2</v>
      </c>
      <c r="R9" s="11">
        <f t="shared" si="23"/>
        <v>0</v>
      </c>
      <c r="S9" s="11">
        <f t="shared" si="24"/>
        <v>-0.86581025211414342</v>
      </c>
      <c r="T9" s="11">
        <f t="shared" si="25"/>
        <v>-0.29701895441308518</v>
      </c>
      <c r="U9" s="11">
        <f>'OddsRatio_working_3-way'!S9-'OddsRatio_working_3-way'!R9^2/3</f>
        <v>-0.86581025211414342</v>
      </c>
      <c r="V9" s="11">
        <f>'OddsRatio_working_3-way'!S9*'OddsRatio_working_3-way'!R9/3-2*'OddsRatio_working_3-way'!R9^3/27-'OddsRatio_working_3-way'!T9</f>
        <v>0.29701895441308518</v>
      </c>
      <c r="W9" s="11">
        <f>'OddsRatio_working_3-way'!V9^2+4*'OddsRatio_working_3-way'!U9^3/27</f>
        <v>-7.9330861765102012E-3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0.15504301456140532</v>
      </c>
      <c r="Y9" s="11">
        <f>IF('OddsRatio_working_3-way'!W9&gt;=0,IF('OddsRatio_working_3-way'!V9+SQRT('OddsRatio_working_3-way'!W9)&gt;0,0,PI()),ACOS('OddsRatio_working_3-way'!V9/(2*'OddsRatio_working_3-way'!X9)))</f>
        <v>0.29133999576014435</v>
      </c>
      <c r="Z9" s="11">
        <f>'OddsRatio_working_3-way'!X9^(1/3)*COS('OddsRatio_working_3-way'!Y9/3)</f>
        <v>0.53468695935094002</v>
      </c>
      <c r="AA9" s="11">
        <f>'OddsRatio_working_3-way'!X9^(1/3)*COS(('OddsRatio_working_3-way'!Y9+2*PI())/3)</f>
        <v>-0.31245395133749626</v>
      </c>
      <c r="AB9" s="11">
        <f>'OddsRatio_working_3-way'!X9^(1/3)*COS(('OddsRatio_working_3-way'!Y9+4*PI())/3)</f>
        <v>-0.22223300801344389</v>
      </c>
      <c r="AC9" s="11">
        <f>'OddsRatio_working_3-way'!X9^(1/3)*SIN('OddsRatio_working_3-way'!Y9/3)</f>
        <v>5.2089085914683794E-2</v>
      </c>
      <c r="AD9" s="11">
        <f>'OddsRatio_working_3-way'!X9^(1/3)*SIN(('OddsRatio_working_3-way'!Y9+2*PI())/3)</f>
        <v>0.43700794691282979</v>
      </c>
      <c r="AE9" s="11">
        <f>'OddsRatio_working_3-way'!X9^(1/3)*SIN(('OddsRatio_working_3-way'!Y9+4*PI())/3)</f>
        <v>-0.48909703282751338</v>
      </c>
      <c r="AF9" s="11">
        <f>-'OddsRatio_working_3-way'!U9/(3*'OddsRatio_working_3-way'!X9^(1/3))*COS(('OddsRatio_working_3-way'!Y9)/3)</f>
        <v>0.53468695935094013</v>
      </c>
      <c r="AG9" s="11">
        <f>-'OddsRatio_working_3-way'!U9/(3*'OddsRatio_working_3-way'!X9^(1/3))*COS(('OddsRatio_working_3-way'!Y9+2*PI())/3)</f>
        <v>-0.31245395133749632</v>
      </c>
      <c r="AH9" s="11">
        <f>-'OddsRatio_working_3-way'!U9/(3*'OddsRatio_working_3-way'!X9^(1/3))*COS(('OddsRatio_working_3-way'!Y9+4*PI())/3)</f>
        <v>-0.22223300801344395</v>
      </c>
      <c r="AI9" s="11">
        <f>'OddsRatio_working_3-way'!U9/(3*'OddsRatio_working_3-way'!X9^(1/3))*SIN(('OddsRatio_working_3-way'!Y9)/3)</f>
        <v>-5.2089085914683801E-2</v>
      </c>
      <c r="AJ9" s="11">
        <f>'OddsRatio_working_3-way'!U9/(3*'OddsRatio_working_3-way'!X9^(1/3))*SIN(('OddsRatio_working_3-way'!Y9+2*PI())/3)</f>
        <v>-0.43700794691282985</v>
      </c>
      <c r="AK9" s="11">
        <f>'OddsRatio_working_3-way'!U9/(3*'OddsRatio_working_3-way'!X9^(1/3))*SIN(('OddsRatio_working_3-way'!Y9+4*PI())/3)</f>
        <v>0.48909703282751349</v>
      </c>
      <c r="AL9" s="11">
        <f>'OddsRatio_working_3-way'!Z9+'OddsRatio_working_3-way'!AF9</f>
        <v>1.06937391870188</v>
      </c>
      <c r="AM9" s="11">
        <f>'OddsRatio_working_3-way'!AA9+'OddsRatio_working_3-way'!AG9</f>
        <v>-0.62490790267499263</v>
      </c>
      <c r="AN9" s="11">
        <f>'OddsRatio_working_3-way'!AB9+'OddsRatio_working_3-way'!AH9</f>
        <v>-0.44446601602688784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1.06937391870188</v>
      </c>
      <c r="AS9" s="11">
        <f>IF(('OddsRatio_working_3-way'!X9=0),IF(Q9&gt;0,-Q9^(1/3),(-Q9)^(1/3)),'OddsRatio_working_3-way'!AM9-'OddsRatio_working_3-way'!R9/3)</f>
        <v>-0.62490790267499263</v>
      </c>
      <c r="AT9" s="11">
        <f>IF(('OddsRatio_working_3-way'!X9=0),IF(Q9&gt;0,-Q9^(1/3),(-Q9)^(1/3)),'OddsRatio_working_3-way'!AN9-'OddsRatio_working_3-way'!R9/3)</f>
        <v>-0.44446601602688784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5.13</v>
      </c>
      <c r="B10" s="4">
        <f>IF('True_Odds_Calculator_3-way'!B11="","",'True_Odds_Calculator_3-way'!B11)</f>
        <v>3.52</v>
      </c>
      <c r="C10" s="4">
        <f>IF('True_Odds_Calculator_3-way'!C11="","",'True_Odds_Calculator_3-way'!C11)</f>
        <v>1.76</v>
      </c>
      <c r="D10" s="9">
        <f t="shared" si="13"/>
        <v>0.18287288680047584</v>
      </c>
      <c r="E10" s="9">
        <f t="shared" si="14"/>
        <v>0.26835496741460735</v>
      </c>
      <c r="F10" s="9">
        <f t="shared" si="15"/>
        <v>0.54877214578491695</v>
      </c>
      <c r="G10" s="9">
        <f t="shared" si="16"/>
        <v>1.0819077924593135</v>
      </c>
      <c r="H10" s="9">
        <f t="shared" si="17"/>
        <v>5.4682791828569632</v>
      </c>
      <c r="I10" s="9">
        <f t="shared" si="18"/>
        <v>3.7264076369974699</v>
      </c>
      <c r="J10" s="9">
        <f t="shared" si="19"/>
        <v>1.8222499222690778</v>
      </c>
      <c r="K10" s="11">
        <f t="shared" si="20"/>
        <v>0.19493177387914232</v>
      </c>
      <c r="L10" s="11">
        <f t="shared" si="21"/>
        <v>0.28409090909090912</v>
      </c>
      <c r="M10" s="11">
        <f t="shared" si="22"/>
        <v>0.56818181818181823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-0.24888085399449045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0.23315541781450877</v>
      </c>
      <c r="Q10" s="11">
        <f>2*'OddsRatio_working_3-way'!K10*'OddsRatio_working_3-way'!L10*'OddsRatio_working_3-way'!M10</f>
        <v>6.2929937331851232E-2</v>
      </c>
      <c r="R10" s="11">
        <f t="shared" si="23"/>
        <v>0</v>
      </c>
      <c r="S10" s="11">
        <f t="shared" si="24"/>
        <v>-0.93681540412775266</v>
      </c>
      <c r="T10" s="11">
        <f t="shared" si="25"/>
        <v>-0.25285166103313167</v>
      </c>
      <c r="U10" s="11">
        <f>'OddsRatio_working_3-way'!S10-'OddsRatio_working_3-way'!R10^2/3</f>
        <v>-0.93681540412775266</v>
      </c>
      <c r="V10" s="11">
        <f>'OddsRatio_working_3-way'!S10*'OddsRatio_working_3-way'!R10/3-2*'OddsRatio_working_3-way'!R10^3/27-'OddsRatio_working_3-way'!T10</f>
        <v>0.25285166103313167</v>
      </c>
      <c r="W10" s="11">
        <f>'OddsRatio_working_3-way'!V10^2+4*'OddsRatio_working_3-way'!U10^3/27</f>
        <v>-5.7869124982451378E-2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0.17450149531570289</v>
      </c>
      <c r="Y10" s="11">
        <f>IF('OddsRatio_working_3-way'!W10&gt;=0,IF('OddsRatio_working_3-way'!V10+SQRT('OddsRatio_working_3-way'!W10)&gt;0,0,PI()),ACOS('OddsRatio_working_3-way'!V10/(2*'OddsRatio_working_3-way'!X10)))</f>
        <v>0.76049179000223954</v>
      </c>
      <c r="Z10" s="11">
        <f>'OddsRatio_working_3-way'!X10^(1/3)*COS('OddsRatio_working_3-way'!Y10/3)</f>
        <v>0.54095389622965673</v>
      </c>
      <c r="AA10" s="11">
        <f>'OddsRatio_working_3-way'!X10^(1/3)*COS(('OddsRatio_working_3-way'!Y10+2*PI())/3)</f>
        <v>-0.39184627145233208</v>
      </c>
      <c r="AB10" s="11">
        <f>'OddsRatio_working_3-way'!X10^(1/3)*COS(('OddsRatio_working_3-way'!Y10+4*PI())/3)</f>
        <v>-0.14910762477732473</v>
      </c>
      <c r="AC10" s="11">
        <f>'OddsRatio_working_3-way'!X10^(1/3)*SIN('OddsRatio_working_3-way'!Y10/3)</f>
        <v>0.140145223000541</v>
      </c>
      <c r="AD10" s="11">
        <f>'OddsRatio_working_3-way'!X10^(1/3)*SIN(('OddsRatio_working_3-way'!Y10+2*PI())/3)</f>
        <v>0.3984072049107833</v>
      </c>
      <c r="AE10" s="11">
        <f>'OddsRatio_working_3-way'!X10^(1/3)*SIN(('OddsRatio_working_3-way'!Y10+4*PI())/3)</f>
        <v>-0.53855242791132429</v>
      </c>
      <c r="AF10" s="11">
        <f>-'OddsRatio_working_3-way'!U10/(3*'OddsRatio_working_3-way'!X10^(1/3))*COS(('OddsRatio_working_3-way'!Y10)/3)</f>
        <v>0.54095389622965673</v>
      </c>
      <c r="AG10" s="11">
        <f>-'OddsRatio_working_3-way'!U10/(3*'OddsRatio_working_3-way'!X10^(1/3))*COS(('OddsRatio_working_3-way'!Y10+2*PI())/3)</f>
        <v>-0.39184627145233208</v>
      </c>
      <c r="AH10" s="11">
        <f>-'OddsRatio_working_3-way'!U10/(3*'OddsRatio_working_3-way'!X10^(1/3))*COS(('OddsRatio_working_3-way'!Y10+4*PI())/3)</f>
        <v>-0.14910762477732473</v>
      </c>
      <c r="AI10" s="11">
        <f>'OddsRatio_working_3-way'!U10/(3*'OddsRatio_working_3-way'!X10^(1/3))*SIN(('OddsRatio_working_3-way'!Y10)/3)</f>
        <v>-0.140145223000541</v>
      </c>
      <c r="AJ10" s="11">
        <f>'OddsRatio_working_3-way'!U10/(3*'OddsRatio_working_3-way'!X10^(1/3))*SIN(('OddsRatio_working_3-way'!Y10+2*PI())/3)</f>
        <v>-0.3984072049107833</v>
      </c>
      <c r="AK10" s="11">
        <f>'OddsRatio_working_3-way'!U10/(3*'OddsRatio_working_3-way'!X10^(1/3))*SIN(('OddsRatio_working_3-way'!Y10+4*PI())/3)</f>
        <v>0.53855242791132429</v>
      </c>
      <c r="AL10" s="11">
        <f>'OddsRatio_working_3-way'!Z10+'OddsRatio_working_3-way'!AF10</f>
        <v>1.0819077924593135</v>
      </c>
      <c r="AM10" s="11">
        <f>'OddsRatio_working_3-way'!AA10+'OddsRatio_working_3-way'!AG10</f>
        <v>-0.78369254290466417</v>
      </c>
      <c r="AN10" s="11">
        <f>'OddsRatio_working_3-way'!AB10+'OddsRatio_working_3-way'!AH10</f>
        <v>-0.29821524955464945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1.0819077924593135</v>
      </c>
      <c r="AS10" s="11">
        <f>IF(('OddsRatio_working_3-way'!X10=0),IF(Q10&gt;0,-Q10^(1/3),(-Q10)^(1/3)),'OddsRatio_working_3-way'!AM10-'OddsRatio_working_3-way'!R10/3)</f>
        <v>-0.78369254290466417</v>
      </c>
      <c r="AT10" s="11">
        <f>IF(('OddsRatio_working_3-way'!X10=0),IF(Q10&gt;0,-Q10^(1/3),(-Q10)^(1/3)),'OddsRatio_working_3-way'!AN10-'OddsRatio_working_3-way'!R10/3)</f>
        <v>-0.29821524955464945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4.7699999999999996</v>
      </c>
      <c r="D11" s="9">
        <f t="shared" si="13"/>
        <v>0.55271718057971653</v>
      </c>
      <c r="E11" s="9">
        <f t="shared" si="14"/>
        <v>0.24785215329073215</v>
      </c>
      <c r="F11" s="9">
        <f t="shared" si="15"/>
        <v>0.19943066612955118</v>
      </c>
      <c r="G11" s="9">
        <f t="shared" si="16"/>
        <v>1.0647941591678516</v>
      </c>
      <c r="H11" s="9">
        <f t="shared" si="17"/>
        <v>1.8092435609675668</v>
      </c>
      <c r="I11" s="9">
        <f t="shared" si="18"/>
        <v>4.0346633536283774</v>
      </c>
      <c r="J11" s="9">
        <f t="shared" si="19"/>
        <v>5.0142739800628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0.20964360587002098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-0.25264344003623573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0.22833084582655772</v>
      </c>
      <c r="Q11" s="11">
        <f>2*'OddsRatio_working_3-way'!K11*'OddsRatio_working_3-way'!L11*'OddsRatio_working_3-way'!M11</f>
        <v>6.187827800177715E-2</v>
      </c>
      <c r="R11" s="11">
        <f t="shared" si="23"/>
        <v>0</v>
      </c>
      <c r="S11" s="11">
        <f t="shared" si="24"/>
        <v>-0.90376716606538077</v>
      </c>
      <c r="T11" s="11">
        <f t="shared" si="25"/>
        <v>-0.24492335123723052</v>
      </c>
      <c r="U11" s="11">
        <f>'OddsRatio_working_3-way'!S11-'OddsRatio_working_3-way'!R11^2/3</f>
        <v>-0.90376716606538077</v>
      </c>
      <c r="V11" s="11">
        <f>'OddsRatio_working_3-way'!S11*'OddsRatio_working_3-way'!R11/3-2*'OddsRatio_working_3-way'!R11^3/27-'OddsRatio_working_3-way'!T11</f>
        <v>0.24492335123723052</v>
      </c>
      <c r="W11" s="11">
        <f>'OddsRatio_working_3-way'!V11^2+4*'OddsRatio_working_3-way'!U11^3/27</f>
        <v>-4.9374416338606723E-2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0.16534952700256095</v>
      </c>
      <c r="Y11" s="11">
        <f>IF('OddsRatio_working_3-way'!W11&gt;=0,IF('OddsRatio_working_3-way'!V11+SQRT('OddsRatio_working_3-way'!W11)&gt;0,0,PI()),ACOS('OddsRatio_working_3-way'!V11/(2*'OddsRatio_working_3-way'!X11)))</f>
        <v>0.73679913308928169</v>
      </c>
      <c r="Z11" s="11">
        <f>'OddsRatio_working_3-way'!X11^(1/3)*COS('OddsRatio_working_3-way'!Y11/3)</f>
        <v>0.53239707958392579</v>
      </c>
      <c r="AA11" s="11">
        <f>'OddsRatio_working_3-way'!X11^(1/3)*COS(('OddsRatio_working_3-way'!Y11+2*PI())/3)</f>
        <v>-0.3817701788485473</v>
      </c>
      <c r="AB11" s="11">
        <f>'OddsRatio_working_3-way'!X11^(1/3)*COS(('OddsRatio_working_3-way'!Y11+4*PI())/3)</f>
        <v>-0.15062690073537857</v>
      </c>
      <c r="AC11" s="11">
        <f>'OddsRatio_working_3-way'!X11^(1/3)*SIN('OddsRatio_working_3-way'!Y11/3)</f>
        <v>0.13345063384001057</v>
      </c>
      <c r="AD11" s="11">
        <f>'OddsRatio_working_3-way'!X11^(1/3)*SIN(('OddsRatio_working_3-way'!Y11+2*PI())/3)</f>
        <v>0.39434407890031997</v>
      </c>
      <c r="AE11" s="11">
        <f>'OddsRatio_working_3-way'!X11^(1/3)*SIN(('OddsRatio_working_3-way'!Y11+4*PI())/3)</f>
        <v>-0.52779471274033052</v>
      </c>
      <c r="AF11" s="11">
        <f>-'OddsRatio_working_3-way'!U11/(3*'OddsRatio_working_3-way'!X11^(1/3))*COS(('OddsRatio_working_3-way'!Y11)/3)</f>
        <v>0.53239707958392579</v>
      </c>
      <c r="AG11" s="11">
        <f>-'OddsRatio_working_3-way'!U11/(3*'OddsRatio_working_3-way'!X11^(1/3))*COS(('OddsRatio_working_3-way'!Y11+2*PI())/3)</f>
        <v>-0.3817701788485473</v>
      </c>
      <c r="AH11" s="11">
        <f>-'OddsRatio_working_3-way'!U11/(3*'OddsRatio_working_3-way'!X11^(1/3))*COS(('OddsRatio_working_3-way'!Y11+4*PI())/3)</f>
        <v>-0.15062690073537857</v>
      </c>
      <c r="AI11" s="11">
        <f>'OddsRatio_working_3-way'!U11/(3*'OddsRatio_working_3-way'!X11^(1/3))*SIN(('OddsRatio_working_3-way'!Y11)/3)</f>
        <v>-0.13345063384001057</v>
      </c>
      <c r="AJ11" s="11">
        <f>'OddsRatio_working_3-way'!U11/(3*'OddsRatio_working_3-way'!X11^(1/3))*SIN(('OddsRatio_working_3-way'!Y11+2*PI())/3)</f>
        <v>-0.39434407890031997</v>
      </c>
      <c r="AK11" s="11">
        <f>'OddsRatio_working_3-way'!U11/(3*'OddsRatio_working_3-way'!X11^(1/3))*SIN(('OddsRatio_working_3-way'!Y11+4*PI())/3)</f>
        <v>0.52779471274033052</v>
      </c>
      <c r="AL11" s="11">
        <f>'OddsRatio_working_3-way'!Z11+'OddsRatio_working_3-way'!AF11</f>
        <v>1.0647941591678516</v>
      </c>
      <c r="AM11" s="11">
        <f>'OddsRatio_working_3-way'!AA11+'OddsRatio_working_3-way'!AG11</f>
        <v>-0.76354035769709461</v>
      </c>
      <c r="AN11" s="11">
        <f>'OddsRatio_working_3-way'!AB11+'OddsRatio_working_3-way'!AH11</f>
        <v>-0.30125380147075714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1.0647941591678516</v>
      </c>
      <c r="AS11" s="11">
        <f>IF(('OddsRatio_working_3-way'!X11=0),IF(Q11&gt;0,-Q11^(1/3),(-Q11)^(1/3)),'OddsRatio_working_3-way'!AM11-'OddsRatio_working_3-way'!R11/3)</f>
        <v>-0.76354035769709461</v>
      </c>
      <c r="AT11" s="11">
        <f>IF(('OddsRatio_working_3-way'!X11=0),IF(Q11&gt;0,-Q11^(1/3),(-Q11)^(1/3)),'OddsRatio_working_3-way'!AN11-'OddsRatio_working_3-way'!R11/3)</f>
        <v>-0.30125380147075714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2.39</v>
      </c>
      <c r="B12" s="4">
        <f>IF('True_Odds_Calculator_3-way'!B13="","",'True_Odds_Calculator_3-way'!B13)</f>
        <v>3.1</v>
      </c>
      <c r="C12" s="4">
        <f>IF('True_Odds_Calculator_3-way'!C13="","",'True_Odds_Calculator_3-way'!C13)</f>
        <v>3.41</v>
      </c>
      <c r="D12" s="9">
        <f t="shared" si="13"/>
        <v>0.40591096426499335</v>
      </c>
      <c r="E12" s="9">
        <f t="shared" si="14"/>
        <v>0.3114114356025916</v>
      </c>
      <c r="F12" s="9">
        <f t="shared" si="15"/>
        <v>0.28267760013241527</v>
      </c>
      <c r="G12" s="9">
        <f t="shared" si="16"/>
        <v>1.0529456496843865</v>
      </c>
      <c r="H12" s="9">
        <f t="shared" si="17"/>
        <v>2.463594453061297</v>
      </c>
      <c r="I12" s="9">
        <f t="shared" si="18"/>
        <v>3.2111858643372115</v>
      </c>
      <c r="J12" s="9">
        <f t="shared" si="19"/>
        <v>3.5375990157393717</v>
      </c>
      <c r="K12" s="11">
        <f t="shared" si="20"/>
        <v>0.41841004184100417</v>
      </c>
      <c r="L12" s="11">
        <f t="shared" si="21"/>
        <v>0.32258064516129031</v>
      </c>
      <c r="M12" s="11">
        <f t="shared" si="22"/>
        <v>0.29325513196480935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-0.27844355105880991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0.23352750419656837</v>
      </c>
      <c r="Q12" s="11">
        <f>2*'OddsRatio_working_3-way'!K12*'OddsRatio_working_3-way'!L12*'OddsRatio_working_3-way'!M12</f>
        <v>7.9161865829345202E-2</v>
      </c>
      <c r="R12" s="11">
        <f t="shared" si="23"/>
        <v>0</v>
      </c>
      <c r="S12" s="11">
        <f t="shared" si="24"/>
        <v>-0.83868885922678504</v>
      </c>
      <c r="T12" s="11">
        <f t="shared" si="25"/>
        <v>-0.28430130821246946</v>
      </c>
      <c r="U12" s="11">
        <f>'OddsRatio_working_3-way'!S12-'OddsRatio_working_3-way'!R12^2/3</f>
        <v>-0.83868885922678504</v>
      </c>
      <c r="V12" s="11">
        <f>'OddsRatio_working_3-way'!S12*'OddsRatio_working_3-way'!R12/3-2*'OddsRatio_working_3-way'!R12^3/27-'OddsRatio_working_3-way'!T12</f>
        <v>0.28430130821246946</v>
      </c>
      <c r="W12" s="11">
        <f>'OddsRatio_working_3-way'!V12^2+4*'OddsRatio_working_3-way'!U12^3/27</f>
        <v>-6.57023386192436E-3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0.14781531357850403</v>
      </c>
      <c r="Y12" s="11">
        <f>IF('OddsRatio_working_3-way'!W12&gt;=0,IF('OddsRatio_working_3-way'!V12+SQRT('OddsRatio_working_3-way'!W12)&gt;0,0,PI()),ACOS('OddsRatio_working_3-way'!V12/(2*'OddsRatio_working_3-way'!X12)))</f>
        <v>0.27774034777810419</v>
      </c>
      <c r="Z12" s="11">
        <f>'OddsRatio_working_3-way'!X12^(1/3)*COS('OddsRatio_working_3-way'!Y12/3)</f>
        <v>0.52647282484219327</v>
      </c>
      <c r="AA12" s="11">
        <f>'OddsRatio_working_3-way'!X12^(1/3)*COS(('OddsRatio_working_3-way'!Y12+2*PI())/3)</f>
        <v>-0.30556829560277493</v>
      </c>
      <c r="AB12" s="11">
        <f>'OddsRatio_working_3-way'!X12^(1/3)*COS(('OddsRatio_working_3-way'!Y12+4*PI())/3)</f>
        <v>-0.22090452923941845</v>
      </c>
      <c r="AC12" s="11">
        <f>'OddsRatio_working_3-way'!X12^(1/3)*SIN('OddsRatio_working_3-way'!Y12/3)</f>
        <v>4.8880648300491547E-2</v>
      </c>
      <c r="AD12" s="11">
        <f>'OddsRatio_working_3-way'!X12^(1/3)*SIN(('OddsRatio_working_3-way'!Y12+2*PI())/3)</f>
        <v>0.43149851656524874</v>
      </c>
      <c r="AE12" s="11">
        <f>'OddsRatio_working_3-way'!X12^(1/3)*SIN(('OddsRatio_working_3-way'!Y12+4*PI())/3)</f>
        <v>-0.48037916486574023</v>
      </c>
      <c r="AF12" s="11">
        <f>-'OddsRatio_working_3-way'!U12/(3*'OddsRatio_working_3-way'!X12^(1/3))*COS(('OddsRatio_working_3-way'!Y12)/3)</f>
        <v>0.52647282484219315</v>
      </c>
      <c r="AG12" s="11">
        <f>-'OddsRatio_working_3-way'!U12/(3*'OddsRatio_working_3-way'!X12^(1/3))*COS(('OddsRatio_working_3-way'!Y12+2*PI())/3)</f>
        <v>-0.30556829560277482</v>
      </c>
      <c r="AH12" s="11">
        <f>-'OddsRatio_working_3-way'!U12/(3*'OddsRatio_working_3-way'!X12^(1/3))*COS(('OddsRatio_working_3-way'!Y12+4*PI())/3)</f>
        <v>-0.22090452923941842</v>
      </c>
      <c r="AI12" s="11">
        <f>'OddsRatio_working_3-way'!U12/(3*'OddsRatio_working_3-way'!X12^(1/3))*SIN(('OddsRatio_working_3-way'!Y12)/3)</f>
        <v>-4.8880648300491533E-2</v>
      </c>
      <c r="AJ12" s="11">
        <f>'OddsRatio_working_3-way'!U12/(3*'OddsRatio_working_3-way'!X12^(1/3))*SIN(('OddsRatio_working_3-way'!Y12+2*PI())/3)</f>
        <v>-0.43149851656524862</v>
      </c>
      <c r="AK12" s="11">
        <f>'OddsRatio_working_3-way'!U12/(3*'OddsRatio_working_3-way'!X12^(1/3))*SIN(('OddsRatio_working_3-way'!Y12+4*PI())/3)</f>
        <v>0.48037916486574012</v>
      </c>
      <c r="AL12" s="11">
        <f>'OddsRatio_working_3-way'!Z12+'OddsRatio_working_3-way'!AF12</f>
        <v>1.0529456496843865</v>
      </c>
      <c r="AM12" s="11">
        <f>'OddsRatio_working_3-way'!AA12+'OddsRatio_working_3-way'!AG12</f>
        <v>-0.61113659120554975</v>
      </c>
      <c r="AN12" s="11">
        <f>'OddsRatio_working_3-way'!AB12+'OddsRatio_working_3-way'!AH12</f>
        <v>-0.44180905847883689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1.0529456496843865</v>
      </c>
      <c r="AS12" s="11">
        <f>IF(('OddsRatio_working_3-way'!X12=0),IF(Q12&gt;0,-Q12^(1/3),(-Q12)^(1/3)),'OddsRatio_working_3-way'!AM12-'OddsRatio_working_3-way'!R12/3)</f>
        <v>-0.61113659120554975</v>
      </c>
      <c r="AT12" s="11">
        <f>IF(('OddsRatio_working_3-way'!X12=0),IF(Q12&gt;0,-Q12^(1/3),(-Q12)^(1/3)),'OddsRatio_working_3-way'!AN12-'OddsRatio_working_3-way'!R12/3)</f>
        <v>-0.44180905847883689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2.41</v>
      </c>
      <c r="B13" s="4">
        <f>IF('True_Odds_Calculator_3-way'!B14="","",'True_Odds_Calculator_3-way'!B14)</f>
        <v>3.04</v>
      </c>
      <c r="C13" s="4">
        <f>IF('True_Odds_Calculator_3-way'!C14="","",'True_Odds_Calculator_3-way'!C14)</f>
        <v>3.46</v>
      </c>
      <c r="D13" s="9">
        <f t="shared" si="13"/>
        <v>0.40295865520051455</v>
      </c>
      <c r="E13" s="9">
        <f t="shared" si="14"/>
        <v>0.31810102299647175</v>
      </c>
      <c r="F13" s="9">
        <f t="shared" si="15"/>
        <v>0.27894032180301376</v>
      </c>
      <c r="G13" s="9">
        <f t="shared" si="16"/>
        <v>1.050811472609448</v>
      </c>
      <c r="H13" s="9">
        <f t="shared" si="17"/>
        <v>2.4816441763793216</v>
      </c>
      <c r="I13" s="9">
        <f t="shared" si="18"/>
        <v>3.1436554041232729</v>
      </c>
      <c r="J13" s="9">
        <f t="shared" si="19"/>
        <v>3.5849962226192416</v>
      </c>
      <c r="K13" s="11">
        <f t="shared" si="20"/>
        <v>0.41493775933609955</v>
      </c>
      <c r="L13" s="11">
        <f t="shared" si="21"/>
        <v>0.32894736842105265</v>
      </c>
      <c r="M13" s="11">
        <f t="shared" si="22"/>
        <v>0.28901734104046245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-0.27913716425955626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0.23314212785940341</v>
      </c>
      <c r="Q13" s="11">
        <f>2*'OddsRatio_working_3-way'!K13*'OddsRatio_working_3-way'!L13*'OddsRatio_working_3-way'!M13</f>
        <v>7.8897505197767642E-2</v>
      </c>
      <c r="R13" s="11">
        <f t="shared" si="23"/>
        <v>0</v>
      </c>
      <c r="S13" s="11">
        <f t="shared" si="24"/>
        <v>-0.83522424711105736</v>
      </c>
      <c r="T13" s="11">
        <f t="shared" si="25"/>
        <v>-0.28264779936076384</v>
      </c>
      <c r="U13" s="11">
        <f>'OddsRatio_working_3-way'!S13-'OddsRatio_working_3-way'!R13^2/3</f>
        <v>-0.83522424711105736</v>
      </c>
      <c r="V13" s="11">
        <f>'OddsRatio_working_3-way'!S13*'OddsRatio_working_3-way'!R13/3-2*'OddsRatio_working_3-way'!R13^3/27-'OddsRatio_working_3-way'!T13</f>
        <v>0.28264779936076384</v>
      </c>
      <c r="W13" s="11">
        <f>'OddsRatio_working_3-way'!V13^2+4*'OddsRatio_working_3-way'!U13^3/27</f>
        <v>-6.429044191428257E-3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0.14690032562498873</v>
      </c>
      <c r="Y13" s="11">
        <f>IF('OddsRatio_working_3-way'!W13&gt;=0,IF('OddsRatio_working_3-way'!V13+SQRT('OddsRatio_working_3-way'!W13)&gt;0,0,PI()),ACOS('OddsRatio_working_3-way'!V13/(2*'OddsRatio_working_3-way'!X13)))</f>
        <v>0.27641721748402093</v>
      </c>
      <c r="Z13" s="11">
        <f>'OddsRatio_working_3-way'!X13^(1/3)*COS('OddsRatio_working_3-way'!Y13/3)</f>
        <v>0.52540573630472409</v>
      </c>
      <c r="AA13" s="11">
        <f>'OddsRatio_working_3-way'!X13^(1/3)*COS(('OddsRatio_working_3-way'!Y13+2*PI())/3)</f>
        <v>-0.30474654747913354</v>
      </c>
      <c r="AB13" s="11">
        <f>'OddsRatio_working_3-way'!X13^(1/3)*COS(('OddsRatio_working_3-way'!Y13+4*PI())/3)</f>
        <v>-0.22065918882559066</v>
      </c>
      <c r="AC13" s="11">
        <f>'OddsRatio_working_3-way'!X13^(1/3)*SIN('OddsRatio_working_3-way'!Y13/3)</f>
        <v>4.8547859154067688E-2</v>
      </c>
      <c r="AD13" s="11">
        <f>'OddsRatio_working_3-way'!X13^(1/3)*SIN(('OddsRatio_working_3-way'!Y13+2*PI())/3)</f>
        <v>0.43074078535692517</v>
      </c>
      <c r="AE13" s="11">
        <f>'OddsRatio_working_3-way'!X13^(1/3)*SIN(('OddsRatio_working_3-way'!Y13+4*PI())/3)</f>
        <v>-0.47928864451099273</v>
      </c>
      <c r="AF13" s="11">
        <f>-'OddsRatio_working_3-way'!U13/(3*'OddsRatio_working_3-way'!X13^(1/3))*COS(('OddsRatio_working_3-way'!Y13)/3)</f>
        <v>0.52540573630472398</v>
      </c>
      <c r="AG13" s="11">
        <f>-'OddsRatio_working_3-way'!U13/(3*'OddsRatio_working_3-way'!X13^(1/3))*COS(('OddsRatio_working_3-way'!Y13+2*PI())/3)</f>
        <v>-0.30474654747913349</v>
      </c>
      <c r="AH13" s="11">
        <f>-'OddsRatio_working_3-way'!U13/(3*'OddsRatio_working_3-way'!X13^(1/3))*COS(('OddsRatio_working_3-way'!Y13+4*PI())/3)</f>
        <v>-0.22065918882559063</v>
      </c>
      <c r="AI13" s="11">
        <f>'OddsRatio_working_3-way'!U13/(3*'OddsRatio_working_3-way'!X13^(1/3))*SIN(('OddsRatio_working_3-way'!Y13)/3)</f>
        <v>-4.8547859154067681E-2</v>
      </c>
      <c r="AJ13" s="11">
        <f>'OddsRatio_working_3-way'!U13/(3*'OddsRatio_working_3-way'!X13^(1/3))*SIN(('OddsRatio_working_3-way'!Y13+2*PI())/3)</f>
        <v>-0.43074078535692512</v>
      </c>
      <c r="AK13" s="11">
        <f>'OddsRatio_working_3-way'!U13/(3*'OddsRatio_working_3-way'!X13^(1/3))*SIN(('OddsRatio_working_3-way'!Y13+4*PI())/3)</f>
        <v>0.47928864451099268</v>
      </c>
      <c r="AL13" s="11">
        <f>'OddsRatio_working_3-way'!Z13+'OddsRatio_working_3-way'!AF13</f>
        <v>1.050811472609448</v>
      </c>
      <c r="AM13" s="11">
        <f>'OddsRatio_working_3-way'!AA13+'OddsRatio_working_3-way'!AG13</f>
        <v>-0.60949309495826709</v>
      </c>
      <c r="AN13" s="11">
        <f>'OddsRatio_working_3-way'!AB13+'OddsRatio_working_3-way'!AH13</f>
        <v>-0.44131837765118132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1.050811472609448</v>
      </c>
      <c r="AS13" s="11">
        <f>IF(('OddsRatio_working_3-way'!X13=0),IF(Q13&gt;0,-Q13^(1/3),(-Q13)^(1/3)),'OddsRatio_working_3-way'!AM13-'OddsRatio_working_3-way'!R13/3)</f>
        <v>-0.60949309495826709</v>
      </c>
      <c r="AT13" s="11">
        <f>IF(('OddsRatio_working_3-way'!X13=0),IF(Q13&gt;0,-Q13^(1/3),(-Q13)^(1/3)),'OddsRatio_working_3-way'!AN13-'OddsRatio_working_3-way'!R13/3)</f>
        <v>-0.44131837765118132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2.08</v>
      </c>
      <c r="B14" s="4">
        <f>IF('True_Odds_Calculator_3-way'!B15="","",'True_Odds_Calculator_3-way'!B15)</f>
        <v>3.35</v>
      </c>
      <c r="C14" s="4">
        <f>IF('True_Odds_Calculator_3-way'!C15="","",'True_Odds_Calculator_3-way'!C15)</f>
        <v>3.93</v>
      </c>
      <c r="D14" s="9">
        <f t="shared" si="13"/>
        <v>0.46770573110078495</v>
      </c>
      <c r="E14" s="9">
        <f t="shared" si="14"/>
        <v>0.28765275772264043</v>
      </c>
      <c r="F14" s="9">
        <f t="shared" si="15"/>
        <v>0.2446415111765744</v>
      </c>
      <c r="G14" s="9">
        <f t="shared" si="16"/>
        <v>1.0537930818926884</v>
      </c>
      <c r="H14" s="9">
        <f t="shared" si="17"/>
        <v>2.138096528444104</v>
      </c>
      <c r="I14" s="9">
        <f t="shared" si="18"/>
        <v>3.4764137424478183</v>
      </c>
      <c r="J14" s="9">
        <f t="shared" si="19"/>
        <v>4.0876137299455779</v>
      </c>
      <c r="K14" s="11">
        <f t="shared" si="20"/>
        <v>0.48076923076923073</v>
      </c>
      <c r="L14" s="11">
        <f t="shared" si="21"/>
        <v>0.29850746268656714</v>
      </c>
      <c r="M14" s="11">
        <f t="shared" si="22"/>
        <v>0.2544529262086514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-0.27155546401872033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0.23225037466805726</v>
      </c>
      <c r="Q14" s="11">
        <f>2*'OddsRatio_working_3-way'!K14*'OddsRatio_working_3-way'!L14*'OddsRatio_working_3-way'!M14</f>
        <v>7.3034709015112331E-2</v>
      </c>
      <c r="R14" s="11">
        <f t="shared" si="23"/>
        <v>0</v>
      </c>
      <c r="S14" s="11">
        <f t="shared" si="24"/>
        <v>-0.855259442144926</v>
      </c>
      <c r="T14" s="11">
        <f t="shared" si="25"/>
        <v>-0.26894951010846724</v>
      </c>
      <c r="U14" s="11">
        <f>'OddsRatio_working_3-way'!S14-'OddsRatio_working_3-way'!R14^2/3</f>
        <v>-0.855259442144926</v>
      </c>
      <c r="V14" s="11">
        <f>'OddsRatio_working_3-way'!S14*'OddsRatio_working_3-way'!R14/3-2*'OddsRatio_working_3-way'!R14^3/27-'OddsRatio_working_3-way'!T14</f>
        <v>0.26894951010846724</v>
      </c>
      <c r="W14" s="11">
        <f>'OddsRatio_working_3-way'!V14^2+4*'OddsRatio_working_3-way'!U14^3/27</f>
        <v>-2.0346979345775146E-2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0.15221762244674536</v>
      </c>
      <c r="Y14" s="11">
        <f>IF('OddsRatio_working_3-way'!W14&gt;=0,IF('OddsRatio_working_3-way'!V14+SQRT('OddsRatio_working_3-way'!W14)&gt;0,0,PI()),ACOS('OddsRatio_working_3-way'!V14/(2*'OddsRatio_working_3-way'!X14)))</f>
        <v>0.48764764632894053</v>
      </c>
      <c r="Z14" s="11">
        <f>'OddsRatio_working_3-way'!X14^(1/3)*COS('OddsRatio_working_3-way'!Y14/3)</f>
        <v>0.52689654094634408</v>
      </c>
      <c r="AA14" s="11">
        <f>'OddsRatio_working_3-way'!X14^(1/3)*COS(('OddsRatio_working_3-way'!Y14+2*PI())/3)</f>
        <v>-0.33828066245895971</v>
      </c>
      <c r="AB14" s="11">
        <f>'OddsRatio_working_3-way'!X14^(1/3)*COS(('OddsRatio_working_3-way'!Y14+4*PI())/3)</f>
        <v>-0.18861587848738409</v>
      </c>
      <c r="AC14" s="11">
        <f>'OddsRatio_working_3-way'!X14^(1/3)*SIN('OddsRatio_working_3-way'!Y14/3)</f>
        <v>8.6409003314196264E-2</v>
      </c>
      <c r="AD14" s="11">
        <f>'OddsRatio_working_3-way'!X14^(1/3)*SIN(('OddsRatio_working_3-way'!Y14+2*PI())/3)</f>
        <v>0.41310128796858364</v>
      </c>
      <c r="AE14" s="11">
        <f>'OddsRatio_working_3-way'!X14^(1/3)*SIN(('OddsRatio_working_3-way'!Y14+4*PI())/3)</f>
        <v>-0.49951029128277991</v>
      </c>
      <c r="AF14" s="11">
        <f>-'OddsRatio_working_3-way'!U14/(3*'OddsRatio_working_3-way'!X14^(1/3))*COS(('OddsRatio_working_3-way'!Y14)/3)</f>
        <v>0.52689654094634419</v>
      </c>
      <c r="AG14" s="11">
        <f>-'OddsRatio_working_3-way'!U14/(3*'OddsRatio_working_3-way'!X14^(1/3))*COS(('OddsRatio_working_3-way'!Y14+2*PI())/3)</f>
        <v>-0.33828066245895977</v>
      </c>
      <c r="AH14" s="11">
        <f>-'OddsRatio_working_3-way'!U14/(3*'OddsRatio_working_3-way'!X14^(1/3))*COS(('OddsRatio_working_3-way'!Y14+4*PI())/3)</f>
        <v>-0.18861587848738415</v>
      </c>
      <c r="AI14" s="11">
        <f>'OddsRatio_working_3-way'!U14/(3*'OddsRatio_working_3-way'!X14^(1/3))*SIN(('OddsRatio_working_3-way'!Y14)/3)</f>
        <v>-8.6409003314196292E-2</v>
      </c>
      <c r="AJ14" s="11">
        <f>'OddsRatio_working_3-way'!U14/(3*'OddsRatio_working_3-way'!X14^(1/3))*SIN(('OddsRatio_working_3-way'!Y14+2*PI())/3)</f>
        <v>-0.4131012879685837</v>
      </c>
      <c r="AK14" s="11">
        <f>'OddsRatio_working_3-way'!U14/(3*'OddsRatio_working_3-way'!X14^(1/3))*SIN(('OddsRatio_working_3-way'!Y14+4*PI())/3)</f>
        <v>0.49951029128278002</v>
      </c>
      <c r="AL14" s="11">
        <f>'OddsRatio_working_3-way'!Z14+'OddsRatio_working_3-way'!AF14</f>
        <v>1.0537930818926884</v>
      </c>
      <c r="AM14" s="11">
        <f>'OddsRatio_working_3-way'!AA14+'OddsRatio_working_3-way'!AG14</f>
        <v>-0.67656132491791943</v>
      </c>
      <c r="AN14" s="11">
        <f>'OddsRatio_working_3-way'!AB14+'OddsRatio_working_3-way'!AH14</f>
        <v>-0.37723175697476824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1.0537930818926884</v>
      </c>
      <c r="AS14" s="11">
        <f>IF(('OddsRatio_working_3-way'!X14=0),IF(Q14&gt;0,-Q14^(1/3),(-Q14)^(1/3)),'OddsRatio_working_3-way'!AM14-'OddsRatio_working_3-way'!R14/3)</f>
        <v>-0.67656132491791943</v>
      </c>
      <c r="AT14" s="11">
        <f>IF(('OddsRatio_working_3-way'!X14=0),IF(Q14&gt;0,-Q14^(1/3),(-Q14)^(1/3)),'OddsRatio_working_3-way'!AN14-'OddsRatio_working_3-way'!R14/3)</f>
        <v>-0.37723175697476824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1.69</v>
      </c>
      <c r="B15" s="4">
        <f>IF('True_Odds_Calculator_3-way'!B16="","",'True_Odds_Calculator_3-way'!B16)</f>
        <v>4.4800000000000004</v>
      </c>
      <c r="C15" s="4">
        <f>IF('True_Odds_Calculator_3-way'!C16="","",'True_Odds_Calculator_3-way'!C16)</f>
        <v>4.62</v>
      </c>
      <c r="D15" s="9">
        <f t="shared" si="13"/>
        <v>0.57859497495059165</v>
      </c>
      <c r="E15" s="9">
        <f t="shared" si="14"/>
        <v>0.2139820168408261</v>
      </c>
      <c r="F15" s="9">
        <f t="shared" si="15"/>
        <v>0.20742300820858225</v>
      </c>
      <c r="G15" s="9">
        <f t="shared" si="16"/>
        <v>1.0555430772858234</v>
      </c>
      <c r="H15" s="9">
        <f t="shared" si="17"/>
        <v>1.7283247233272181</v>
      </c>
      <c r="I15" s="9">
        <f t="shared" si="18"/>
        <v>4.6732899089546658</v>
      </c>
      <c r="J15" s="9">
        <f t="shared" si="19"/>
        <v>4.8210659397746811</v>
      </c>
      <c r="K15" s="11">
        <f t="shared" si="20"/>
        <v>0.59171597633136097</v>
      </c>
      <c r="L15" s="11">
        <f t="shared" si="21"/>
        <v>0.2232142857142857</v>
      </c>
      <c r="M15" s="11">
        <f t="shared" si="22"/>
        <v>0.21645021645021645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-0.24850218462855833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0.22270540814496864</v>
      </c>
      <c r="Q15" s="11">
        <f>2*'OddsRatio_working_3-way'!K15*'OddsRatio_working_3-way'!L15*'OddsRatio_working_3-way'!M15</f>
        <v>5.717725497945278E-2</v>
      </c>
      <c r="R15" s="11">
        <f t="shared" si="23"/>
        <v>0</v>
      </c>
      <c r="S15" s="11">
        <f t="shared" si="24"/>
        <v>-0.8961909468838325</v>
      </c>
      <c r="T15" s="11">
        <f t="shared" si="25"/>
        <v>-0.23008753450162572</v>
      </c>
      <c r="U15" s="11">
        <f>'OddsRatio_working_3-way'!S15-'OddsRatio_working_3-way'!R15^2/3</f>
        <v>-0.8961909468838325</v>
      </c>
      <c r="V15" s="11">
        <f>'OddsRatio_working_3-way'!S15*'OddsRatio_working_3-way'!R15/3-2*'OddsRatio_working_3-way'!R15^3/27-'OddsRatio_working_3-way'!T15</f>
        <v>0.23008753450162572</v>
      </c>
      <c r="W15" s="11">
        <f>'OddsRatio_working_3-way'!V15^2+4*'OddsRatio_working_3-way'!U15^3/27</f>
        <v>-5.3694262711974999E-2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0.16327471960243248</v>
      </c>
      <c r="Y15" s="11">
        <f>IF('OddsRatio_working_3-way'!W15&gt;=0,IF('OddsRatio_working_3-way'!V15+SQRT('OddsRatio_working_3-way'!W15)&gt;0,0,PI()),ACOS('OddsRatio_working_3-way'!V15/(2*'OddsRatio_working_3-way'!X15)))</f>
        <v>0.78893358207304498</v>
      </c>
      <c r="Z15" s="11">
        <f>'OddsRatio_working_3-way'!X15^(1/3)*COS('OddsRatio_working_3-way'!Y15/3)</f>
        <v>0.52777153864291171</v>
      </c>
      <c r="AA15" s="11">
        <f>'OddsRatio_working_3-way'!X15^(1/3)*COS(('OddsRatio_working_3-way'!Y15+2*PI())/3)</f>
        <v>-0.3869330731108046</v>
      </c>
      <c r="AB15" s="11">
        <f>'OddsRatio_working_3-way'!X15^(1/3)*COS(('OddsRatio_working_3-way'!Y15+4*PI())/3)</f>
        <v>-0.14083846553210702</v>
      </c>
      <c r="AC15" s="11">
        <f>'OddsRatio_working_3-way'!X15^(1/3)*SIN('OddsRatio_working_3-way'!Y15/3)</f>
        <v>0.14208278793167631</v>
      </c>
      <c r="AD15" s="11">
        <f>'OddsRatio_working_3-way'!X15^(1/3)*SIN(('OddsRatio_working_3-way'!Y15+2*PI())/3)</f>
        <v>0.38602216589332394</v>
      </c>
      <c r="AE15" s="11">
        <f>'OddsRatio_working_3-way'!X15^(1/3)*SIN(('OddsRatio_working_3-way'!Y15+4*PI())/3)</f>
        <v>-0.52810495382500033</v>
      </c>
      <c r="AF15" s="11">
        <f>-'OddsRatio_working_3-way'!U15/(3*'OddsRatio_working_3-way'!X15^(1/3))*COS(('OddsRatio_working_3-way'!Y15)/3)</f>
        <v>0.52777153864291171</v>
      </c>
      <c r="AG15" s="11">
        <f>-'OddsRatio_working_3-way'!U15/(3*'OddsRatio_working_3-way'!X15^(1/3))*COS(('OddsRatio_working_3-way'!Y15+2*PI())/3)</f>
        <v>-0.3869330731108046</v>
      </c>
      <c r="AH15" s="11">
        <f>-'OddsRatio_working_3-way'!U15/(3*'OddsRatio_working_3-way'!X15^(1/3))*COS(('OddsRatio_working_3-way'!Y15+4*PI())/3)</f>
        <v>-0.14083846553210702</v>
      </c>
      <c r="AI15" s="11">
        <f>'OddsRatio_working_3-way'!U15/(3*'OddsRatio_working_3-way'!X15^(1/3))*SIN(('OddsRatio_working_3-way'!Y15)/3)</f>
        <v>-0.14208278793167631</v>
      </c>
      <c r="AJ15" s="11">
        <f>'OddsRatio_working_3-way'!U15/(3*'OddsRatio_working_3-way'!X15^(1/3))*SIN(('OddsRatio_working_3-way'!Y15+2*PI())/3)</f>
        <v>-0.38602216589332394</v>
      </c>
      <c r="AK15" s="11">
        <f>'OddsRatio_working_3-way'!U15/(3*'OddsRatio_working_3-way'!X15^(1/3))*SIN(('OddsRatio_working_3-way'!Y15+4*PI())/3)</f>
        <v>0.52810495382500033</v>
      </c>
      <c r="AL15" s="11">
        <f>'OddsRatio_working_3-way'!Z15+'OddsRatio_working_3-way'!AF15</f>
        <v>1.0555430772858234</v>
      </c>
      <c r="AM15" s="11">
        <f>'OddsRatio_working_3-way'!AA15+'OddsRatio_working_3-way'!AG15</f>
        <v>-0.77386614622160921</v>
      </c>
      <c r="AN15" s="11">
        <f>'OddsRatio_working_3-way'!AB15+'OddsRatio_working_3-way'!AH15</f>
        <v>-0.28167693106421404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1.0555430772858234</v>
      </c>
      <c r="AS15" s="11">
        <f>IF(('OddsRatio_working_3-way'!X15=0),IF(Q15&gt;0,-Q15^(1/3),(-Q15)^(1/3)),'OddsRatio_working_3-way'!AM15-'OddsRatio_working_3-way'!R15/3)</f>
        <v>-0.77386614622160921</v>
      </c>
      <c r="AT15" s="11">
        <f>IF(('OddsRatio_working_3-way'!X15=0),IF(Q15&gt;0,-Q15^(1/3),(-Q15)^(1/3)),'OddsRatio_working_3-way'!AN15-'OddsRatio_working_3-way'!R15/3)</f>
        <v>-0.28167693106421404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10.58</v>
      </c>
      <c r="B16" s="4">
        <f>IF('True_Odds_Calculator_3-way'!B17="","",'True_Odds_Calculator_3-way'!B17)</f>
        <v>5.48</v>
      </c>
      <c r="C16" s="4">
        <f>IF('True_Odds_Calculator_3-way'!C17="","",'True_Odds_Calculator_3-way'!C17)</f>
        <v>1.31</v>
      </c>
      <c r="D16" s="9">
        <f t="shared" si="13"/>
        <v>8.6462606929542163E-2</v>
      </c>
      <c r="E16" s="9">
        <f t="shared" si="14"/>
        <v>0.16832323225459078</v>
      </c>
      <c r="F16" s="9">
        <f t="shared" si="15"/>
        <v>0.74521416081586689</v>
      </c>
      <c r="G16" s="9">
        <f t="shared" si="16"/>
        <v>1.1028907487747837</v>
      </c>
      <c r="H16" s="9">
        <f t="shared" si="17"/>
        <v>11.565693373262429</v>
      </c>
      <c r="I16" s="9">
        <f t="shared" si="18"/>
        <v>5.9409505545110299</v>
      </c>
      <c r="J16" s="9">
        <f t="shared" si="19"/>
        <v>1.3418961321201832</v>
      </c>
      <c r="K16" s="11">
        <f t="shared" si="20"/>
        <v>9.4517958412098299E-2</v>
      </c>
      <c r="L16" s="11">
        <f t="shared" si="21"/>
        <v>0.18248175182481752</v>
      </c>
      <c r="M16" s="11">
        <f t="shared" si="22"/>
        <v>0.76335877862595414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-0.1751732127036939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0.18919917846741136</v>
      </c>
      <c r="Q16" s="11">
        <f>2*'OddsRatio_working_3-way'!K16*'OddsRatio_working_3-way'!L16*'OddsRatio_working_3-way'!M16</f>
        <v>2.6332523099152589E-2</v>
      </c>
      <c r="R16" s="11">
        <f t="shared" si="23"/>
        <v>0</v>
      </c>
      <c r="S16" s="11">
        <f t="shared" si="24"/>
        <v>-1.0800691244239633</v>
      </c>
      <c r="T16" s="11">
        <f t="shared" si="25"/>
        <v>-0.15032277305831082</v>
      </c>
      <c r="U16" s="11">
        <f>'OddsRatio_working_3-way'!S16-'OddsRatio_working_3-way'!R16^2/3</f>
        <v>-1.0800691244239633</v>
      </c>
      <c r="V16" s="11">
        <f>'OddsRatio_working_3-way'!S16*'OddsRatio_working_3-way'!R16/3-2*'OddsRatio_working_3-way'!R16^3/27-'OddsRatio_working_3-way'!T16</f>
        <v>0.15032277305831082</v>
      </c>
      <c r="W16" s="11">
        <f>'OddsRatio_working_3-way'!V16^2+4*'OddsRatio_working_3-way'!U16^3/27</f>
        <v>-0.16406290029502035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0.21602073765900393</v>
      </c>
      <c r="Y16" s="11">
        <f>IF('OddsRatio_working_3-way'!W16&gt;=0,IF('OddsRatio_working_3-way'!V16+SQRT('OddsRatio_working_3-way'!W16)&gt;0,0,PI()),ACOS('OddsRatio_working_3-way'!V16/(2*'OddsRatio_working_3-way'!X16)))</f>
        <v>1.2154277060568028</v>
      </c>
      <c r="Z16" s="11">
        <f>'OddsRatio_working_3-way'!X16^(1/3)*COS('OddsRatio_working_3-way'!Y16/3)</f>
        <v>0.55144537438739194</v>
      </c>
      <c r="AA16" s="11">
        <f>'OddsRatio_working_3-way'!X16^(1/3)*COS(('OddsRatio_working_3-way'!Y16+2*PI())/3)</f>
        <v>-0.480535480754188</v>
      </c>
      <c r="AB16" s="11">
        <f>'OddsRatio_working_3-way'!X16^(1/3)*COS(('OddsRatio_working_3-way'!Y16+4*PI())/3)</f>
        <v>-7.0909893633203908E-2</v>
      </c>
      <c r="AC16" s="11">
        <f>'OddsRatio_working_3-way'!X16^(1/3)*SIN('OddsRatio_working_3-way'!Y16/3)</f>
        <v>0.23649744299125872</v>
      </c>
      <c r="AD16" s="11">
        <f>'OddsRatio_working_3-way'!X16^(1/3)*SIN(('OddsRatio_working_3-way'!Y16+2*PI())/3)</f>
        <v>0.35931698152327279</v>
      </c>
      <c r="AE16" s="11">
        <f>'OddsRatio_working_3-way'!X16^(1/3)*SIN(('OddsRatio_working_3-way'!Y16+4*PI())/3)</f>
        <v>-0.59581442451453137</v>
      </c>
      <c r="AF16" s="11">
        <f>-'OddsRatio_working_3-way'!U16/(3*'OddsRatio_working_3-way'!X16^(1/3))*COS(('OddsRatio_working_3-way'!Y16)/3)</f>
        <v>0.55144537438739172</v>
      </c>
      <c r="AG16" s="11">
        <f>-'OddsRatio_working_3-way'!U16/(3*'OddsRatio_working_3-way'!X16^(1/3))*COS(('OddsRatio_working_3-way'!Y16+2*PI())/3)</f>
        <v>-0.48053548075418784</v>
      </c>
      <c r="AH16" s="11">
        <f>-'OddsRatio_working_3-way'!U16/(3*'OddsRatio_working_3-way'!X16^(1/3))*COS(('OddsRatio_working_3-way'!Y16+4*PI())/3)</f>
        <v>-7.090989363320388E-2</v>
      </c>
      <c r="AI16" s="11">
        <f>'OddsRatio_working_3-way'!U16/(3*'OddsRatio_working_3-way'!X16^(1/3))*SIN(('OddsRatio_working_3-way'!Y16)/3)</f>
        <v>-0.23649744299125863</v>
      </c>
      <c r="AJ16" s="11">
        <f>'OddsRatio_working_3-way'!U16/(3*'OddsRatio_working_3-way'!X16^(1/3))*SIN(('OddsRatio_working_3-way'!Y16+2*PI())/3)</f>
        <v>-0.35931698152327268</v>
      </c>
      <c r="AK16" s="11">
        <f>'OddsRatio_working_3-way'!U16/(3*'OddsRatio_working_3-way'!X16^(1/3))*SIN(('OddsRatio_working_3-way'!Y16+4*PI())/3)</f>
        <v>0.59581442451453115</v>
      </c>
      <c r="AL16" s="11">
        <f>'OddsRatio_working_3-way'!Z16+'OddsRatio_working_3-way'!AF16</f>
        <v>1.1028907487747837</v>
      </c>
      <c r="AM16" s="11">
        <f>'OddsRatio_working_3-way'!AA16+'OddsRatio_working_3-way'!AG16</f>
        <v>-0.9610709615083759</v>
      </c>
      <c r="AN16" s="11">
        <f>'OddsRatio_working_3-way'!AB16+'OddsRatio_working_3-way'!AH16</f>
        <v>-0.14181978726640779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1.1028907487747837</v>
      </c>
      <c r="AS16" s="11">
        <f>IF(('OddsRatio_working_3-way'!X16=0),IF(Q16&gt;0,-Q16^(1/3),(-Q16)^(1/3)),'OddsRatio_working_3-way'!AM16-'OddsRatio_working_3-way'!R16/3)</f>
        <v>-0.9610709615083759</v>
      </c>
      <c r="AT16" s="11">
        <f>IF(('OddsRatio_working_3-way'!X16=0),IF(Q16&gt;0,-Q16^(1/3),(-Q16)^(1/3)),'OddsRatio_working_3-way'!AN16-'OddsRatio_working_3-way'!R16/3)</f>
        <v>-0.14181978726640779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1.36</v>
      </c>
      <c r="B17" s="4">
        <f>IF('True_Odds_Calculator_3-way'!B18="","",'True_Odds_Calculator_3-way'!B18)</f>
        <v>5.63</v>
      </c>
      <c r="C17" s="4">
        <f>IF('True_Odds_Calculator_3-way'!C18="","",'True_Odds_Calculator_3-way'!C18)</f>
        <v>8.56</v>
      </c>
      <c r="D17" s="9">
        <f t="shared" si="13"/>
        <v>0.72196796530810758</v>
      </c>
      <c r="E17" s="9">
        <f t="shared" si="14"/>
        <v>0.16798669018975801</v>
      </c>
      <c r="F17" s="9">
        <f t="shared" si="15"/>
        <v>0.11004534450213438</v>
      </c>
      <c r="G17" s="9">
        <f t="shared" si="16"/>
        <v>1.0697305761314304</v>
      </c>
      <c r="H17" s="9">
        <f t="shared" si="17"/>
        <v>1.3851030074073152</v>
      </c>
      <c r="I17" s="9">
        <f t="shared" si="18"/>
        <v>5.9528525674885229</v>
      </c>
      <c r="J17" s="9">
        <f t="shared" si="19"/>
        <v>9.0871631555536148</v>
      </c>
      <c r="K17" s="11">
        <f t="shared" si="20"/>
        <v>0.73529411764705876</v>
      </c>
      <c r="L17" s="11">
        <f t="shared" si="21"/>
        <v>0.17761989342806395</v>
      </c>
      <c r="M17" s="11">
        <f t="shared" si="22"/>
        <v>0.11682242990654206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-0.19225791111584156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0.19147966452396598</v>
      </c>
      <c r="Q17" s="11">
        <f>2*'OddsRatio_working_3-way'!K17*'OddsRatio_working_3-way'!L17*'OddsRatio_working_3-way'!M17</f>
        <v>3.0514687573540394E-2</v>
      </c>
      <c r="R17" s="11">
        <f t="shared" si="23"/>
        <v>0</v>
      </c>
      <c r="S17" s="11">
        <f t="shared" si="24"/>
        <v>-0.9959520698661567</v>
      </c>
      <c r="T17" s="11">
        <f t="shared" si="25"/>
        <v>-0.15871746133325207</v>
      </c>
      <c r="U17" s="11">
        <f>'OddsRatio_working_3-way'!S17-'OddsRatio_working_3-way'!R17^2/3</f>
        <v>-0.9959520698661567</v>
      </c>
      <c r="V17" s="11">
        <f>'OddsRatio_working_3-way'!S17*'OddsRatio_working_3-way'!R17/3-2*'OddsRatio_working_3-way'!R17^3/27-'OddsRatio_working_3-way'!T17</f>
        <v>0.15871746133325207</v>
      </c>
      <c r="W17" s="11">
        <f>'OddsRatio_working_3-way'!V17^2+4*'OddsRatio_working_3-way'!U17^3/27</f>
        <v>-0.12116510828055746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0.19128273629148412</v>
      </c>
      <c r="Y17" s="11">
        <f>IF('OddsRatio_working_3-way'!W17&gt;=0,IF('OddsRatio_working_3-way'!V17+SQRT('OddsRatio_working_3-way'!W17)&gt;0,0,PI()),ACOS('OddsRatio_working_3-way'!V17/(2*'OddsRatio_working_3-way'!X17)))</f>
        <v>1.1429891541143145</v>
      </c>
      <c r="Z17" s="11">
        <f>'OddsRatio_working_3-way'!X17^(1/3)*COS('OddsRatio_working_3-way'!Y17/3)</f>
        <v>0.53486528806571532</v>
      </c>
      <c r="AA17" s="11">
        <f>'OddsRatio_working_3-way'!X17^(1/3)*COS(('OddsRatio_working_3-way'!Y17+2*PI())/3)</f>
        <v>-0.45297875739372467</v>
      </c>
      <c r="AB17" s="11">
        <f>'OddsRatio_working_3-way'!X17^(1/3)*COS(('OddsRatio_working_3-way'!Y17+4*PI())/3)</f>
        <v>-8.1886530671990795E-2</v>
      </c>
      <c r="AC17" s="11">
        <f>'OddsRatio_working_3-way'!X17^(1/3)*SIN('OddsRatio_working_3-way'!Y17/3)</f>
        <v>0.21425019699197079</v>
      </c>
      <c r="AD17" s="11">
        <f>'OddsRatio_working_3-way'!X17^(1/3)*SIN(('OddsRatio_working_3-way'!Y17+2*PI())/3)</f>
        <v>0.35608182857140586</v>
      </c>
      <c r="AE17" s="11">
        <f>'OddsRatio_working_3-way'!X17^(1/3)*SIN(('OddsRatio_working_3-way'!Y17+4*PI())/3)</f>
        <v>-0.57033202556337659</v>
      </c>
      <c r="AF17" s="11">
        <f>-'OddsRatio_working_3-way'!U17/(3*'OddsRatio_working_3-way'!X17^(1/3))*COS(('OddsRatio_working_3-way'!Y17)/3)</f>
        <v>0.53486528806571521</v>
      </c>
      <c r="AG17" s="11">
        <f>-'OddsRatio_working_3-way'!U17/(3*'OddsRatio_working_3-way'!X17^(1/3))*COS(('OddsRatio_working_3-way'!Y17+2*PI())/3)</f>
        <v>-0.45297875739372456</v>
      </c>
      <c r="AH17" s="11">
        <f>-'OddsRatio_working_3-way'!U17/(3*'OddsRatio_working_3-way'!X17^(1/3))*COS(('OddsRatio_working_3-way'!Y17+4*PI())/3)</f>
        <v>-8.1886530671990768E-2</v>
      </c>
      <c r="AI17" s="11">
        <f>'OddsRatio_working_3-way'!U17/(3*'OddsRatio_working_3-way'!X17^(1/3))*SIN(('OddsRatio_working_3-way'!Y17)/3)</f>
        <v>-0.21425019699197076</v>
      </c>
      <c r="AJ17" s="11">
        <f>'OddsRatio_working_3-way'!U17/(3*'OddsRatio_working_3-way'!X17^(1/3))*SIN(('OddsRatio_working_3-way'!Y17+2*PI())/3)</f>
        <v>-0.3560818285714058</v>
      </c>
      <c r="AK17" s="11">
        <f>'OddsRatio_working_3-way'!U17/(3*'OddsRatio_working_3-way'!X17^(1/3))*SIN(('OddsRatio_working_3-way'!Y17+4*PI())/3)</f>
        <v>0.57033202556337648</v>
      </c>
      <c r="AL17" s="11">
        <f>'OddsRatio_working_3-way'!Z17+'OddsRatio_working_3-way'!AF17</f>
        <v>1.0697305761314304</v>
      </c>
      <c r="AM17" s="11">
        <f>'OddsRatio_working_3-way'!AA17+'OddsRatio_working_3-way'!AG17</f>
        <v>-0.90595751478744924</v>
      </c>
      <c r="AN17" s="11">
        <f>'OddsRatio_working_3-way'!AB17+'OddsRatio_working_3-way'!AH17</f>
        <v>-0.16377306134398156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1.0697305761314304</v>
      </c>
      <c r="AS17" s="11">
        <f>IF(('OddsRatio_working_3-way'!X17=0),IF(Q17&gt;0,-Q17^(1/3),(-Q17)^(1/3)),'OddsRatio_working_3-way'!AM17-'OddsRatio_working_3-way'!R17/3)</f>
        <v>-0.90595751478744924</v>
      </c>
      <c r="AT17" s="11">
        <f>IF(('OddsRatio_working_3-way'!X17=0),IF(Q17&gt;0,-Q17^(1/3),(-Q17)^(1/3)),'OddsRatio_working_3-way'!AN17-'OddsRatio_working_3-way'!R17/3)</f>
        <v>-0.16377306134398156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4.22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2.0099999999999998</v>
      </c>
      <c r="D18" s="9">
        <f t="shared" si="13"/>
        <v>0.22867299580339334</v>
      </c>
      <c r="E18" s="9">
        <f t="shared" si="14"/>
        <v>0.28542036201403537</v>
      </c>
      <c r="F18" s="9">
        <f t="shared" si="15"/>
        <v>0.48590664218257107</v>
      </c>
      <c r="G18" s="9">
        <f t="shared" si="16"/>
        <v>1.0475331686872942</v>
      </c>
      <c r="H18" s="9">
        <f t="shared" si="17"/>
        <v>4.3730568031730872</v>
      </c>
      <c r="I18" s="9">
        <f t="shared" si="18"/>
        <v>3.5036042731626331</v>
      </c>
      <c r="J18" s="9">
        <f t="shared" si="19"/>
        <v>2.058008500374167</v>
      </c>
      <c r="K18" s="11">
        <f t="shared" si="20"/>
        <v>0.23696682464454977</v>
      </c>
      <c r="L18" s="11">
        <f t="shared" si="21"/>
        <v>0.29498525073746312</v>
      </c>
      <c r="M18" s="11">
        <f t="shared" si="22"/>
        <v>0.49751243781094534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-0.27031300459216012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0.23022356934309568</v>
      </c>
      <c r="Q18" s="11">
        <f>2*'OddsRatio_working_3-way'!K18*'OddsRatio_working_3-way'!L18*'OddsRatio_working_3-way'!M18</f>
        <v>6.9553948442022853E-2</v>
      </c>
      <c r="R18" s="11">
        <f t="shared" si="23"/>
        <v>0</v>
      </c>
      <c r="S18" s="11">
        <f t="shared" si="24"/>
        <v>-0.85169253950785628</v>
      </c>
      <c r="T18" s="11">
        <f t="shared" si="25"/>
        <v>-0.25730892432261515</v>
      </c>
      <c r="U18" s="11">
        <f>'OddsRatio_working_3-way'!S18-'OddsRatio_working_3-way'!R18^2/3</f>
        <v>-0.85169253950785628</v>
      </c>
      <c r="V18" s="11">
        <f>'OddsRatio_working_3-way'!S18*'OddsRatio_working_3-way'!R18/3-2*'OddsRatio_working_3-way'!R18^3/27-'OddsRatio_working_3-way'!T18</f>
        <v>0.25730892432261515</v>
      </c>
      <c r="W18" s="11">
        <f>'OddsRatio_working_3-way'!V18^2+4*'OddsRatio_working_3-way'!U18^3/27</f>
        <v>-2.5318175121915434E-2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0.15126636907949559</v>
      </c>
      <c r="Y18" s="11">
        <f>IF('OddsRatio_working_3-way'!W18&gt;=0,IF('OddsRatio_working_3-way'!V18+SQRT('OddsRatio_working_3-way'!W18)&gt;0,0,PI()),ACOS('OddsRatio_working_3-way'!V18/(2*'OddsRatio_working_3-way'!X18)))</f>
        <v>0.55383078933201801</v>
      </c>
      <c r="Z18" s="11">
        <f>'OddsRatio_working_3-way'!X18^(1/3)*COS('OddsRatio_working_3-way'!Y18/3)</f>
        <v>0.52376658434364709</v>
      </c>
      <c r="AA18" s="11">
        <f>'OddsRatio_working_3-way'!X18^(1/3)*COS(('OddsRatio_working_3-way'!Y18+2*PI())/3)</f>
        <v>-0.34658605907294676</v>
      </c>
      <c r="AB18" s="11">
        <f>'OddsRatio_working_3-way'!X18^(1/3)*COS(('OddsRatio_working_3-way'!Y18+4*PI())/3)</f>
        <v>-0.17718052527070044</v>
      </c>
      <c r="AC18" s="11">
        <f>'OddsRatio_working_3-way'!X18^(1/3)*SIN('OddsRatio_working_3-way'!Y18/3)</f>
        <v>9.7806330542939204E-2</v>
      </c>
      <c r="AD18" s="11">
        <f>'OddsRatio_working_3-way'!X18^(1/3)*SIN(('OddsRatio_working_3-way'!Y18+2*PI())/3)</f>
        <v>0.40469200242353359</v>
      </c>
      <c r="AE18" s="11">
        <f>'OddsRatio_working_3-way'!X18^(1/3)*SIN(('OddsRatio_working_3-way'!Y18+4*PI())/3)</f>
        <v>-0.50249833296647284</v>
      </c>
      <c r="AF18" s="11">
        <f>-'OddsRatio_working_3-way'!U18/(3*'OddsRatio_working_3-way'!X18^(1/3))*COS(('OddsRatio_working_3-way'!Y18)/3)</f>
        <v>0.52376658434364709</v>
      </c>
      <c r="AG18" s="11">
        <f>-'OddsRatio_working_3-way'!U18/(3*'OddsRatio_working_3-way'!X18^(1/3))*COS(('OddsRatio_working_3-way'!Y18+2*PI())/3)</f>
        <v>-0.34658605907294676</v>
      </c>
      <c r="AH18" s="11">
        <f>-'OddsRatio_working_3-way'!U18/(3*'OddsRatio_working_3-way'!X18^(1/3))*COS(('OddsRatio_working_3-way'!Y18+4*PI())/3)</f>
        <v>-0.17718052527070044</v>
      </c>
      <c r="AI18" s="11">
        <f>'OddsRatio_working_3-way'!U18/(3*'OddsRatio_working_3-way'!X18^(1/3))*SIN(('OddsRatio_working_3-way'!Y18)/3)</f>
        <v>-9.7806330542939204E-2</v>
      </c>
      <c r="AJ18" s="11">
        <f>'OddsRatio_working_3-way'!U18/(3*'OddsRatio_working_3-way'!X18^(1/3))*SIN(('OddsRatio_working_3-way'!Y18+2*PI())/3)</f>
        <v>-0.40469200242353359</v>
      </c>
      <c r="AK18" s="11">
        <f>'OddsRatio_working_3-way'!U18/(3*'OddsRatio_working_3-way'!X18^(1/3))*SIN(('OddsRatio_working_3-way'!Y18+4*PI())/3)</f>
        <v>0.50249833296647284</v>
      </c>
      <c r="AL18" s="11">
        <f>'OddsRatio_working_3-way'!Z18+'OddsRatio_working_3-way'!AF18</f>
        <v>1.0475331686872942</v>
      </c>
      <c r="AM18" s="11">
        <f>'OddsRatio_working_3-way'!AA18+'OddsRatio_working_3-way'!AG18</f>
        <v>-0.69317211814589352</v>
      </c>
      <c r="AN18" s="11">
        <f>'OddsRatio_working_3-way'!AB18+'OddsRatio_working_3-way'!AH18</f>
        <v>-0.35436105054140088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1.0475331686872942</v>
      </c>
      <c r="AS18" s="11">
        <f>IF(('OddsRatio_working_3-way'!X18=0),IF(Q18&gt;0,-Q18^(1/3),(-Q18)^(1/3)),'OddsRatio_working_3-way'!AM18-'OddsRatio_working_3-way'!R18/3)</f>
        <v>-0.69317211814589352</v>
      </c>
      <c r="AT18" s="11">
        <f>IF(('OddsRatio_working_3-way'!X18=0),IF(Q18&gt;0,-Q18^(1/3),(-Q18)^(1/3)),'OddsRatio_working_3-way'!AN18-'OddsRatio_working_3-way'!R18/3)</f>
        <v>-0.35436105054140088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1.1200000000000001</v>
      </c>
      <c r="B19" s="4">
        <f>IF('True_Odds_Calculator_3-way'!B20="","",'True_Odds_Calculator_3-way'!B20)</f>
        <v>12</v>
      </c>
      <c r="C19" s="4">
        <f>IF('True_Odds_Calculator_3-way'!C20="","",'True_Odds_Calculator_3-way'!C20)</f>
        <v>29</v>
      </c>
      <c r="D19" s="9">
        <f t="shared" si="13"/>
        <v>0.88777079098920464</v>
      </c>
      <c r="E19" s="9">
        <f t="shared" si="14"/>
        <v>7.9439389674273844E-2</v>
      </c>
      <c r="F19" s="9">
        <f t="shared" si="15"/>
        <v>3.2789819336521524E-2</v>
      </c>
      <c r="G19" s="9">
        <f t="shared" si="16"/>
        <v>1.053473957372705</v>
      </c>
      <c r="H19" s="9">
        <f t="shared" si="17"/>
        <v>1.1264168748847248</v>
      </c>
      <c r="I19" s="9">
        <f t="shared" si="18"/>
        <v>12.588213531099752</v>
      </c>
      <c r="J19" s="9">
        <f t="shared" si="19"/>
        <v>30.49727080643574</v>
      </c>
      <c r="K19" s="11">
        <f t="shared" si="20"/>
        <v>0.89285714285714279</v>
      </c>
      <c r="L19" s="11">
        <f t="shared" si="21"/>
        <v>8.3333333333333329E-2</v>
      </c>
      <c r="M19" s="11">
        <f t="shared" si="22"/>
        <v>3.4482758620689655E-2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-9.4827586206896575E-2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0.10036945812807879</v>
      </c>
      <c r="Q19" s="11">
        <f>2*'OddsRatio_working_3-way'!K19*'OddsRatio_working_3-way'!L19*'OddsRatio_working_3-way'!M19</f>
        <v>5.1313628899835786E-3</v>
      </c>
      <c r="R19" s="11">
        <f t="shared" si="23"/>
        <v>0</v>
      </c>
      <c r="S19" s="11">
        <f t="shared" si="24"/>
        <v>-1.0584415584415579</v>
      </c>
      <c r="T19" s="11">
        <f t="shared" si="25"/>
        <v>-5.4112554112554091E-2</v>
      </c>
      <c r="U19" s="11">
        <f>'OddsRatio_working_3-way'!S19-'OddsRatio_working_3-way'!R19^2/3</f>
        <v>-1.0584415584415579</v>
      </c>
      <c r="V19" s="11">
        <f>'OddsRatio_working_3-way'!S19*'OddsRatio_working_3-way'!R19/3-2*'OddsRatio_working_3-way'!R19^3/27-'OddsRatio_working_3-way'!T19</f>
        <v>5.4112554112554091E-2</v>
      </c>
      <c r="W19" s="11">
        <f>'OddsRatio_working_3-way'!V19^2+4*'OddsRatio_working_3-way'!U19^3/27</f>
        <v>-0.1727415388656742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0.20956485116680368</v>
      </c>
      <c r="Y19" s="11">
        <f>IF('OddsRatio_working_3-way'!W19&gt;=0,IF('OddsRatio_working_3-way'!V19+SQRT('OddsRatio_working_3-way'!W19)&gt;0,0,PI()),ACOS('OddsRatio_working_3-way'!V19/(2*'OddsRatio_working_3-way'!X19)))</f>
        <v>1.4413279955310387</v>
      </c>
      <c r="Z19" s="11">
        <f>'OddsRatio_working_3-way'!X19^(1/3)*COS('OddsRatio_working_3-way'!Y19/3)</f>
        <v>0.5267369786863525</v>
      </c>
      <c r="AA19" s="11">
        <f>'OddsRatio_working_3-way'!X19^(1/3)*COS(('OddsRatio_working_3-way'!Y19+2*PI())/3)</f>
        <v>-0.50111100988518864</v>
      </c>
      <c r="AB19" s="11">
        <f>'OddsRatio_working_3-way'!X19^(1/3)*COS(('OddsRatio_working_3-way'!Y19+4*PI())/3)</f>
        <v>-2.5625968801164002E-2</v>
      </c>
      <c r="AC19" s="11">
        <f>'OddsRatio_working_3-way'!X19^(1/3)*SIN('OddsRatio_working_3-way'!Y19/3)</f>
        <v>0.27452141646550204</v>
      </c>
      <c r="AD19" s="11">
        <f>'OddsRatio_working_3-way'!X19^(1/3)*SIN(('OddsRatio_working_3-way'!Y19+2*PI())/3)</f>
        <v>0.31890689642229275</v>
      </c>
      <c r="AE19" s="11">
        <f>'OddsRatio_working_3-way'!X19^(1/3)*SIN(('OddsRatio_working_3-way'!Y19+4*PI())/3)</f>
        <v>-0.59342831288779474</v>
      </c>
      <c r="AF19" s="11">
        <f>-'OddsRatio_working_3-way'!U19/(3*'OddsRatio_working_3-way'!X19^(1/3))*COS(('OddsRatio_working_3-way'!Y19)/3)</f>
        <v>0.5267369786863525</v>
      </c>
      <c r="AG19" s="11">
        <f>-'OddsRatio_working_3-way'!U19/(3*'OddsRatio_working_3-way'!X19^(1/3))*COS(('OddsRatio_working_3-way'!Y19+2*PI())/3)</f>
        <v>-0.50111100988518864</v>
      </c>
      <c r="AH19" s="11">
        <f>-'OddsRatio_working_3-way'!U19/(3*'OddsRatio_working_3-way'!X19^(1/3))*COS(('OddsRatio_working_3-way'!Y19+4*PI())/3)</f>
        <v>-2.5625968801164002E-2</v>
      </c>
      <c r="AI19" s="11">
        <f>'OddsRatio_working_3-way'!U19/(3*'OddsRatio_working_3-way'!X19^(1/3))*SIN(('OddsRatio_working_3-way'!Y19)/3)</f>
        <v>-0.27452141646550204</v>
      </c>
      <c r="AJ19" s="11">
        <f>'OddsRatio_working_3-way'!U19/(3*'OddsRatio_working_3-way'!X19^(1/3))*SIN(('OddsRatio_working_3-way'!Y19+2*PI())/3)</f>
        <v>-0.31890689642229275</v>
      </c>
      <c r="AK19" s="11">
        <f>'OddsRatio_working_3-way'!U19/(3*'OddsRatio_working_3-way'!X19^(1/3))*SIN(('OddsRatio_working_3-way'!Y19+4*PI())/3)</f>
        <v>0.59342831288779474</v>
      </c>
      <c r="AL19" s="11">
        <f>'OddsRatio_working_3-way'!Z19+'OddsRatio_working_3-way'!AF19</f>
        <v>1.053473957372705</v>
      </c>
      <c r="AM19" s="11">
        <f>'OddsRatio_working_3-way'!AA19+'OddsRatio_working_3-way'!AG19</f>
        <v>-1.0022220197703773</v>
      </c>
      <c r="AN19" s="11">
        <f>'OddsRatio_working_3-way'!AB19+'OddsRatio_working_3-way'!AH19</f>
        <v>-5.1251937602328004E-2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1.053473957372705</v>
      </c>
      <c r="AS19" s="11">
        <f>IF(('OddsRatio_working_3-way'!X19=0),IF(Q19&gt;0,-Q19^(1/3),(-Q19)^(1/3)),'OddsRatio_working_3-way'!AM19-'OddsRatio_working_3-way'!R19/3)</f>
        <v>-1.0022220197703773</v>
      </c>
      <c r="AT19" s="11">
        <f>IF(('OddsRatio_working_3-way'!X19=0),IF(Q19&gt;0,-Q19^(1/3),(-Q19)^(1/3)),'OddsRatio_working_3-way'!AN19-'OddsRatio_working_3-way'!R19/3)</f>
        <v>-5.1251937602328004E-2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1.35</v>
      </c>
      <c r="B20" s="4">
        <f>IF('True_Odds_Calculator_3-way'!B21="","",'True_Odds_Calculator_3-way'!B21)</f>
        <v>5.55</v>
      </c>
      <c r="C20" s="4">
        <f>IF('True_Odds_Calculator_3-way'!C21="","",'True_Odds_Calculator_3-way'!C21)</f>
        <v>11</v>
      </c>
      <c r="D20" s="9">
        <f t="shared" si="13"/>
        <v>0.73531353627895868</v>
      </c>
      <c r="E20" s="9">
        <f t="shared" si="14"/>
        <v>0.17607081132132488</v>
      </c>
      <c r="F20" s="9">
        <f t="shared" si="15"/>
        <v>8.8615652399716513E-2</v>
      </c>
      <c r="G20" s="9">
        <f t="shared" si="16"/>
        <v>1.0284688121341408</v>
      </c>
      <c r="H20" s="9">
        <f t="shared" si="17"/>
        <v>1.3599640842469494</v>
      </c>
      <c r="I20" s="9">
        <f t="shared" si="18"/>
        <v>5.6795330952103393</v>
      </c>
      <c r="J20" s="9">
        <f t="shared" si="19"/>
        <v>11.284688121341405</v>
      </c>
      <c r="K20" s="11">
        <f t="shared" si="20"/>
        <v>0.7407407407407407</v>
      </c>
      <c r="L20" s="11">
        <f t="shared" si="21"/>
        <v>0.1801801801801802</v>
      </c>
      <c r="M20" s="11">
        <f t="shared" si="22"/>
        <v>9.0909090909090912E-2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-0.19322352655685993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0.18078684745351412</v>
      </c>
      <c r="Q20" s="11">
        <f>2*'OddsRatio_working_3-way'!K20*'OddsRatio_working_3-way'!L20*'OddsRatio_working_3-way'!M20</f>
        <v>2.4266690933357603E-2</v>
      </c>
      <c r="R20" s="11">
        <f t="shared" si="23"/>
        <v>0</v>
      </c>
      <c r="S20" s="11">
        <f t="shared" si="24"/>
        <v>-0.93563579277864972</v>
      </c>
      <c r="T20" s="11">
        <f t="shared" si="25"/>
        <v>-0.12558869701726844</v>
      </c>
      <c r="U20" s="11">
        <f>'OddsRatio_working_3-way'!S20-'OddsRatio_working_3-way'!R20^2/3</f>
        <v>-0.93563579277864972</v>
      </c>
      <c r="V20" s="11">
        <f>'OddsRatio_working_3-way'!S20*'OddsRatio_working_3-way'!R20/3-2*'OddsRatio_working_3-way'!R20^3/27-'OddsRatio_working_3-way'!T20</f>
        <v>0.12558869701726844</v>
      </c>
      <c r="W20" s="11">
        <f>'OddsRatio_working_3-way'!V20^2+4*'OddsRatio_working_3-way'!U20^3/27</f>
        <v>-0.10557103280443753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0.17417200810042122</v>
      </c>
      <c r="Y20" s="11">
        <f>IF('OddsRatio_working_3-way'!W20&gt;=0,IF('OddsRatio_working_3-way'!V20+SQRT('OddsRatio_working_3-way'!W20)&gt;0,0,PI()),ACOS('OddsRatio_working_3-way'!V20/(2*'OddsRatio_working_3-way'!X20)))</f>
        <v>1.201959577632133</v>
      </c>
      <c r="Z20" s="11">
        <f>'OddsRatio_working_3-way'!X20^(1/3)*COS('OddsRatio_working_3-way'!Y20/3)</f>
        <v>0.51423440606707038</v>
      </c>
      <c r="AA20" s="11">
        <f>'OddsRatio_working_3-way'!X20^(1/3)*COS(('OddsRatio_working_3-way'!Y20+2*PI())/3)</f>
        <v>-0.44574694593559694</v>
      </c>
      <c r="AB20" s="11">
        <f>'OddsRatio_working_3-way'!X20^(1/3)*COS(('OddsRatio_working_3-way'!Y20+4*PI())/3)</f>
        <v>-6.8487460131473415E-2</v>
      </c>
      <c r="AC20" s="11">
        <f>'OddsRatio_working_3-way'!X20^(1/3)*SIN('OddsRatio_working_3-way'!Y20/3)</f>
        <v>0.21781086568335054</v>
      </c>
      <c r="AD20" s="11">
        <f>'OddsRatio_working_3-way'!X20^(1/3)*SIN(('OddsRatio_working_3-way'!Y20+2*PI())/3)</f>
        <v>0.33643462631241045</v>
      </c>
      <c r="AE20" s="11">
        <f>'OddsRatio_working_3-way'!X20^(1/3)*SIN(('OddsRatio_working_3-way'!Y20+4*PI())/3)</f>
        <v>-0.55424549199576101</v>
      </c>
      <c r="AF20" s="11">
        <f>-'OddsRatio_working_3-way'!U20/(3*'OddsRatio_working_3-way'!X20^(1/3))*COS(('OddsRatio_working_3-way'!Y20)/3)</f>
        <v>0.51423440606707038</v>
      </c>
      <c r="AG20" s="11">
        <f>-'OddsRatio_working_3-way'!U20/(3*'OddsRatio_working_3-way'!X20^(1/3))*COS(('OddsRatio_working_3-way'!Y20+2*PI())/3)</f>
        <v>-0.44574694593559694</v>
      </c>
      <c r="AH20" s="11">
        <f>-'OddsRatio_working_3-way'!U20/(3*'OddsRatio_working_3-way'!X20^(1/3))*COS(('OddsRatio_working_3-way'!Y20+4*PI())/3)</f>
        <v>-6.8487460131473415E-2</v>
      </c>
      <c r="AI20" s="11">
        <f>'OddsRatio_working_3-way'!U20/(3*'OddsRatio_working_3-way'!X20^(1/3))*SIN(('OddsRatio_working_3-way'!Y20)/3)</f>
        <v>-0.21781086568335054</v>
      </c>
      <c r="AJ20" s="11">
        <f>'OddsRatio_working_3-way'!U20/(3*'OddsRatio_working_3-way'!X20^(1/3))*SIN(('OddsRatio_working_3-way'!Y20+2*PI())/3)</f>
        <v>-0.33643462631241045</v>
      </c>
      <c r="AK20" s="11">
        <f>'OddsRatio_working_3-way'!U20/(3*'OddsRatio_working_3-way'!X20^(1/3))*SIN(('OddsRatio_working_3-way'!Y20+4*PI())/3)</f>
        <v>0.55424549199576101</v>
      </c>
      <c r="AL20" s="11">
        <f>'OddsRatio_working_3-way'!Z20+'OddsRatio_working_3-way'!AF20</f>
        <v>1.0284688121341408</v>
      </c>
      <c r="AM20" s="11">
        <f>'OddsRatio_working_3-way'!AA20+'OddsRatio_working_3-way'!AG20</f>
        <v>-0.89149389187119388</v>
      </c>
      <c r="AN20" s="11">
        <f>'OddsRatio_working_3-way'!AB20+'OddsRatio_working_3-way'!AH20</f>
        <v>-0.13697492026294683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1.0284688121341408</v>
      </c>
      <c r="AS20" s="11">
        <f>IF(('OddsRatio_working_3-way'!X20=0),IF(Q20&gt;0,-Q20^(1/3),(-Q20)^(1/3)),'OddsRatio_working_3-way'!AM20-'OddsRatio_working_3-way'!R20/3)</f>
        <v>-0.89149389187119388</v>
      </c>
      <c r="AT20" s="11">
        <f>IF(('OddsRatio_working_3-way'!X20=0),IF(Q20&gt;0,-Q20^(1/3),(-Q20)^(1/3)),'OddsRatio_working_3-way'!AN20-'OddsRatio_working_3-way'!R20/3)</f>
        <v>-0.13697492026294683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6.4</v>
      </c>
      <c r="B21" s="4">
        <f>IF('True_Odds_Calculator_3-way'!B22="","",'True_Odds_Calculator_3-way'!B22)</f>
        <v>4.5999999999999996</v>
      </c>
      <c r="C21" s="4">
        <f>IF('True_Odds_Calculator_3-way'!C22="","",'True_Odds_Calculator_3-way'!C22)</f>
        <v>1.55</v>
      </c>
      <c r="D21" s="9">
        <f t="shared" si="13"/>
        <v>0.15161889817463989</v>
      </c>
      <c r="E21" s="9">
        <f t="shared" si="14"/>
        <v>0.21140207260207866</v>
      </c>
      <c r="F21" s="9">
        <f t="shared" si="15"/>
        <v>0.63697902922328153</v>
      </c>
      <c r="G21" s="9">
        <f t="shared" si="16"/>
        <v>1.0362007199668395</v>
      </c>
      <c r="H21" s="9">
        <f t="shared" si="17"/>
        <v>6.595483887820933</v>
      </c>
      <c r="I21" s="9">
        <f t="shared" si="18"/>
        <v>4.7303225918806211</v>
      </c>
      <c r="J21" s="9">
        <f t="shared" si="19"/>
        <v>1.5699103959817615</v>
      </c>
      <c r="K21" s="11">
        <f t="shared" si="20"/>
        <v>0.15625</v>
      </c>
      <c r="L21" s="11">
        <f t="shared" si="21"/>
        <v>0.21739130434782611</v>
      </c>
      <c r="M21" s="11">
        <f t="shared" si="22"/>
        <v>0.64516129032258063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-0.23430925666199165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0.20928295932678825</v>
      </c>
      <c r="Q21" s="11">
        <f>2*'OddsRatio_working_3-way'!K21*'OddsRatio_working_3-way'!L21*'OddsRatio_working_3-way'!M21</f>
        <v>4.3828892005610104E-2</v>
      </c>
      <c r="R21" s="11">
        <f t="shared" si="23"/>
        <v>0</v>
      </c>
      <c r="S21" s="11">
        <f t="shared" si="24"/>
        <v>-0.89319117096894862</v>
      </c>
      <c r="T21" s="11">
        <f t="shared" si="25"/>
        <v>-0.18705574261129815</v>
      </c>
      <c r="U21" s="11">
        <f>'OddsRatio_working_3-way'!S21-'OddsRatio_working_3-way'!R21^2/3</f>
        <v>-0.89319117096894862</v>
      </c>
      <c r="V21" s="11">
        <f>'OddsRatio_working_3-way'!S21*'OddsRatio_working_3-way'!R21/3-2*'OddsRatio_working_3-way'!R21^3/27-'OddsRatio_working_3-way'!T21</f>
        <v>0.18705574261129815</v>
      </c>
      <c r="W21" s="11">
        <f>'OddsRatio_working_3-way'!V21^2+4*'OddsRatio_working_3-way'!U21^3/27</f>
        <v>-7.0577468001866317E-2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0.16245562382211529</v>
      </c>
      <c r="Y21" s="11">
        <f>IF('OddsRatio_working_3-way'!W21&gt;=0,IF('OddsRatio_working_3-way'!V21+SQRT('OddsRatio_working_3-way'!W21)&gt;0,0,PI()),ACOS('OddsRatio_working_3-way'!V21/(2*'OddsRatio_working_3-way'!X21)))</f>
        <v>0.9573200096727269</v>
      </c>
      <c r="Z21" s="11">
        <f>'OddsRatio_working_3-way'!X21^(1/3)*COS('OddsRatio_working_3-way'!Y21/3)</f>
        <v>0.51810035998341974</v>
      </c>
      <c r="AA21" s="11">
        <f>'OddsRatio_working_3-way'!X21^(1/3)*COS(('OddsRatio_working_3-way'!Y21+2*PI())/3)</f>
        <v>-0.40729594040672257</v>
      </c>
      <c r="AB21" s="11">
        <f>'OddsRatio_working_3-way'!X21^(1/3)*COS(('OddsRatio_working_3-way'!Y21+4*PI())/3)</f>
        <v>-0.11080441957669709</v>
      </c>
      <c r="AC21" s="11">
        <f>'OddsRatio_working_3-way'!X21^(1/3)*SIN('OddsRatio_working_3-way'!Y21/3)</f>
        <v>0.17117945936365672</v>
      </c>
      <c r="AD21" s="11">
        <f>'OddsRatio_working_3-way'!X21^(1/3)*SIN(('OddsRatio_working_3-way'!Y21+2*PI())/3)</f>
        <v>0.36309834377367584</v>
      </c>
      <c r="AE21" s="11">
        <f>'OddsRatio_working_3-way'!X21^(1/3)*SIN(('OddsRatio_working_3-way'!Y21+4*PI())/3)</f>
        <v>-0.53427780313733253</v>
      </c>
      <c r="AF21" s="11">
        <f>-'OddsRatio_working_3-way'!U21/(3*'OddsRatio_working_3-way'!X21^(1/3))*COS(('OddsRatio_working_3-way'!Y21)/3)</f>
        <v>0.51810035998341963</v>
      </c>
      <c r="AG21" s="11">
        <f>-'OddsRatio_working_3-way'!U21/(3*'OddsRatio_working_3-way'!X21^(1/3))*COS(('OddsRatio_working_3-way'!Y21+2*PI())/3)</f>
        <v>-0.40729594040672246</v>
      </c>
      <c r="AH21" s="11">
        <f>-'OddsRatio_working_3-way'!U21/(3*'OddsRatio_working_3-way'!X21^(1/3))*COS(('OddsRatio_working_3-way'!Y21+4*PI())/3)</f>
        <v>-0.11080441957669707</v>
      </c>
      <c r="AI21" s="11">
        <f>'OddsRatio_working_3-way'!U21/(3*'OddsRatio_working_3-way'!X21^(1/3))*SIN(('OddsRatio_working_3-way'!Y21)/3)</f>
        <v>-0.17117945936365669</v>
      </c>
      <c r="AJ21" s="11">
        <f>'OddsRatio_working_3-way'!U21/(3*'OddsRatio_working_3-way'!X21^(1/3))*SIN(('OddsRatio_working_3-way'!Y21+2*PI())/3)</f>
        <v>-0.36309834377367572</v>
      </c>
      <c r="AK21" s="11">
        <f>'OddsRatio_working_3-way'!U21/(3*'OddsRatio_working_3-way'!X21^(1/3))*SIN(('OddsRatio_working_3-way'!Y21+4*PI())/3)</f>
        <v>0.53427780313733242</v>
      </c>
      <c r="AL21" s="11">
        <f>'OddsRatio_working_3-way'!Z21+'OddsRatio_working_3-way'!AF21</f>
        <v>1.0362007199668395</v>
      </c>
      <c r="AM21" s="11">
        <f>'OddsRatio_working_3-way'!AA21+'OddsRatio_working_3-way'!AG21</f>
        <v>-0.81459188081344502</v>
      </c>
      <c r="AN21" s="11">
        <f>'OddsRatio_working_3-way'!AB21+'OddsRatio_working_3-way'!AH21</f>
        <v>-0.22160883915339416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1.0362007199668395</v>
      </c>
      <c r="AS21" s="11">
        <f>IF(('OddsRatio_working_3-way'!X21=0),IF(Q21&gt;0,-Q21^(1/3),(-Q21)^(1/3)),'OddsRatio_working_3-way'!AM21-'OddsRatio_working_3-way'!R21/3)</f>
        <v>-0.81459188081344502</v>
      </c>
      <c r="AT21" s="11">
        <f>IF(('OddsRatio_working_3-way'!X21=0),IF(Q21&gt;0,-Q21^(1/3),(-Q21)^(1/3)),'OddsRatio_working_3-way'!AN21-'OddsRatio_working_3-way'!R21/3)</f>
        <v>-0.22160883915339416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1.91</v>
      </c>
      <c r="B22" s="4">
        <f>IF('True_Odds_Calculator_3-way'!B23="","",'True_Odds_Calculator_3-way'!B23)</f>
        <v>3.95</v>
      </c>
      <c r="C22" s="4">
        <f>IF('True_Odds_Calculator_3-way'!C23="","",'True_Odds_Calculator_3-way'!C23)</f>
        <v>3.89</v>
      </c>
      <c r="D22" s="9">
        <f t="shared" si="13"/>
        <v>0.51005216004025444</v>
      </c>
      <c r="E22" s="9">
        <f t="shared" si="14"/>
        <v>0.24307359145496124</v>
      </c>
      <c r="F22" s="9">
        <f t="shared" si="15"/>
        <v>0.24687424850478468</v>
      </c>
      <c r="G22" s="9">
        <f t="shared" si="16"/>
        <v>1.0555865888176856</v>
      </c>
      <c r="H22" s="9">
        <f t="shared" si="17"/>
        <v>1.9605837958240933</v>
      </c>
      <c r="I22" s="9">
        <f t="shared" si="18"/>
        <v>4.1139804370121738</v>
      </c>
      <c r="J22" s="9">
        <f t="shared" si="19"/>
        <v>4.0506452416831111</v>
      </c>
      <c r="K22" s="11">
        <f t="shared" si="20"/>
        <v>0.52356020942408377</v>
      </c>
      <c r="L22" s="11">
        <f t="shared" si="21"/>
        <v>0.25316455696202528</v>
      </c>
      <c r="M22" s="11">
        <f t="shared" si="22"/>
        <v>0.25706940874035988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-0.26435113953694811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0.22999781416892162</v>
      </c>
      <c r="Q22" s="11">
        <f>2*'OddsRatio_working_3-way'!K22*'OddsRatio_working_3-way'!L22*'OddsRatio_working_3-way'!M22</f>
        <v>6.8147500494495278E-2</v>
      </c>
      <c r="R22" s="11">
        <f t="shared" si="23"/>
        <v>0</v>
      </c>
      <c r="S22" s="11">
        <f t="shared" si="24"/>
        <v>-0.87004661516420301</v>
      </c>
      <c r="T22" s="11">
        <f t="shared" si="25"/>
        <v>-0.25779158967828231</v>
      </c>
      <c r="U22" s="11">
        <f>'OddsRatio_working_3-way'!S22-'OddsRatio_working_3-way'!R22^2/3</f>
        <v>-0.87004661516420301</v>
      </c>
      <c r="V22" s="11">
        <f>'OddsRatio_working_3-way'!S22*'OddsRatio_working_3-way'!R22/3-2*'OddsRatio_working_3-way'!R22^3/27-'OddsRatio_working_3-way'!T22</f>
        <v>0.25779158967828231</v>
      </c>
      <c r="W22" s="11">
        <f>'OddsRatio_working_3-way'!V22^2+4*'OddsRatio_working_3-way'!U22^3/27</f>
        <v>-3.1115178472613456E-2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0.15618233109211596</v>
      </c>
      <c r="Y22" s="11">
        <f>IF('OddsRatio_working_3-way'!W22&gt;=0,IF('OddsRatio_working_3-way'!V22+SQRT('OddsRatio_working_3-way'!W22)&gt;0,0,PI()),ACOS('OddsRatio_working_3-way'!V22/(2*'OddsRatio_working_3-way'!X22)))</f>
        <v>0.60007988711806459</v>
      </c>
      <c r="Z22" s="11">
        <f>'OddsRatio_working_3-way'!X22^(1/3)*COS('OddsRatio_working_3-way'!Y22/3)</f>
        <v>0.52779329440884282</v>
      </c>
      <c r="AA22" s="11">
        <f>'OddsRatio_working_3-way'!X22^(1/3)*COS(('OddsRatio_working_3-way'!Y22+2*PI())/3)</f>
        <v>-0.35656450880619867</v>
      </c>
      <c r="AB22" s="11">
        <f>'OddsRatio_working_3-way'!X22^(1/3)*COS(('OddsRatio_working_3-way'!Y22+4*PI())/3)</f>
        <v>-0.17122878560264435</v>
      </c>
      <c r="AC22" s="11">
        <f>'OddsRatio_working_3-way'!X22^(1/3)*SIN('OddsRatio_working_3-way'!Y22/3)</f>
        <v>0.10700362968202612</v>
      </c>
      <c r="AD22" s="11">
        <f>'OddsRatio_working_3-way'!X22^(1/3)*SIN(('OddsRatio_working_3-way'!Y22+2*PI())/3)</f>
        <v>0.40358058606412422</v>
      </c>
      <c r="AE22" s="11">
        <f>'OddsRatio_working_3-way'!X22^(1/3)*SIN(('OddsRatio_working_3-way'!Y22+4*PI())/3)</f>
        <v>-0.51058421574615032</v>
      </c>
      <c r="AF22" s="11">
        <f>-'OddsRatio_working_3-way'!U22/(3*'OddsRatio_working_3-way'!X22^(1/3))*COS(('OddsRatio_working_3-way'!Y22)/3)</f>
        <v>0.52779329440884282</v>
      </c>
      <c r="AG22" s="11">
        <f>-'OddsRatio_working_3-way'!U22/(3*'OddsRatio_working_3-way'!X22^(1/3))*COS(('OddsRatio_working_3-way'!Y22+2*PI())/3)</f>
        <v>-0.35656450880619867</v>
      </c>
      <c r="AH22" s="11">
        <f>-'OddsRatio_working_3-way'!U22/(3*'OddsRatio_working_3-way'!X22^(1/3))*COS(('OddsRatio_working_3-way'!Y22+4*PI())/3)</f>
        <v>-0.17122878560264435</v>
      </c>
      <c r="AI22" s="11">
        <f>'OddsRatio_working_3-way'!U22/(3*'OddsRatio_working_3-way'!X22^(1/3))*SIN(('OddsRatio_working_3-way'!Y22)/3)</f>
        <v>-0.10700362968202612</v>
      </c>
      <c r="AJ22" s="11">
        <f>'OddsRatio_working_3-way'!U22/(3*'OddsRatio_working_3-way'!X22^(1/3))*SIN(('OddsRatio_working_3-way'!Y22+2*PI())/3)</f>
        <v>-0.40358058606412422</v>
      </c>
      <c r="AK22" s="11">
        <f>'OddsRatio_working_3-way'!U22/(3*'OddsRatio_working_3-way'!X22^(1/3))*SIN(('OddsRatio_working_3-way'!Y22+4*PI())/3)</f>
        <v>0.51058421574615032</v>
      </c>
      <c r="AL22" s="11">
        <f>'OddsRatio_working_3-way'!Z22+'OddsRatio_working_3-way'!AF22</f>
        <v>1.0555865888176856</v>
      </c>
      <c r="AM22" s="11">
        <f>'OddsRatio_working_3-way'!AA22+'OddsRatio_working_3-way'!AG22</f>
        <v>-0.71312901761239733</v>
      </c>
      <c r="AN22" s="11">
        <f>'OddsRatio_working_3-way'!AB22+'OddsRatio_working_3-way'!AH22</f>
        <v>-0.34245757120528869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1.0555865888176856</v>
      </c>
      <c r="AS22" s="11">
        <f>IF(('OddsRatio_working_3-way'!X22=0),IF(Q22&gt;0,-Q22^(1/3),(-Q22)^(1/3)),'OddsRatio_working_3-way'!AM22-'OddsRatio_working_3-way'!R22/3)</f>
        <v>-0.71312901761239733</v>
      </c>
      <c r="AT22" s="11">
        <f>IF(('OddsRatio_working_3-way'!X22=0),IF(Q22&gt;0,-Q22^(1/3),(-Q22)^(1/3)),'OddsRatio_working_3-way'!AN22-'OddsRatio_working_3-way'!R22/3)</f>
        <v>-0.34245757120528869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7.85</v>
      </c>
      <c r="B23" s="4">
        <f>IF('True_Odds_Calculator_3-way'!B24="","",'True_Odds_Calculator_3-way'!B24)</f>
        <v>5.26</v>
      </c>
      <c r="C23" s="4">
        <f>IF('True_Odds_Calculator_3-way'!C24="","",'True_Odds_Calculator_3-way'!C24)</f>
        <v>1.4</v>
      </c>
      <c r="D23" s="9">
        <f t="shared" si="13"/>
        <v>0.11999827005705212</v>
      </c>
      <c r="E23" s="9">
        <f t="shared" si="14"/>
        <v>0.17983481133501197</v>
      </c>
      <c r="F23" s="9">
        <f t="shared" si="15"/>
        <v>0.70016691860793567</v>
      </c>
      <c r="G23" s="9">
        <f t="shared" si="16"/>
        <v>1.0705771489039684</v>
      </c>
      <c r="H23" s="9">
        <f t="shared" si="17"/>
        <v>8.3334534699921825</v>
      </c>
      <c r="I23" s="9">
        <f t="shared" si="18"/>
        <v>5.560658654330906</v>
      </c>
      <c r="J23" s="9">
        <f t="shared" si="19"/>
        <v>1.4282308595615874</v>
      </c>
      <c r="K23" s="11">
        <f t="shared" si="20"/>
        <v>0.12738853503184713</v>
      </c>
      <c r="L23" s="11">
        <f t="shared" si="21"/>
        <v>0.19011406844106465</v>
      </c>
      <c r="M23" s="11">
        <f t="shared" si="22"/>
        <v>0.7142857142857143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-0.20191878548421116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0.19910945657476381</v>
      </c>
      <c r="Q23" s="11">
        <f>2*'OddsRatio_working_3-way'!K23*'OddsRatio_working_3-way'!L23*'OddsRatio_working_3-way'!M23</f>
        <v>3.4597646668073641E-2</v>
      </c>
      <c r="R23" s="11">
        <f t="shared" si="23"/>
        <v>0</v>
      </c>
      <c r="S23" s="11">
        <f t="shared" si="24"/>
        <v>-0.98608683732565827</v>
      </c>
      <c r="T23" s="11">
        <f t="shared" si="25"/>
        <v>-0.17134436791062696</v>
      </c>
      <c r="U23" s="11">
        <f>'OddsRatio_working_3-way'!S23-'OddsRatio_working_3-way'!R23^2/3</f>
        <v>-0.98608683732565827</v>
      </c>
      <c r="V23" s="11">
        <f>'OddsRatio_working_3-way'!S23*'OddsRatio_working_3-way'!R23/3-2*'OddsRatio_working_3-way'!R23^3/27-'OddsRatio_working_3-way'!T23</f>
        <v>0.17134436791062696</v>
      </c>
      <c r="W23" s="11">
        <f>'OddsRatio_working_3-way'!V23^2+4*'OddsRatio_working_3-way'!U23^3/27</f>
        <v>-0.1126912626976151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0.18844770833861804</v>
      </c>
      <c r="Y23" s="11">
        <f>IF('OddsRatio_working_3-way'!W23&gt;=0,IF('OddsRatio_working_3-way'!V23+SQRT('OddsRatio_working_3-way'!W23)&gt;0,0,PI()),ACOS('OddsRatio_working_3-way'!V23/(2*'OddsRatio_working_3-way'!X23)))</f>
        <v>1.0988502797497905</v>
      </c>
      <c r="Z23" s="11">
        <f>'OddsRatio_working_3-way'!X23^(1/3)*COS('OddsRatio_working_3-way'!Y23/3)</f>
        <v>0.5352885744519843</v>
      </c>
      <c r="AA23" s="11">
        <f>'OddsRatio_working_3-way'!X23^(1/3)*COS(('OddsRatio_working_3-way'!Y23+2*PI())/3)</f>
        <v>-0.44546812105398725</v>
      </c>
      <c r="AB23" s="11">
        <f>'OddsRatio_working_3-way'!X23^(1/3)*COS(('OddsRatio_working_3-way'!Y23+4*PI())/3)</f>
        <v>-8.9820453397996991E-2</v>
      </c>
      <c r="AC23" s="11">
        <f>'OddsRatio_working_3-way'!X23^(1/3)*SIN('OddsRatio_working_3-way'!Y23/3)</f>
        <v>0.20533327665784856</v>
      </c>
      <c r="AD23" s="11">
        <f>'OddsRatio_working_3-way'!X23^(1/3)*SIN(('OddsRatio_working_3-way'!Y23+2*PI())/3)</f>
        <v>0.36090686550205209</v>
      </c>
      <c r="AE23" s="11">
        <f>'OddsRatio_working_3-way'!X23^(1/3)*SIN(('OddsRatio_working_3-way'!Y23+4*PI())/3)</f>
        <v>-0.56624014215990048</v>
      </c>
      <c r="AF23" s="11">
        <f>-'OddsRatio_working_3-way'!U23/(3*'OddsRatio_working_3-way'!X23^(1/3))*COS(('OddsRatio_working_3-way'!Y23)/3)</f>
        <v>0.53528857445198419</v>
      </c>
      <c r="AG23" s="11">
        <f>-'OddsRatio_working_3-way'!U23/(3*'OddsRatio_working_3-way'!X23^(1/3))*COS(('OddsRatio_working_3-way'!Y23+2*PI())/3)</f>
        <v>-0.44546812105398714</v>
      </c>
      <c r="AH23" s="11">
        <f>-'OddsRatio_working_3-way'!U23/(3*'OddsRatio_working_3-way'!X23^(1/3))*COS(('OddsRatio_working_3-way'!Y23+4*PI())/3)</f>
        <v>-8.9820453397996977E-2</v>
      </c>
      <c r="AI23" s="11">
        <f>'OddsRatio_working_3-way'!U23/(3*'OddsRatio_working_3-way'!X23^(1/3))*SIN(('OddsRatio_working_3-way'!Y23)/3)</f>
        <v>-0.20533327665784853</v>
      </c>
      <c r="AJ23" s="11">
        <f>'OddsRatio_working_3-way'!U23/(3*'OddsRatio_working_3-way'!X23^(1/3))*SIN(('OddsRatio_working_3-way'!Y23+2*PI())/3)</f>
        <v>-0.36090686550205203</v>
      </c>
      <c r="AK23" s="11">
        <f>'OddsRatio_working_3-way'!U23/(3*'OddsRatio_working_3-way'!X23^(1/3))*SIN(('OddsRatio_working_3-way'!Y23+4*PI())/3)</f>
        <v>0.56624014215990037</v>
      </c>
      <c r="AL23" s="11">
        <f>'OddsRatio_working_3-way'!Z23+'OddsRatio_working_3-way'!AF23</f>
        <v>1.0705771489039684</v>
      </c>
      <c r="AM23" s="11">
        <f>'OddsRatio_working_3-way'!AA23+'OddsRatio_working_3-way'!AG23</f>
        <v>-0.8909362421079744</v>
      </c>
      <c r="AN23" s="11">
        <f>'OddsRatio_working_3-way'!AB23+'OddsRatio_working_3-way'!AH23</f>
        <v>-0.17964090679599398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1.0705771489039684</v>
      </c>
      <c r="AS23" s="11">
        <f>IF(('OddsRatio_working_3-way'!X23=0),IF(Q23&gt;0,-Q23^(1/3),(-Q23)^(1/3)),'OddsRatio_working_3-way'!AM23-'OddsRatio_working_3-way'!R23/3)</f>
        <v>-0.8909362421079744</v>
      </c>
      <c r="AT23" s="11">
        <f>IF(('OddsRatio_working_3-way'!X23=0),IF(Q23&gt;0,-Q23^(1/3),(-Q23)^(1/3)),'OddsRatio_working_3-way'!AN23-'OddsRatio_working_3-way'!R23/3)</f>
        <v>-0.17964090679599398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1.83</v>
      </c>
      <c r="B24" s="4">
        <f>IF('True_Odds_Calculator_3-way'!B25="","",'True_Odds_Calculator_3-way'!B25)</f>
        <v>4.21</v>
      </c>
      <c r="C24" s="4">
        <f>IF('True_Odds_Calculator_3-way'!C25="","",'True_Odds_Calculator_3-way'!C25)</f>
        <v>4.04</v>
      </c>
      <c r="D24" s="9">
        <f t="shared" si="13"/>
        <v>0.53363872472556562</v>
      </c>
      <c r="E24" s="9">
        <f t="shared" si="14"/>
        <v>0.22831643203370375</v>
      </c>
      <c r="F24" s="9">
        <f t="shared" si="15"/>
        <v>0.23804484324073094</v>
      </c>
      <c r="G24" s="9">
        <f t="shared" si="16"/>
        <v>1.0529240636283843</v>
      </c>
      <c r="H24" s="9">
        <f t="shared" si="17"/>
        <v>1.8739269728115591</v>
      </c>
      <c r="I24" s="9">
        <f t="shared" si="18"/>
        <v>4.3798862442471131</v>
      </c>
      <c r="J24" s="9">
        <f t="shared" si="19"/>
        <v>4.200889153430289</v>
      </c>
      <c r="K24" s="11">
        <f t="shared" si="20"/>
        <v>0.54644808743169393</v>
      </c>
      <c r="L24" s="11">
        <f t="shared" si="21"/>
        <v>0.23752969121140144</v>
      </c>
      <c r="M24" s="11">
        <f t="shared" si="22"/>
        <v>0.24752475247524752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-0.26022088989008729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0.2274671608744146</v>
      </c>
      <c r="Q24" s="11">
        <f>2*'OddsRatio_working_3-way'!K24*'OddsRatio_working_3-way'!L24*'OddsRatio_working_3-way'!M24</f>
        <v>6.4256260134015419E-2</v>
      </c>
      <c r="R24" s="11">
        <f t="shared" si="23"/>
        <v>0</v>
      </c>
      <c r="S24" s="11">
        <f t="shared" si="24"/>
        <v>-0.87413105446873507</v>
      </c>
      <c r="T24" s="11">
        <f t="shared" si="25"/>
        <v>-0.24692967640359745</v>
      </c>
      <c r="U24" s="11">
        <f>'OddsRatio_working_3-way'!S24-'OddsRatio_working_3-way'!R24^2/3</f>
        <v>-0.87413105446873507</v>
      </c>
      <c r="V24" s="11">
        <f>'OddsRatio_working_3-way'!S24*'OddsRatio_working_3-way'!R24/3-2*'OddsRatio_working_3-way'!R24^3/27-'OddsRatio_working_3-way'!T24</f>
        <v>0.24692967640359745</v>
      </c>
      <c r="W24" s="11">
        <f>'OddsRatio_working_3-way'!V24^2+4*'OddsRatio_working_3-way'!U24^3/27</f>
        <v>-3.7978030781717943E-2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0.1572834192393649</v>
      </c>
      <c r="Y24" s="11">
        <f>IF('OddsRatio_working_3-way'!W24&gt;=0,IF('OddsRatio_working_3-way'!V24+SQRT('OddsRatio_working_3-way'!W24)&gt;0,0,PI()),ACOS('OddsRatio_working_3-way'!V24/(2*'OddsRatio_working_3-way'!X24)))</f>
        <v>0.66812735444734284</v>
      </c>
      <c r="Z24" s="11">
        <f>'OddsRatio_working_3-way'!X24^(1/3)*COS('OddsRatio_working_3-way'!Y24/3)</f>
        <v>0.52646203181419227</v>
      </c>
      <c r="AA24" s="11">
        <f>'OddsRatio_working_3-way'!X24^(1/3)*COS(('OddsRatio_working_3-way'!Y24+2*PI())/3)</f>
        <v>-0.36648342706895765</v>
      </c>
      <c r="AB24" s="11">
        <f>'OddsRatio_working_3-way'!X24^(1/3)*COS(('OddsRatio_working_3-way'!Y24+4*PI())/3)</f>
        <v>-0.15997860474523473</v>
      </c>
      <c r="AC24" s="11">
        <f>'OddsRatio_working_3-way'!X24^(1/3)*SIN('OddsRatio_working_3-way'!Y24/3)</f>
        <v>0.11922561475755733</v>
      </c>
      <c r="AD24" s="11">
        <f>'OddsRatio_working_3-way'!X24^(1/3)*SIN(('OddsRatio_working_3-way'!Y24+2*PI())/3)</f>
        <v>0.39631668630028316</v>
      </c>
      <c r="AE24" s="11">
        <f>'OddsRatio_working_3-way'!X24^(1/3)*SIN(('OddsRatio_working_3-way'!Y24+4*PI())/3)</f>
        <v>-0.51554230105784049</v>
      </c>
      <c r="AF24" s="11">
        <f>-'OddsRatio_working_3-way'!U24/(3*'OddsRatio_working_3-way'!X24^(1/3))*COS(('OddsRatio_working_3-way'!Y24)/3)</f>
        <v>0.52646203181419216</v>
      </c>
      <c r="AG24" s="11">
        <f>-'OddsRatio_working_3-way'!U24/(3*'OddsRatio_working_3-way'!X24^(1/3))*COS(('OddsRatio_working_3-way'!Y24+2*PI())/3)</f>
        <v>-0.36648342706895759</v>
      </c>
      <c r="AH24" s="11">
        <f>-'OddsRatio_working_3-way'!U24/(3*'OddsRatio_working_3-way'!X24^(1/3))*COS(('OddsRatio_working_3-way'!Y24+4*PI())/3)</f>
        <v>-0.1599786047452347</v>
      </c>
      <c r="AI24" s="11">
        <f>'OddsRatio_working_3-way'!U24/(3*'OddsRatio_working_3-way'!X24^(1/3))*SIN(('OddsRatio_working_3-way'!Y24)/3)</f>
        <v>-0.1192256147575573</v>
      </c>
      <c r="AJ24" s="11">
        <f>'OddsRatio_working_3-way'!U24/(3*'OddsRatio_working_3-way'!X24^(1/3))*SIN(('OddsRatio_working_3-way'!Y24+2*PI())/3)</f>
        <v>-0.39631668630028311</v>
      </c>
      <c r="AK24" s="11">
        <f>'OddsRatio_working_3-way'!U24/(3*'OddsRatio_working_3-way'!X24^(1/3))*SIN(('OddsRatio_working_3-way'!Y24+4*PI())/3)</f>
        <v>0.51554230105784038</v>
      </c>
      <c r="AL24" s="11">
        <f>'OddsRatio_working_3-way'!Z24+'OddsRatio_working_3-way'!AF24</f>
        <v>1.0529240636283843</v>
      </c>
      <c r="AM24" s="11">
        <f>'OddsRatio_working_3-way'!AA24+'OddsRatio_working_3-way'!AG24</f>
        <v>-0.73296685413791529</v>
      </c>
      <c r="AN24" s="11">
        <f>'OddsRatio_working_3-way'!AB24+'OddsRatio_working_3-way'!AH24</f>
        <v>-0.31995720949046946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1.0529240636283843</v>
      </c>
      <c r="AS24" s="11">
        <f>IF(('OddsRatio_working_3-way'!X24=0),IF(Q24&gt;0,-Q24^(1/3),(-Q24)^(1/3)),'OddsRatio_working_3-way'!AM24-'OddsRatio_working_3-way'!R24/3)</f>
        <v>-0.73296685413791529</v>
      </c>
      <c r="AT24" s="11">
        <f>IF(('OddsRatio_working_3-way'!X24=0),IF(Q24&gt;0,-Q24^(1/3),(-Q24)^(1/3)),'OddsRatio_working_3-way'!AN24-'OddsRatio_working_3-way'!R24/3)</f>
        <v>-0.31995720949046946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2.15</v>
      </c>
      <c r="B25" s="4">
        <f>IF('True_Odds_Calculator_3-way'!B26="","",'True_Odds_Calculator_3-way'!B26)</f>
        <v>3.38</v>
      </c>
      <c r="C25" s="4">
        <f>IF('True_Odds_Calculator_3-way'!C26="","",'True_Odds_Calculator_3-way'!C26)</f>
        <v>3.73</v>
      </c>
      <c r="D25" s="9">
        <f t="shared" si="13"/>
        <v>0.45399050777771571</v>
      </c>
      <c r="E25" s="9">
        <f t="shared" si="14"/>
        <v>0.28661147884316773</v>
      </c>
      <c r="F25" s="9">
        <f t="shared" si="15"/>
        <v>0.2593980133791165</v>
      </c>
      <c r="G25" s="9">
        <f t="shared" si="16"/>
        <v>1.0458167179003111</v>
      </c>
      <c r="H25" s="9">
        <f t="shared" si="17"/>
        <v>2.2026892255853578</v>
      </c>
      <c r="I25" s="9">
        <f t="shared" si="18"/>
        <v>3.4890437886027401</v>
      </c>
      <c r="J25" s="9">
        <f t="shared" si="19"/>
        <v>3.8550796398678493</v>
      </c>
      <c r="K25" s="11">
        <f t="shared" si="20"/>
        <v>0.46511627906976744</v>
      </c>
      <c r="L25" s="11">
        <f t="shared" si="21"/>
        <v>0.29585798816568049</v>
      </c>
      <c r="M25" s="11">
        <f t="shared" si="22"/>
        <v>0.26809651474530832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-0.27565980998239858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0.2309459449987106</v>
      </c>
      <c r="Q25" s="11">
        <f>2*'OddsRatio_working_3-way'!K25*'OddsRatio_working_3-way'!L25*'OddsRatio_working_3-way'!M25</f>
        <v>7.3784646964444298E-2</v>
      </c>
      <c r="R25" s="11">
        <f t="shared" si="23"/>
        <v>0</v>
      </c>
      <c r="S25" s="11">
        <f t="shared" si="24"/>
        <v>-0.83779331130445511</v>
      </c>
      <c r="T25" s="11">
        <f t="shared" si="25"/>
        <v>-0.26766559466596018</v>
      </c>
      <c r="U25" s="11">
        <f>'OddsRatio_working_3-way'!S25-'OddsRatio_working_3-way'!R25^2/3</f>
        <v>-0.83779331130445511</v>
      </c>
      <c r="V25" s="11">
        <f>'OddsRatio_working_3-way'!S25*'OddsRatio_working_3-way'!R25/3-2*'OddsRatio_working_3-way'!R25^3/27-'OddsRatio_working_3-way'!T25</f>
        <v>0.26766559466596018</v>
      </c>
      <c r="W25" s="11">
        <f>'OddsRatio_working_3-way'!V25^2+4*'OddsRatio_working_3-way'!U25^3/27</f>
        <v>-1.5472928202614616E-2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0.14757862207184405</v>
      </c>
      <c r="Y25" s="11">
        <f>IF('OddsRatio_working_3-way'!W25&gt;=0,IF('OddsRatio_working_3-way'!V25+SQRT('OddsRatio_working_3-way'!W25)&gt;0,0,PI()),ACOS('OddsRatio_working_3-way'!V25/(2*'OddsRatio_working_3-way'!X25)))</f>
        <v>0.43502948730042945</v>
      </c>
      <c r="Z25" s="11">
        <f>'OddsRatio_working_3-way'!X25^(1/3)*COS('OddsRatio_working_3-way'!Y25/3)</f>
        <v>0.52290835895015564</v>
      </c>
      <c r="AA25" s="11">
        <f>'OddsRatio_working_3-way'!X25^(1/3)*COS(('OddsRatio_working_3-way'!Y25+2*PI())/3)</f>
        <v>-0.32758634964327366</v>
      </c>
      <c r="AB25" s="11">
        <f>'OddsRatio_working_3-way'!X25^(1/3)*COS(('OddsRatio_working_3-way'!Y25+4*PI())/3)</f>
        <v>-0.19532200930688212</v>
      </c>
      <c r="AC25" s="11">
        <f>'OddsRatio_working_3-way'!X25^(1/3)*SIN('OddsRatio_working_3-way'!Y25/3)</f>
        <v>7.6362852497404085E-2</v>
      </c>
      <c r="AD25" s="11">
        <f>'OddsRatio_working_3-way'!X25^(1/3)*SIN(('OddsRatio_working_3-way'!Y25+2*PI())/3)</f>
        <v>0.41467049645336473</v>
      </c>
      <c r="AE25" s="11">
        <f>'OddsRatio_working_3-way'!X25^(1/3)*SIN(('OddsRatio_working_3-way'!Y25+4*PI())/3)</f>
        <v>-0.49103334895076867</v>
      </c>
      <c r="AF25" s="11">
        <f>-'OddsRatio_working_3-way'!U25/(3*'OddsRatio_working_3-way'!X25^(1/3))*COS(('OddsRatio_working_3-way'!Y25)/3)</f>
        <v>0.52290835895015553</v>
      </c>
      <c r="AG25" s="11">
        <f>-'OddsRatio_working_3-way'!U25/(3*'OddsRatio_working_3-way'!X25^(1/3))*COS(('OddsRatio_working_3-way'!Y25+2*PI())/3)</f>
        <v>-0.32758634964327354</v>
      </c>
      <c r="AH25" s="11">
        <f>-'OddsRatio_working_3-way'!U25/(3*'OddsRatio_working_3-way'!X25^(1/3))*COS(('OddsRatio_working_3-way'!Y25+4*PI())/3)</f>
        <v>-0.19532200930688209</v>
      </c>
      <c r="AI25" s="11">
        <f>'OddsRatio_working_3-way'!U25/(3*'OddsRatio_working_3-way'!X25^(1/3))*SIN(('OddsRatio_working_3-way'!Y25)/3)</f>
        <v>-7.6362852497404057E-2</v>
      </c>
      <c r="AJ25" s="11">
        <f>'OddsRatio_working_3-way'!U25/(3*'OddsRatio_working_3-way'!X25^(1/3))*SIN(('OddsRatio_working_3-way'!Y25+2*PI())/3)</f>
        <v>-0.41467049645336468</v>
      </c>
      <c r="AK25" s="11">
        <f>'OddsRatio_working_3-way'!U25/(3*'OddsRatio_working_3-way'!X25^(1/3))*SIN(('OddsRatio_working_3-way'!Y25+4*PI())/3)</f>
        <v>0.49103334895076856</v>
      </c>
      <c r="AL25" s="11">
        <f>'OddsRatio_working_3-way'!Z25+'OddsRatio_working_3-way'!AF25</f>
        <v>1.0458167179003111</v>
      </c>
      <c r="AM25" s="11">
        <f>'OddsRatio_working_3-way'!AA25+'OddsRatio_working_3-way'!AG25</f>
        <v>-0.6551726992865472</v>
      </c>
      <c r="AN25" s="11">
        <f>'OddsRatio_working_3-way'!AB25+'OddsRatio_working_3-way'!AH25</f>
        <v>-0.39064401861376419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1.0458167179003111</v>
      </c>
      <c r="AS25" s="11">
        <f>IF(('OddsRatio_working_3-way'!X25=0),IF(Q25&gt;0,-Q25^(1/3),(-Q25)^(1/3)),'OddsRatio_working_3-way'!AM25-'OddsRatio_working_3-way'!R25/3)</f>
        <v>-0.6551726992865472</v>
      </c>
      <c r="AT25" s="11">
        <f>IF(('OddsRatio_working_3-way'!X25=0),IF(Q25&gt;0,-Q25^(1/3),(-Q25)^(1/3)),'OddsRatio_working_3-way'!AN25-'OddsRatio_working_3-way'!R25/3)</f>
        <v>-0.39064401861376419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4.28</v>
      </c>
      <c r="B26" s="4">
        <f>IF('True_Odds_Calculator_3-way'!B27="","",'True_Odds_Calculator_3-way'!B27)</f>
        <v>3.85</v>
      </c>
      <c r="C26" s="4">
        <f>IF('True_Odds_Calculator_3-way'!C27="","",'True_Odds_Calculator_3-way'!C27)</f>
        <v>1.87</v>
      </c>
      <c r="D26" s="9">
        <f t="shared" si="13"/>
        <v>0.2255659768774595</v>
      </c>
      <c r="E26" s="9">
        <f t="shared" si="14"/>
        <v>0.25105465511911879</v>
      </c>
      <c r="F26" s="9">
        <f t="shared" si="15"/>
        <v>0.52337936800342177</v>
      </c>
      <c r="G26" s="9">
        <f t="shared" si="16"/>
        <v>1.0467355810805228</v>
      </c>
      <c r="H26" s="9">
        <f t="shared" si="17"/>
        <v>4.4332927059441145</v>
      </c>
      <c r="I26" s="9">
        <f t="shared" si="18"/>
        <v>3.9831964060794909</v>
      </c>
      <c r="J26" s="9">
        <f t="shared" si="19"/>
        <v>1.9106599555400552</v>
      </c>
      <c r="K26" s="11">
        <f t="shared" si="20"/>
        <v>0.23364485981308411</v>
      </c>
      <c r="L26" s="11">
        <f t="shared" si="21"/>
        <v>0.25974025974025972</v>
      </c>
      <c r="M26" s="11">
        <f t="shared" si="22"/>
        <v>0.53475935828876997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-0.26393188000464729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0.22717050054748086</v>
      </c>
      <c r="Q26" s="11">
        <f>2*'OddsRatio_working_3-way'!K26*'OddsRatio_working_3-way'!L26*'OddsRatio_working_3-way'!M26</f>
        <v>6.4905857299280237E-2</v>
      </c>
      <c r="R26" s="11">
        <f t="shared" si="23"/>
        <v>0</v>
      </c>
      <c r="S26" s="11">
        <f t="shared" si="24"/>
        <v>-0.86071641115685182</v>
      </c>
      <c r="T26" s="11">
        <f t="shared" si="25"/>
        <v>-0.24591897461624332</v>
      </c>
      <c r="U26" s="11">
        <f>'OddsRatio_working_3-way'!S26-'OddsRatio_working_3-way'!R26^2/3</f>
        <v>-0.86071641115685182</v>
      </c>
      <c r="V26" s="11">
        <f>'OddsRatio_working_3-way'!S26*'OddsRatio_working_3-way'!R26/3-2*'OddsRatio_working_3-way'!R26^3/27-'OddsRatio_working_3-way'!T26</f>
        <v>0.24591897461624332</v>
      </c>
      <c r="W26" s="11">
        <f>'OddsRatio_working_3-way'!V26^2+4*'OddsRatio_working_3-way'!U26^3/27</f>
        <v>-3.3990064977692067E-2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0.15367677691668039</v>
      </c>
      <c r="Y26" s="11">
        <f>IF('OddsRatio_working_3-way'!W26&gt;=0,IF('OddsRatio_working_3-way'!V26+SQRT('OddsRatio_working_3-way'!W26)&gt;0,0,PI()),ACOS('OddsRatio_working_3-way'!V26/(2*'OddsRatio_working_3-way'!X26)))</f>
        <v>0.6433051549260963</v>
      </c>
      <c r="Z26" s="11">
        <f>'OddsRatio_working_3-way'!X26^(1/3)*COS('OddsRatio_working_3-way'!Y26/3)</f>
        <v>0.5233677905402615</v>
      </c>
      <c r="AA26" s="11">
        <f>'OddsRatio_working_3-way'!X26^(1/3)*COS(('OddsRatio_working_3-way'!Y26+2*PI())/3)</f>
        <v>-0.36039417668988311</v>
      </c>
      <c r="AB26" s="11">
        <f>'OddsRatio_working_3-way'!X26^(1/3)*COS(('OddsRatio_working_3-way'!Y26+4*PI())/3)</f>
        <v>-0.16297361385037837</v>
      </c>
      <c r="AC26" s="11">
        <f>'OddsRatio_working_3-way'!X26^(1/3)*SIN('OddsRatio_working_3-way'!Y26/3)</f>
        <v>0.11398081509895538</v>
      </c>
      <c r="AD26" s="11">
        <f>'OddsRatio_working_3-way'!X26^(1/3)*SIN(('OddsRatio_working_3-way'!Y26+2*PI())/3)</f>
        <v>0.39625939458092185</v>
      </c>
      <c r="AE26" s="11">
        <f>'OddsRatio_working_3-way'!X26^(1/3)*SIN(('OddsRatio_working_3-way'!Y26+4*PI())/3)</f>
        <v>-0.51024020967987727</v>
      </c>
      <c r="AF26" s="11">
        <f>-'OddsRatio_working_3-way'!U26/(3*'OddsRatio_working_3-way'!X26^(1/3))*COS(('OddsRatio_working_3-way'!Y26)/3)</f>
        <v>0.52336779054026139</v>
      </c>
      <c r="AG26" s="11">
        <f>-'OddsRatio_working_3-way'!U26/(3*'OddsRatio_working_3-way'!X26^(1/3))*COS(('OddsRatio_working_3-way'!Y26+2*PI())/3)</f>
        <v>-0.36039417668988299</v>
      </c>
      <c r="AH26" s="11">
        <f>-'OddsRatio_working_3-way'!U26/(3*'OddsRatio_working_3-way'!X26^(1/3))*COS(('OddsRatio_working_3-way'!Y26+4*PI())/3)</f>
        <v>-0.16297361385037834</v>
      </c>
      <c r="AI26" s="11">
        <f>'OddsRatio_working_3-way'!U26/(3*'OddsRatio_working_3-way'!X26^(1/3))*SIN(('OddsRatio_working_3-way'!Y26)/3)</f>
        <v>-0.11398081509895536</v>
      </c>
      <c r="AJ26" s="11">
        <f>'OddsRatio_working_3-way'!U26/(3*'OddsRatio_working_3-way'!X26^(1/3))*SIN(('OddsRatio_working_3-way'!Y26+2*PI())/3)</f>
        <v>-0.39625939458092174</v>
      </c>
      <c r="AK26" s="11">
        <f>'OddsRatio_working_3-way'!U26/(3*'OddsRatio_working_3-way'!X26^(1/3))*SIN(('OddsRatio_working_3-way'!Y26+4*PI())/3)</f>
        <v>0.51024020967987715</v>
      </c>
      <c r="AL26" s="11">
        <f>'OddsRatio_working_3-way'!Z26+'OddsRatio_working_3-way'!AF26</f>
        <v>1.0467355810805228</v>
      </c>
      <c r="AM26" s="11">
        <f>'OddsRatio_working_3-way'!AA26+'OddsRatio_working_3-way'!AG26</f>
        <v>-0.7207883533797661</v>
      </c>
      <c r="AN26" s="11">
        <f>'OddsRatio_working_3-way'!AB26+'OddsRatio_working_3-way'!AH26</f>
        <v>-0.32594722770075668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1.0467355810805228</v>
      </c>
      <c r="AS26" s="11">
        <f>IF(('OddsRatio_working_3-way'!X26=0),IF(Q26&gt;0,-Q26^(1/3),(-Q26)^(1/3)),'OddsRatio_working_3-way'!AM26-'OddsRatio_working_3-way'!R26/3)</f>
        <v>-0.7207883533797661</v>
      </c>
      <c r="AT26" s="11">
        <f>IF(('OddsRatio_working_3-way'!X26=0),IF(Q26&gt;0,-Q26^(1/3),(-Q26)^(1/3)),'OddsRatio_working_3-way'!AN26-'OddsRatio_working_3-way'!R26/3)</f>
        <v>-0.32594722770075668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1.58</v>
      </c>
      <c r="B27" s="4">
        <f>IF('True_Odds_Calculator_3-way'!B28="","",'True_Odds_Calculator_3-way'!B28)</f>
        <v>4.51</v>
      </c>
      <c r="C27" s="4">
        <f>IF('True_Odds_Calculator_3-way'!C28="","",'True_Odds_Calculator_3-way'!C28)</f>
        <v>5.69</v>
      </c>
      <c r="D27" s="9">
        <f t="shared" si="13"/>
        <v>0.61989142701665501</v>
      </c>
      <c r="E27" s="9">
        <f t="shared" si="14"/>
        <v>0.21227677951254736</v>
      </c>
      <c r="F27" s="9">
        <f t="shared" si="15"/>
        <v>0.16783179347079746</v>
      </c>
      <c r="G27" s="9">
        <f t="shared" si="16"/>
        <v>1.0572167641453216</v>
      </c>
      <c r="H27" s="9">
        <f t="shared" si="17"/>
        <v>1.6131857232042868</v>
      </c>
      <c r="I27" s="9">
        <f t="shared" si="18"/>
        <v>4.7108308421500782</v>
      </c>
      <c r="J27" s="9">
        <f t="shared" si="19"/>
        <v>5.9583466238415594</v>
      </c>
      <c r="K27" s="11">
        <f t="shared" si="20"/>
        <v>0.63291139240506322</v>
      </c>
      <c r="L27" s="11">
        <f t="shared" si="21"/>
        <v>0.22172949002217296</v>
      </c>
      <c r="M27" s="11">
        <f t="shared" si="22"/>
        <v>0.17574692442882248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-0.23548435421255198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0.2165452295159927</v>
      </c>
      <c r="Q27" s="11">
        <f>2*'OddsRatio_working_3-way'!K27*'OddsRatio_working_3-way'!L27*'OddsRatio_working_3-way'!M27</f>
        <v>4.9326931552617935E-2</v>
      </c>
      <c r="R27" s="11">
        <f t="shared" si="23"/>
        <v>0</v>
      </c>
      <c r="S27" s="11">
        <f t="shared" si="24"/>
        <v>-0.91957374510127954</v>
      </c>
      <c r="T27" s="11">
        <f t="shared" si="25"/>
        <v>-0.20947010138981315</v>
      </c>
      <c r="U27" s="11">
        <f>'OddsRatio_working_3-way'!S27-'OddsRatio_working_3-way'!R27^2/3</f>
        <v>-0.91957374510127954</v>
      </c>
      <c r="V27" s="11">
        <f>'OddsRatio_working_3-way'!S27*'OddsRatio_working_3-way'!R27/3-2*'OddsRatio_working_3-way'!R27^3/27-'OddsRatio_working_3-way'!T27</f>
        <v>0.20947010138981315</v>
      </c>
      <c r="W27" s="11">
        <f>'OddsRatio_working_3-way'!V27^2+4*'OddsRatio_working_3-way'!U27^3/27</f>
        <v>-7.1323188469231788E-2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0.1697062991210774</v>
      </c>
      <c r="Y27" s="11">
        <f>IF('OddsRatio_working_3-way'!W27&gt;=0,IF('OddsRatio_working_3-way'!V27+SQRT('OddsRatio_working_3-way'!W27)&gt;0,0,PI()),ACOS('OddsRatio_working_3-way'!V27/(2*'OddsRatio_working_3-way'!X27)))</f>
        <v>0.90567479662683037</v>
      </c>
      <c r="Z27" s="11">
        <f>'OddsRatio_working_3-way'!X27^(1/3)*COS('OddsRatio_working_3-way'!Y27/3)</f>
        <v>0.52860838207266081</v>
      </c>
      <c r="AA27" s="11">
        <f>'OddsRatio_working_3-way'!X27^(1/3)*COS(('OddsRatio_working_3-way'!Y27+2*PI())/3)</f>
        <v>-0.40686407346197234</v>
      </c>
      <c r="AB27" s="11">
        <f>'OddsRatio_working_3-way'!X27^(1/3)*COS(('OddsRatio_working_3-way'!Y27+4*PI())/3)</f>
        <v>-0.12174430861068879</v>
      </c>
      <c r="AC27" s="11">
        <f>'OddsRatio_working_3-way'!X27^(1/3)*SIN('OddsRatio_working_3-way'!Y27/3)</f>
        <v>0.1646139729881716</v>
      </c>
      <c r="AD27" s="11">
        <f>'OddsRatio_working_3-way'!X27^(1/3)*SIN(('OddsRatio_working_3-way'!Y27+2*PI())/3)</f>
        <v>0.37548130103422905</v>
      </c>
      <c r="AE27" s="11">
        <f>'OddsRatio_working_3-way'!X27^(1/3)*SIN(('OddsRatio_working_3-way'!Y27+4*PI())/3)</f>
        <v>-0.54009527402240054</v>
      </c>
      <c r="AF27" s="11">
        <f>-'OddsRatio_working_3-way'!U27/(3*'OddsRatio_working_3-way'!X27^(1/3))*COS(('OddsRatio_working_3-way'!Y27)/3)</f>
        <v>0.5286083820726607</v>
      </c>
      <c r="AG27" s="11">
        <f>-'OddsRatio_working_3-way'!U27/(3*'OddsRatio_working_3-way'!X27^(1/3))*COS(('OddsRatio_working_3-way'!Y27+2*PI())/3)</f>
        <v>-0.40686407346197229</v>
      </c>
      <c r="AH27" s="11">
        <f>-'OddsRatio_working_3-way'!U27/(3*'OddsRatio_working_3-way'!X27^(1/3))*COS(('OddsRatio_working_3-way'!Y27+4*PI())/3)</f>
        <v>-0.12174430861068876</v>
      </c>
      <c r="AI27" s="11">
        <f>'OddsRatio_working_3-way'!U27/(3*'OddsRatio_working_3-way'!X27^(1/3))*SIN(('OddsRatio_working_3-way'!Y27)/3)</f>
        <v>-0.16461397298817154</v>
      </c>
      <c r="AJ27" s="11">
        <f>'OddsRatio_working_3-way'!U27/(3*'OddsRatio_working_3-way'!X27^(1/3))*SIN(('OddsRatio_working_3-way'!Y27+2*PI())/3)</f>
        <v>-0.375481301034229</v>
      </c>
      <c r="AK27" s="11">
        <f>'OddsRatio_working_3-way'!U27/(3*'OddsRatio_working_3-way'!X27^(1/3))*SIN(('OddsRatio_working_3-way'!Y27+4*PI())/3)</f>
        <v>0.54009527402240043</v>
      </c>
      <c r="AL27" s="11">
        <f>'OddsRatio_working_3-way'!Z27+'OddsRatio_working_3-way'!AF27</f>
        <v>1.0572167641453216</v>
      </c>
      <c r="AM27" s="11">
        <f>'OddsRatio_working_3-way'!AA27+'OddsRatio_working_3-way'!AG27</f>
        <v>-0.81372814692394457</v>
      </c>
      <c r="AN27" s="11">
        <f>'OddsRatio_working_3-way'!AB27+'OddsRatio_working_3-way'!AH27</f>
        <v>-0.24348861722137755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1.0572167641453216</v>
      </c>
      <c r="AS27" s="11">
        <f>IF(('OddsRatio_working_3-way'!X27=0),IF(Q27&gt;0,-Q27^(1/3),(-Q27)^(1/3)),'OddsRatio_working_3-way'!AM27-'OddsRatio_working_3-way'!R27/3)</f>
        <v>-0.81372814692394457</v>
      </c>
      <c r="AT27" s="11">
        <f>IF(('OddsRatio_working_3-way'!X27=0),IF(Q27&gt;0,-Q27^(1/3),(-Q27)^(1/3)),'OddsRatio_working_3-way'!AN27-'OddsRatio_working_3-way'!R27/3)</f>
        <v>-0.24348861722137755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3.45</v>
      </c>
      <c r="B28" s="4">
        <f>IF('True_Odds_Calculator_3-way'!B29="","",'True_Odds_Calculator_3-way'!B29)</f>
        <v>3.27</v>
      </c>
      <c r="C28" s="4">
        <f>IF('True_Odds_Calculator_3-way'!C29="","",'True_Odds_Calculator_3-way'!C29)</f>
        <v>2.3199999999999998</v>
      </c>
      <c r="D28" s="9">
        <f t="shared" si="13"/>
        <v>0.28158942128458098</v>
      </c>
      <c r="E28" s="9">
        <f t="shared" si="14"/>
        <v>0.2972802238900461</v>
      </c>
      <c r="F28" s="9">
        <f t="shared" si="15"/>
        <v>0.42113035482537292</v>
      </c>
      <c r="G28" s="9">
        <f t="shared" si="16"/>
        <v>1.0413346009280746</v>
      </c>
      <c r="H28" s="9">
        <f t="shared" si="17"/>
        <v>3.5512697722737823</v>
      </c>
      <c r="I28" s="9">
        <f t="shared" si="18"/>
        <v>3.3638295441067285</v>
      </c>
      <c r="J28" s="9">
        <f t="shared" si="19"/>
        <v>2.3745616732250583</v>
      </c>
      <c r="K28" s="11">
        <f t="shared" si="20"/>
        <v>0.28985507246376813</v>
      </c>
      <c r="L28" s="11">
        <f t="shared" si="21"/>
        <v>0.3058103975535168</v>
      </c>
      <c r="M28" s="11">
        <f t="shared" si="22"/>
        <v>0.43103448275862072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-0.28048590383707217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0.23077146442069485</v>
      </c>
      <c r="Q28" s="11">
        <f>2*'OddsRatio_working_3-way'!K28*'OddsRatio_working_3-way'!L28*'OddsRatio_working_3-way'!M28</f>
        <v>7.6414392192283062E-2</v>
      </c>
      <c r="R28" s="11">
        <f t="shared" si="23"/>
        <v>0</v>
      </c>
      <c r="S28" s="11">
        <f t="shared" si="24"/>
        <v>-0.82275601470063431</v>
      </c>
      <c r="T28" s="11">
        <f t="shared" si="25"/>
        <v>-0.27243576645716366</v>
      </c>
      <c r="U28" s="11">
        <f>'OddsRatio_working_3-way'!S28-'OddsRatio_working_3-way'!R28^2/3</f>
        <v>-0.82275601470063431</v>
      </c>
      <c r="V28" s="11">
        <f>'OddsRatio_working_3-way'!S28*'OddsRatio_working_3-way'!R28/3-2*'OddsRatio_working_3-way'!R28^3/27-'OddsRatio_working_3-way'!T28</f>
        <v>0.27243576645716366</v>
      </c>
      <c r="W28" s="11">
        <f>'OddsRatio_working_3-way'!V28^2+4*'OddsRatio_working_3-way'!U28^3/27</f>
        <v>-8.2892922668452995E-3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0.14362323899002863</v>
      </c>
      <c r="Y28" s="11">
        <f>IF('OddsRatio_working_3-way'!W28&gt;=0,IF('OddsRatio_working_3-way'!V28+SQRT('OddsRatio_working_3-way'!W28)&gt;0,0,PI()),ACOS('OddsRatio_working_3-way'!V28/(2*'OddsRatio_working_3-way'!X28)))</f>
        <v>0.32252215424384545</v>
      </c>
      <c r="Z28" s="11">
        <f>'OddsRatio_working_3-way'!X28^(1/3)*COS('OddsRatio_working_3-way'!Y28/3)</f>
        <v>0.52066730046403731</v>
      </c>
      <c r="AA28" s="11">
        <f>'OddsRatio_working_3-way'!X28^(1/3)*COS(('OddsRatio_working_3-way'!Y28+2*PI())/3)</f>
        <v>-0.30899755210781893</v>
      </c>
      <c r="AB28" s="11">
        <f>'OddsRatio_working_3-way'!X28^(1/3)*COS(('OddsRatio_working_3-way'!Y28+4*PI())/3)</f>
        <v>-0.2116697483562183</v>
      </c>
      <c r="AC28" s="11">
        <f>'OddsRatio_working_3-way'!X28^(1/3)*SIN('OddsRatio_working_3-way'!Y28/3)</f>
        <v>5.6192233695621679E-2</v>
      </c>
      <c r="AD28" s="11">
        <f>'OddsRatio_working_3-way'!X28^(1/3)*SIN(('OddsRatio_working_3-way'!Y28+2*PI())/3)</f>
        <v>0.42281499227391067</v>
      </c>
      <c r="AE28" s="11">
        <f>'OddsRatio_working_3-way'!X28^(1/3)*SIN(('OddsRatio_working_3-way'!Y28+4*PI())/3)</f>
        <v>-0.47900722596953244</v>
      </c>
      <c r="AF28" s="11">
        <f>-'OddsRatio_working_3-way'!U28/(3*'OddsRatio_working_3-way'!X28^(1/3))*COS(('OddsRatio_working_3-way'!Y28)/3)</f>
        <v>0.52066730046403731</v>
      </c>
      <c r="AG28" s="11">
        <f>-'OddsRatio_working_3-way'!U28/(3*'OddsRatio_working_3-way'!X28^(1/3))*COS(('OddsRatio_working_3-way'!Y28+2*PI())/3)</f>
        <v>-0.30899755210781893</v>
      </c>
      <c r="AH28" s="11">
        <f>-'OddsRatio_working_3-way'!U28/(3*'OddsRatio_working_3-way'!X28^(1/3))*COS(('OddsRatio_working_3-way'!Y28+4*PI())/3)</f>
        <v>-0.2116697483562183</v>
      </c>
      <c r="AI28" s="11">
        <f>'OddsRatio_working_3-way'!U28/(3*'OddsRatio_working_3-way'!X28^(1/3))*SIN(('OddsRatio_working_3-way'!Y28)/3)</f>
        <v>-5.6192233695621679E-2</v>
      </c>
      <c r="AJ28" s="11">
        <f>'OddsRatio_working_3-way'!U28/(3*'OddsRatio_working_3-way'!X28^(1/3))*SIN(('OddsRatio_working_3-way'!Y28+2*PI())/3)</f>
        <v>-0.42281499227391067</v>
      </c>
      <c r="AK28" s="11">
        <f>'OddsRatio_working_3-way'!U28/(3*'OddsRatio_working_3-way'!X28^(1/3))*SIN(('OddsRatio_working_3-way'!Y28+4*PI())/3)</f>
        <v>0.47900722596953244</v>
      </c>
      <c r="AL28" s="11">
        <f>'OddsRatio_working_3-way'!Z28+'OddsRatio_working_3-way'!AF28</f>
        <v>1.0413346009280746</v>
      </c>
      <c r="AM28" s="11">
        <f>'OddsRatio_working_3-way'!AA28+'OddsRatio_working_3-way'!AG28</f>
        <v>-0.61799510421563786</v>
      </c>
      <c r="AN28" s="11">
        <f>'OddsRatio_working_3-way'!AB28+'OddsRatio_working_3-way'!AH28</f>
        <v>-0.42333949671243659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1.0413346009280746</v>
      </c>
      <c r="AS28" s="11">
        <f>IF(('OddsRatio_working_3-way'!X28=0),IF(Q28&gt;0,-Q28^(1/3),(-Q28)^(1/3)),'OddsRatio_working_3-way'!AM28-'OddsRatio_working_3-way'!R28/3)</f>
        <v>-0.61799510421563786</v>
      </c>
      <c r="AT28" s="11">
        <f>IF(('OddsRatio_working_3-way'!X28=0),IF(Q28&gt;0,-Q28^(1/3),(-Q28)^(1/3)),'OddsRatio_working_3-way'!AN28-'OddsRatio_working_3-way'!R28/3)</f>
        <v>-0.42333949671243659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3.29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2.35</v>
      </c>
      <c r="D29" s="9">
        <f t="shared" si="13"/>
        <v>0.29506804474418336</v>
      </c>
      <c r="E29" s="9">
        <f t="shared" si="14"/>
        <v>0.28971701980337422</v>
      </c>
      <c r="F29" s="9">
        <f t="shared" si="15"/>
        <v>0.41521493545244254</v>
      </c>
      <c r="G29" s="9">
        <f t="shared" si="16"/>
        <v>1.0432527467131396</v>
      </c>
      <c r="H29" s="9">
        <f t="shared" si="17"/>
        <v>3.3890487899730894</v>
      </c>
      <c r="I29" s="9">
        <f t="shared" si="18"/>
        <v>3.4516439547758782</v>
      </c>
      <c r="J29" s="9">
        <f t="shared" si="19"/>
        <v>2.4083912080627385</v>
      </c>
      <c r="K29" s="11">
        <f t="shared" si="20"/>
        <v>0.303951367781155</v>
      </c>
      <c r="L29" s="11">
        <f t="shared" si="21"/>
        <v>0.29850746268656714</v>
      </c>
      <c r="M29" s="11">
        <f t="shared" si="22"/>
        <v>0.42553191489361702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-0.28049720999863914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0.23126944338000868</v>
      </c>
      <c r="Q29" s="11">
        <f>2*'OddsRatio_working_3-way'!K29*'OddsRatio_working_3-way'!L29*'OddsRatio_working_3-way'!M29</f>
        <v>7.7218511979969498E-2</v>
      </c>
      <c r="R29" s="11">
        <f t="shared" si="23"/>
        <v>0</v>
      </c>
      <c r="S29" s="11">
        <f t="shared" si="24"/>
        <v>-0.82449819511976863</v>
      </c>
      <c r="T29" s="11">
        <f t="shared" si="25"/>
        <v>-0.27529155095818647</v>
      </c>
      <c r="U29" s="11">
        <f>'OddsRatio_working_3-way'!S29-'OddsRatio_working_3-way'!R29^2/3</f>
        <v>-0.82449819511976863</v>
      </c>
      <c r="V29" s="11">
        <f>'OddsRatio_working_3-way'!S29*'OddsRatio_working_3-way'!R29/3-2*'OddsRatio_working_3-way'!R29^3/27-'OddsRatio_working_3-way'!T29</f>
        <v>0.27529155095818647</v>
      </c>
      <c r="W29" s="11">
        <f>'OddsRatio_working_3-way'!V29^2+4*'OddsRatio_working_3-way'!U29^3/27</f>
        <v>-7.25035830569698E-3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0.14407966228328406</v>
      </c>
      <c r="Y29" s="11">
        <f>IF('OddsRatio_working_3-way'!W29&gt;=0,IF('OddsRatio_working_3-way'!V29+SQRT('OddsRatio_working_3-way'!W29)&gt;0,0,PI()),ACOS('OddsRatio_working_3-way'!V29/(2*'OddsRatio_working_3-way'!X29)))</f>
        <v>0.29997142180748937</v>
      </c>
      <c r="Z29" s="11">
        <f>'OddsRatio_working_3-way'!X29^(1/3)*COS('OddsRatio_working_3-way'!Y29/3)</f>
        <v>0.52162637335656981</v>
      </c>
      <c r="AA29" s="11">
        <f>'OddsRatio_working_3-way'!X29^(1/3)*COS(('OddsRatio_working_3-way'!Y29+2*PI())/3)</f>
        <v>-0.30613419443513584</v>
      </c>
      <c r="AB29" s="11">
        <f>'OddsRatio_working_3-way'!X29^(1/3)*COS(('OddsRatio_working_3-way'!Y29+4*PI())/3)</f>
        <v>-0.21549217892143402</v>
      </c>
      <c r="AC29" s="11">
        <f>'OddsRatio_working_3-way'!X29^(1/3)*SIN('OddsRatio_working_3-way'!Y29/3)</f>
        <v>5.2332192056725964E-2</v>
      </c>
      <c r="AD29" s="11">
        <f>'OddsRatio_working_3-way'!X29^(1/3)*SIN(('OddsRatio_working_3-way'!Y29+2*PI())/3)</f>
        <v>0.42557559458237265</v>
      </c>
      <c r="AE29" s="11">
        <f>'OddsRatio_working_3-way'!X29^(1/3)*SIN(('OddsRatio_working_3-way'!Y29+4*PI())/3)</f>
        <v>-0.47790778663909861</v>
      </c>
      <c r="AF29" s="11">
        <f>-'OddsRatio_working_3-way'!U29/(3*'OddsRatio_working_3-way'!X29^(1/3))*COS(('OddsRatio_working_3-way'!Y29)/3)</f>
        <v>0.52162637335656981</v>
      </c>
      <c r="AG29" s="11">
        <f>-'OddsRatio_working_3-way'!U29/(3*'OddsRatio_working_3-way'!X29^(1/3))*COS(('OddsRatio_working_3-way'!Y29+2*PI())/3)</f>
        <v>-0.30613419443513584</v>
      </c>
      <c r="AH29" s="11">
        <f>-'OddsRatio_working_3-way'!U29/(3*'OddsRatio_working_3-way'!X29^(1/3))*COS(('OddsRatio_working_3-way'!Y29+4*PI())/3)</f>
        <v>-0.21549217892143402</v>
      </c>
      <c r="AI29" s="11">
        <f>'OddsRatio_working_3-way'!U29/(3*'OddsRatio_working_3-way'!X29^(1/3))*SIN(('OddsRatio_working_3-way'!Y29)/3)</f>
        <v>-5.2332192056725964E-2</v>
      </c>
      <c r="AJ29" s="11">
        <f>'OddsRatio_working_3-way'!U29/(3*'OddsRatio_working_3-way'!X29^(1/3))*SIN(('OddsRatio_working_3-way'!Y29+2*PI())/3)</f>
        <v>-0.42557559458237265</v>
      </c>
      <c r="AK29" s="11">
        <f>'OddsRatio_working_3-way'!U29/(3*'OddsRatio_working_3-way'!X29^(1/3))*SIN(('OddsRatio_working_3-way'!Y29+4*PI())/3)</f>
        <v>0.47790778663909861</v>
      </c>
      <c r="AL29" s="11">
        <f>'OddsRatio_working_3-way'!Z29+'OddsRatio_working_3-way'!AF29</f>
        <v>1.0432527467131396</v>
      </c>
      <c r="AM29" s="11">
        <f>'OddsRatio_working_3-way'!AA29+'OddsRatio_working_3-way'!AG29</f>
        <v>-0.61226838887027168</v>
      </c>
      <c r="AN29" s="11">
        <f>'OddsRatio_working_3-way'!AB29+'OddsRatio_working_3-way'!AH29</f>
        <v>-0.43098435784286804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1.0432527467131396</v>
      </c>
      <c r="AS29" s="11">
        <f>IF(('OddsRatio_working_3-way'!X29=0),IF(Q29&gt;0,-Q29^(1/3),(-Q29)^(1/3)),'OddsRatio_working_3-way'!AM29-'OddsRatio_working_3-way'!R29/3)</f>
        <v>-0.61226838887027168</v>
      </c>
      <c r="AT29" s="11">
        <f>IF(('OddsRatio_working_3-way'!X29=0),IF(Q29&gt;0,-Q29^(1/3),(-Q29)^(1/3)),'OddsRatio_working_3-way'!AN29-'OddsRatio_working_3-way'!R29/3)</f>
        <v>-0.43098435784286804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1.39</v>
      </c>
      <c r="B30" s="4">
        <f>IF('True_Odds_Calculator_3-way'!B31="","",'True_Odds_Calculator_3-way'!B31)</f>
        <v>5.7</v>
      </c>
      <c r="C30" s="4">
        <f>IF('True_Odds_Calculator_3-way'!C31="","",'True_Odds_Calculator_3-way'!C31)</f>
        <v>7.39</v>
      </c>
      <c r="D30" s="9">
        <f t="shared" si="13"/>
        <v>0.70600860330981841</v>
      </c>
      <c r="E30" s="9">
        <f t="shared" si="14"/>
        <v>0.16615947749033833</v>
      </c>
      <c r="F30" s="9">
        <f t="shared" si="15"/>
        <v>0.12783191919984324</v>
      </c>
      <c r="G30" s="9">
        <f t="shared" si="16"/>
        <v>1.0677264987188662</v>
      </c>
      <c r="H30" s="9">
        <f t="shared" si="17"/>
        <v>1.4164133345003576</v>
      </c>
      <c r="I30" s="9">
        <f t="shared" si="18"/>
        <v>6.0183145439786729</v>
      </c>
      <c r="J30" s="9">
        <f t="shared" si="19"/>
        <v>7.8227723268135545</v>
      </c>
      <c r="K30" s="11">
        <f t="shared" si="20"/>
        <v>0.71942446043165476</v>
      </c>
      <c r="L30" s="11">
        <f t="shared" si="21"/>
        <v>0.17543859649122806</v>
      </c>
      <c r="M30" s="11">
        <f t="shared" si="22"/>
        <v>0.13531799729364005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-0.20004570376886999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0.19606848528726339</v>
      </c>
      <c r="Q30" s="11">
        <f>2*'OddsRatio_working_3-way'!K30*'OddsRatio_working_3-way'!L30*'OddsRatio_working_3-way'!M30</f>
        <v>3.4158272698129516E-2</v>
      </c>
      <c r="R30" s="11">
        <f t="shared" si="23"/>
        <v>0</v>
      </c>
      <c r="S30" s="11">
        <f t="shared" si="24"/>
        <v>-0.98011845090059113</v>
      </c>
      <c r="T30" s="11">
        <f t="shared" si="25"/>
        <v>-0.17075234336247233</v>
      </c>
      <c r="U30" s="11">
        <f>'OddsRatio_working_3-way'!S30-'OddsRatio_working_3-way'!R30^2/3</f>
        <v>-0.98011845090059113</v>
      </c>
      <c r="V30" s="11">
        <f>'OddsRatio_working_3-way'!S30*'OddsRatio_working_3-way'!R30/3-2*'OddsRatio_working_3-way'!R30^3/27-'OddsRatio_working_3-way'!T30</f>
        <v>0.17075234336247233</v>
      </c>
      <c r="W30" s="11">
        <f>'OddsRatio_working_3-way'!V30^2+4*'OddsRatio_working_3-way'!U30^3/27</f>
        <v>-0.11033005530829187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0.18673940269267458</v>
      </c>
      <c r="Y30" s="11">
        <f>IF('OddsRatio_working_3-way'!W30&gt;=0,IF('OddsRatio_working_3-way'!V30+SQRT('OddsRatio_working_3-way'!W30)&gt;0,0,PI()),ACOS('OddsRatio_working_3-way'!V30/(2*'OddsRatio_working_3-way'!X30)))</f>
        <v>1.0959585252667197</v>
      </c>
      <c r="Z30" s="11">
        <f>'OddsRatio_working_3-way'!X30^(1/3)*COS('OddsRatio_working_3-way'!Y30/3)</f>
        <v>0.53386324935943297</v>
      </c>
      <c r="AA30" s="11">
        <f>'OddsRatio_working_3-way'!X30^(1/3)*COS(('OddsRatio_working_3-way'!Y30+2*PI())/3)</f>
        <v>-0.44377091885012593</v>
      </c>
      <c r="AB30" s="11">
        <f>'OddsRatio_working_3-way'!X30^(1/3)*COS(('OddsRatio_working_3-way'!Y30+4*PI())/3)</f>
        <v>-9.0092330509306789E-2</v>
      </c>
      <c r="AC30" s="11">
        <f>'OddsRatio_working_3-way'!X30^(1/3)*SIN('OddsRatio_working_3-way'!Y30/3)</f>
        <v>0.20419642818517869</v>
      </c>
      <c r="AD30" s="11">
        <f>'OddsRatio_working_3-way'!X30^(1/3)*SIN(('OddsRatio_working_3-way'!Y30+2*PI())/3)</f>
        <v>0.36024092199958624</v>
      </c>
      <c r="AE30" s="11">
        <f>'OddsRatio_working_3-way'!X30^(1/3)*SIN(('OddsRatio_working_3-way'!Y30+4*PI())/3)</f>
        <v>-0.56443735018476482</v>
      </c>
      <c r="AF30" s="11">
        <f>-'OddsRatio_working_3-way'!U30/(3*'OddsRatio_working_3-way'!X30^(1/3))*COS(('OddsRatio_working_3-way'!Y30)/3)</f>
        <v>0.53386324935943308</v>
      </c>
      <c r="AG30" s="11">
        <f>-'OddsRatio_working_3-way'!U30/(3*'OddsRatio_working_3-way'!X30^(1/3))*COS(('OddsRatio_working_3-way'!Y30+2*PI())/3)</f>
        <v>-0.44377091885012598</v>
      </c>
      <c r="AH30" s="11">
        <f>-'OddsRatio_working_3-way'!U30/(3*'OddsRatio_working_3-way'!X30^(1/3))*COS(('OddsRatio_working_3-way'!Y30+4*PI())/3)</f>
        <v>-9.0092330509306803E-2</v>
      </c>
      <c r="AI30" s="11">
        <f>'OddsRatio_working_3-way'!U30/(3*'OddsRatio_working_3-way'!X30^(1/3))*SIN(('OddsRatio_working_3-way'!Y30)/3)</f>
        <v>-0.20419642818517875</v>
      </c>
      <c r="AJ30" s="11">
        <f>'OddsRatio_working_3-way'!U30/(3*'OddsRatio_working_3-way'!X30^(1/3))*SIN(('OddsRatio_working_3-way'!Y30+2*PI())/3)</f>
        <v>-0.36024092199958629</v>
      </c>
      <c r="AK30" s="11">
        <f>'OddsRatio_working_3-way'!U30/(3*'OddsRatio_working_3-way'!X30^(1/3))*SIN(('OddsRatio_working_3-way'!Y30+4*PI())/3)</f>
        <v>0.56443735018476493</v>
      </c>
      <c r="AL30" s="11">
        <f>'OddsRatio_working_3-way'!Z30+'OddsRatio_working_3-way'!AF30</f>
        <v>1.0677264987188662</v>
      </c>
      <c r="AM30" s="11">
        <f>'OddsRatio_working_3-way'!AA30+'OddsRatio_working_3-way'!AG30</f>
        <v>-0.88754183770025197</v>
      </c>
      <c r="AN30" s="11">
        <f>'OddsRatio_working_3-way'!AB30+'OddsRatio_working_3-way'!AH30</f>
        <v>-0.18018466101861358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1.0677264987188662</v>
      </c>
      <c r="AS30" s="11">
        <f>IF(('OddsRatio_working_3-way'!X30=0),IF(Q30&gt;0,-Q30^(1/3),(-Q30)^(1/3)),'OddsRatio_working_3-way'!AM30-'OddsRatio_working_3-way'!R30/3)</f>
        <v>-0.88754183770025197</v>
      </c>
      <c r="AT30" s="11">
        <f>IF(('OddsRatio_working_3-way'!X30=0),IF(Q30&gt;0,-Q30^(1/3),(-Q30)^(1/3)),'OddsRatio_working_3-way'!AN30-'OddsRatio_working_3-way'!R30/3)</f>
        <v>-0.18018466101861358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2.5099999999999998</v>
      </c>
      <c r="B31" s="4">
        <f>IF('True_Odds_Calculator_3-way'!B32="","",'True_Odds_Calculator_3-way'!B32)</f>
        <v>3.21</v>
      </c>
      <c r="C31" s="4">
        <f>IF('True_Odds_Calculator_3-way'!C32="","",'True_Odds_Calculator_3-way'!C32)</f>
        <v>3.15</v>
      </c>
      <c r="D31" s="9">
        <f t="shared" si="13"/>
        <v>0.38859766702325371</v>
      </c>
      <c r="E31" s="9">
        <f t="shared" si="14"/>
        <v>0.30278020554375579</v>
      </c>
      <c r="F31" s="9">
        <f t="shared" si="15"/>
        <v>0.30862212743299056</v>
      </c>
      <c r="G31" s="9">
        <f t="shared" si="16"/>
        <v>1.0419573806786109</v>
      </c>
      <c r="H31" s="9">
        <f t="shared" si="17"/>
        <v>2.5733556448247024</v>
      </c>
      <c r="I31" s="9">
        <f t="shared" si="18"/>
        <v>3.3027258112997306</v>
      </c>
      <c r="J31" s="9">
        <f t="shared" si="19"/>
        <v>3.2402083684590131</v>
      </c>
      <c r="K31" s="11">
        <f t="shared" si="20"/>
        <v>0.39840637450199207</v>
      </c>
      <c r="L31" s="11">
        <f t="shared" si="21"/>
        <v>0.3115264797507788</v>
      </c>
      <c r="M31" s="11">
        <f t="shared" si="22"/>
        <v>0.31746031746031744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-0.28269516012004015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0.23128570620844519</v>
      </c>
      <c r="Q31" s="11">
        <f>2*'OddsRatio_working_3-way'!K31*'OddsRatio_working_3-way'!L31*'OddsRatio_working_3-way'!M31</f>
        <v>7.8802625624683181E-2</v>
      </c>
      <c r="R31" s="11">
        <f t="shared" si="23"/>
        <v>0</v>
      </c>
      <c r="S31" s="11">
        <f t="shared" si="24"/>
        <v>-0.81814526329433768</v>
      </c>
      <c r="T31" s="11">
        <f t="shared" si="25"/>
        <v>-0.27875477454662267</v>
      </c>
      <c r="U31" s="11">
        <f>'OddsRatio_working_3-way'!S31-'OddsRatio_working_3-way'!R31^2/3</f>
        <v>-0.81814526329433768</v>
      </c>
      <c r="V31" s="11">
        <f>'OddsRatio_working_3-way'!S31*'OddsRatio_working_3-way'!R31/3-2*'OddsRatio_working_3-way'!R31^3/27-'OddsRatio_working_3-way'!T31</f>
        <v>0.27875477454662267</v>
      </c>
      <c r="W31" s="11">
        <f>'OddsRatio_working_3-way'!V31^2+4*'OddsRatio_working_3-way'!U31^3/27</f>
        <v>-3.4268988164456587E-3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0.14241762807758743</v>
      </c>
      <c r="Y31" s="11">
        <f>IF('OddsRatio_working_3-way'!W31&gt;=0,IF('OddsRatio_working_3-way'!V31+SQRT('OddsRatio_working_3-way'!W31)&gt;0,0,PI()),ACOS('OddsRatio_working_3-way'!V31/(2*'OddsRatio_working_3-way'!X31)))</f>
        <v>0.2069963768089329</v>
      </c>
      <c r="Z31" s="11">
        <f>'OddsRatio_working_3-way'!X31^(1/3)*COS('OddsRatio_working_3-way'!Y31/3)</f>
        <v>0.52097869033930544</v>
      </c>
      <c r="AA31" s="11">
        <f>'OddsRatio_working_3-way'!X31^(1/3)*COS(('OddsRatio_working_3-way'!Y31+2*PI())/3)</f>
        <v>-0.29166977144706246</v>
      </c>
      <c r="AB31" s="11">
        <f>'OddsRatio_working_3-way'!X31^(1/3)*COS(('OddsRatio_working_3-way'!Y31+4*PI())/3)</f>
        <v>-0.22930891889224309</v>
      </c>
      <c r="AC31" s="11">
        <f>'OddsRatio_working_3-way'!X31^(1/3)*SIN('OddsRatio_working_3-way'!Y31/3)</f>
        <v>3.600405500941975E-2</v>
      </c>
      <c r="AD31" s="11">
        <f>'OddsRatio_working_3-way'!X31^(1/3)*SIN(('OddsRatio_working_3-way'!Y31+2*PI())/3)</f>
        <v>0.43317875315947524</v>
      </c>
      <c r="AE31" s="11">
        <f>'OddsRatio_working_3-way'!X31^(1/3)*SIN(('OddsRatio_working_3-way'!Y31+4*PI())/3)</f>
        <v>-0.46918280816889479</v>
      </c>
      <c r="AF31" s="11">
        <f>-'OddsRatio_working_3-way'!U31/(3*'OddsRatio_working_3-way'!X31^(1/3))*COS(('OddsRatio_working_3-way'!Y31)/3)</f>
        <v>0.52097869033930544</v>
      </c>
      <c r="AG31" s="11">
        <f>-'OddsRatio_working_3-way'!U31/(3*'OddsRatio_working_3-way'!X31^(1/3))*COS(('OddsRatio_working_3-way'!Y31+2*PI())/3)</f>
        <v>-0.29166977144706246</v>
      </c>
      <c r="AH31" s="11">
        <f>-'OddsRatio_working_3-way'!U31/(3*'OddsRatio_working_3-way'!X31^(1/3))*COS(('OddsRatio_working_3-way'!Y31+4*PI())/3)</f>
        <v>-0.22930891889224309</v>
      </c>
      <c r="AI31" s="11">
        <f>'OddsRatio_working_3-way'!U31/(3*'OddsRatio_working_3-way'!X31^(1/3))*SIN(('OddsRatio_working_3-way'!Y31)/3)</f>
        <v>-3.600405500941975E-2</v>
      </c>
      <c r="AJ31" s="11">
        <f>'OddsRatio_working_3-way'!U31/(3*'OddsRatio_working_3-way'!X31^(1/3))*SIN(('OddsRatio_working_3-way'!Y31+2*PI())/3)</f>
        <v>-0.43317875315947524</v>
      </c>
      <c r="AK31" s="11">
        <f>'OddsRatio_working_3-way'!U31/(3*'OddsRatio_working_3-way'!X31^(1/3))*SIN(('OddsRatio_working_3-way'!Y31+4*PI())/3)</f>
        <v>0.46918280816889479</v>
      </c>
      <c r="AL31" s="11">
        <f>'OddsRatio_working_3-way'!Z31+'OddsRatio_working_3-way'!AF31</f>
        <v>1.0419573806786109</v>
      </c>
      <c r="AM31" s="11">
        <f>'OddsRatio_working_3-way'!AA31+'OddsRatio_working_3-way'!AG31</f>
        <v>-0.58333954289412493</v>
      </c>
      <c r="AN31" s="11">
        <f>'OddsRatio_working_3-way'!AB31+'OddsRatio_working_3-way'!AH31</f>
        <v>-0.45861783778448617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1.0419573806786109</v>
      </c>
      <c r="AS31" s="11">
        <f>IF(('OddsRatio_working_3-way'!X31=0),IF(Q31&gt;0,-Q31^(1/3),(-Q31)^(1/3)),'OddsRatio_working_3-way'!AM31-'OddsRatio_working_3-way'!R31/3)</f>
        <v>-0.58333954289412493</v>
      </c>
      <c r="AT31" s="11">
        <f>IF(('OddsRatio_working_3-way'!X31=0),IF(Q31&gt;0,-Q31^(1/3),(-Q31)^(1/3)),'OddsRatio_working_3-way'!AN31-'OddsRatio_working_3-way'!R31/3)</f>
        <v>-0.45861783778448617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1.78</v>
      </c>
      <c r="B32" s="4">
        <f>IF('True_Odds_Calculator_3-way'!B33="","",'True_Odds_Calculator_3-way'!B33)</f>
        <v>3.88</v>
      </c>
      <c r="C32" s="4">
        <f>IF('True_Odds_Calculator_3-way'!C33="","",'True_Odds_Calculator_3-way'!C33)</f>
        <v>4.74</v>
      </c>
      <c r="D32" s="9">
        <f t="shared" si="13"/>
        <v>0.54924377325933105</v>
      </c>
      <c r="E32" s="9">
        <f t="shared" si="14"/>
        <v>0.24812527612041629</v>
      </c>
      <c r="F32" s="9">
        <f t="shared" si="15"/>
        <v>0.20263095062025249</v>
      </c>
      <c r="G32" s="9">
        <f t="shared" si="16"/>
        <v>1.0521604914264824</v>
      </c>
      <c r="H32" s="9">
        <f t="shared" si="17"/>
        <v>1.8206851833126561</v>
      </c>
      <c r="I32" s="9">
        <f t="shared" si="18"/>
        <v>4.0302222153082683</v>
      </c>
      <c r="J32" s="9">
        <f t="shared" si="19"/>
        <v>4.9350802379350451</v>
      </c>
      <c r="K32" s="11">
        <f t="shared" si="20"/>
        <v>0.5617977528089888</v>
      </c>
      <c r="L32" s="11">
        <f t="shared" si="21"/>
        <v>0.25773195876288663</v>
      </c>
      <c r="M32" s="11">
        <f t="shared" si="22"/>
        <v>0.21097046413502107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-0.25664252712948687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0.22604851074353588</v>
      </c>
      <c r="Q32" s="11">
        <f>2*'OddsRatio_working_3-way'!K32*'OddsRatio_working_3-way'!L32*'OddsRatio_working_3-way'!M32</f>
        <v>6.1094192092847534E-2</v>
      </c>
      <c r="R32" s="11">
        <f t="shared" si="23"/>
        <v>0</v>
      </c>
      <c r="S32" s="11">
        <f t="shared" si="24"/>
        <v>-0.88079132196779286</v>
      </c>
      <c r="T32" s="11">
        <f t="shared" si="25"/>
        <v>-0.23805170863994402</v>
      </c>
      <c r="U32" s="11">
        <f>'OddsRatio_working_3-way'!S32-'OddsRatio_working_3-way'!R32^2/3</f>
        <v>-0.88079132196779286</v>
      </c>
      <c r="V32" s="11">
        <f>'OddsRatio_working_3-way'!S32*'OddsRatio_working_3-way'!R32/3-2*'OddsRatio_working_3-way'!R32^3/27-'OddsRatio_working_3-way'!T32</f>
        <v>0.23805170863994402</v>
      </c>
      <c r="W32" s="11">
        <f>'OddsRatio_working_3-way'!V32^2+4*'OddsRatio_working_3-way'!U32^3/27</f>
        <v>-4.4562799248255118E-2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0.15908442352619875</v>
      </c>
      <c r="Y32" s="11">
        <f>IF('OddsRatio_working_3-way'!W32&gt;=0,IF('OddsRatio_working_3-way'!V32+SQRT('OddsRatio_working_3-way'!W32)&gt;0,0,PI()),ACOS('OddsRatio_working_3-way'!V32/(2*'OddsRatio_working_3-way'!X32)))</f>
        <v>0.72546193897651379</v>
      </c>
      <c r="Z32" s="11">
        <f>'OddsRatio_working_3-way'!X32^(1/3)*COS('OddsRatio_working_3-way'!Y32/3)</f>
        <v>0.52608024571324108</v>
      </c>
      <c r="AA32" s="11">
        <f>'OddsRatio_working_3-way'!X32^(1/3)*COS(('OddsRatio_working_3-way'!Y32+2*PI())/3)</f>
        <v>-0.37541232491153337</v>
      </c>
      <c r="AB32" s="11">
        <f>'OddsRatio_working_3-way'!X32^(1/3)*COS(('OddsRatio_working_3-way'!Y32+4*PI())/3)</f>
        <v>-0.15066792080170779</v>
      </c>
      <c r="AC32" s="11">
        <f>'OddsRatio_working_3-way'!X32^(1/3)*SIN('OddsRatio_working_3-way'!Y32/3)</f>
        <v>0.1297562422116699</v>
      </c>
      <c r="AD32" s="11">
        <f>'OddsRatio_working_3-way'!X32^(1/3)*SIN(('OddsRatio_working_3-way'!Y32+2*PI())/3)</f>
        <v>0.39072073611099134</v>
      </c>
      <c r="AE32" s="11">
        <f>'OddsRatio_working_3-way'!X32^(1/3)*SIN(('OddsRatio_working_3-way'!Y32+4*PI())/3)</f>
        <v>-0.52047697832266115</v>
      </c>
      <c r="AF32" s="11">
        <f>-'OddsRatio_working_3-way'!U32/(3*'OddsRatio_working_3-way'!X32^(1/3))*COS(('OddsRatio_working_3-way'!Y32)/3)</f>
        <v>0.52608024571324119</v>
      </c>
      <c r="AG32" s="11">
        <f>-'OddsRatio_working_3-way'!U32/(3*'OddsRatio_working_3-way'!X32^(1/3))*COS(('OddsRatio_working_3-way'!Y32+2*PI())/3)</f>
        <v>-0.37541232491153348</v>
      </c>
      <c r="AH32" s="11">
        <f>-'OddsRatio_working_3-way'!U32/(3*'OddsRatio_working_3-way'!X32^(1/3))*COS(('OddsRatio_working_3-way'!Y32+4*PI())/3)</f>
        <v>-0.15066792080170782</v>
      </c>
      <c r="AI32" s="11">
        <f>'OddsRatio_working_3-way'!U32/(3*'OddsRatio_working_3-way'!X32^(1/3))*SIN(('OddsRatio_working_3-way'!Y32)/3)</f>
        <v>-0.12975624221166993</v>
      </c>
      <c r="AJ32" s="11">
        <f>'OddsRatio_working_3-way'!U32/(3*'OddsRatio_working_3-way'!X32^(1/3))*SIN(('OddsRatio_working_3-way'!Y32+2*PI())/3)</f>
        <v>-0.3907207361109914</v>
      </c>
      <c r="AK32" s="11">
        <f>'OddsRatio_working_3-way'!U32/(3*'OddsRatio_working_3-way'!X32^(1/3))*SIN(('OddsRatio_working_3-way'!Y32+4*PI())/3)</f>
        <v>0.52047697832266127</v>
      </c>
      <c r="AL32" s="11">
        <f>'OddsRatio_working_3-way'!Z32+'OddsRatio_working_3-way'!AF32</f>
        <v>1.0521604914264824</v>
      </c>
      <c r="AM32" s="11">
        <f>'OddsRatio_working_3-way'!AA32+'OddsRatio_working_3-way'!AG32</f>
        <v>-0.75082464982306685</v>
      </c>
      <c r="AN32" s="11">
        <f>'OddsRatio_working_3-way'!AB32+'OddsRatio_working_3-way'!AH32</f>
        <v>-0.30133584160341564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1.0521604914264824</v>
      </c>
      <c r="AS32" s="11">
        <f>IF(('OddsRatio_working_3-way'!X32=0),IF(Q32&gt;0,-Q32^(1/3),(-Q32)^(1/3)),'OddsRatio_working_3-way'!AM32-'OddsRatio_working_3-way'!R32/3)</f>
        <v>-0.75082464982306685</v>
      </c>
      <c r="AT32" s="11">
        <f>IF(('OddsRatio_working_3-way'!X32=0),IF(Q32&gt;0,-Q32^(1/3),(-Q32)^(1/3)),'OddsRatio_working_3-way'!AN32-'OddsRatio_working_3-way'!R32/3)</f>
        <v>-0.30133584160341564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3.45</v>
      </c>
      <c r="B33" s="4">
        <f>IF('True_Odds_Calculator_3-way'!B34="","",'True_Odds_Calculator_3-way'!B34)</f>
        <v>3.57</v>
      </c>
      <c r="C33" s="4">
        <f>IF('True_Odds_Calculator_3-way'!C34="","",'True_Odds_Calculator_3-way'!C34)</f>
        <v>2.1800000000000002</v>
      </c>
      <c r="D33" s="9">
        <f t="shared" si="13"/>
        <v>0.28087612539719681</v>
      </c>
      <c r="E33" s="9">
        <f t="shared" si="14"/>
        <v>0.27131959959870999</v>
      </c>
      <c r="F33" s="9">
        <f t="shared" si="15"/>
        <v>0.4478042750040932</v>
      </c>
      <c r="G33" s="9">
        <f t="shared" si="16"/>
        <v>1.0450156573556897</v>
      </c>
      <c r="H33" s="9">
        <f t="shared" si="17"/>
        <v>3.5602883605214393</v>
      </c>
      <c r="I33" s="9">
        <f t="shared" si="18"/>
        <v>3.685690239404122</v>
      </c>
      <c r="J33" s="9">
        <f t="shared" si="19"/>
        <v>2.233118475679714</v>
      </c>
      <c r="K33" s="11">
        <f t="shared" si="20"/>
        <v>0.28985507246376813</v>
      </c>
      <c r="L33" s="11">
        <f t="shared" si="21"/>
        <v>0.28011204481792717</v>
      </c>
      <c r="M33" s="11">
        <f t="shared" si="22"/>
        <v>0.4587155963302752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-0.27671800005735581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0.23091273472558815</v>
      </c>
      <c r="Q33" s="11">
        <f>2*'OddsRatio_working_3-way'!K33*'OddsRatio_working_3-way'!L33*'OddsRatio_working_3-way'!M33</f>
        <v>7.4487978943738112E-2</v>
      </c>
      <c r="R33" s="11">
        <f t="shared" si="23"/>
        <v>0</v>
      </c>
      <c r="S33" s="11">
        <f t="shared" si="24"/>
        <v>-0.83446951292552884</v>
      </c>
      <c r="T33" s="11">
        <f t="shared" si="25"/>
        <v>-0.26918371384694478</v>
      </c>
      <c r="U33" s="11">
        <f>'OddsRatio_working_3-way'!S33-'OddsRatio_working_3-way'!R33^2/3</f>
        <v>-0.83446951292552884</v>
      </c>
      <c r="V33" s="11">
        <f>'OddsRatio_working_3-way'!S33*'OddsRatio_working_3-way'!R33/3-2*'OddsRatio_working_3-way'!R33^3/27-'OddsRatio_working_3-way'!T33</f>
        <v>0.26918371384694478</v>
      </c>
      <c r="W33" s="11">
        <f>'OddsRatio_working_3-way'!V33^2+4*'OddsRatio_working_3-way'!U33^3/27</f>
        <v>-1.362516127329072E-2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0.14670125516992397</v>
      </c>
      <c r="Y33" s="11">
        <f>IF('OddsRatio_working_3-way'!W33&gt;=0,IF('OddsRatio_working_3-way'!V33+SQRT('OddsRatio_working_3-way'!W33)&gt;0,0,PI()),ACOS('OddsRatio_working_3-way'!V33/(2*'OddsRatio_working_3-way'!X33)))</f>
        <v>0.4091598578608806</v>
      </c>
      <c r="Z33" s="11">
        <f>'OddsRatio_working_3-way'!X33^(1/3)*COS('OddsRatio_working_3-way'!Y33/3)</f>
        <v>0.52250782867784473</v>
      </c>
      <c r="AA33" s="11">
        <f>'OddsRatio_working_3-way'!X33^(1/3)*COS(('OddsRatio_working_3-way'!Y33+2*PI())/3)</f>
        <v>-0.32335508147091135</v>
      </c>
      <c r="AB33" s="11">
        <f>'OddsRatio_working_3-way'!X33^(1/3)*COS(('OddsRatio_working_3-way'!Y33+4*PI())/3)</f>
        <v>-0.19915274720693352</v>
      </c>
      <c r="AC33" s="11">
        <f>'OddsRatio_working_3-way'!X33^(1/3)*SIN('OddsRatio_working_3-way'!Y33/3)</f>
        <v>7.1708251121287606E-2</v>
      </c>
      <c r="AD33" s="11">
        <f>'OddsRatio_working_3-way'!X33^(1/3)*SIN(('OddsRatio_working_3-way'!Y33+2*PI())/3)</f>
        <v>0.41665092775061702</v>
      </c>
      <c r="AE33" s="11">
        <f>'OddsRatio_working_3-way'!X33^(1/3)*SIN(('OddsRatio_working_3-way'!Y33+4*PI())/3)</f>
        <v>-0.4883591788719045</v>
      </c>
      <c r="AF33" s="11">
        <f>-'OddsRatio_working_3-way'!U33/(3*'OddsRatio_working_3-way'!X33^(1/3))*COS(('OddsRatio_working_3-way'!Y33)/3)</f>
        <v>0.52250782867784484</v>
      </c>
      <c r="AG33" s="11">
        <f>-'OddsRatio_working_3-way'!U33/(3*'OddsRatio_working_3-way'!X33^(1/3))*COS(('OddsRatio_working_3-way'!Y33+2*PI())/3)</f>
        <v>-0.32335508147091141</v>
      </c>
      <c r="AH33" s="11">
        <f>-'OddsRatio_working_3-way'!U33/(3*'OddsRatio_working_3-way'!X33^(1/3))*COS(('OddsRatio_working_3-way'!Y33+4*PI())/3)</f>
        <v>-0.19915274720693354</v>
      </c>
      <c r="AI33" s="11">
        <f>'OddsRatio_working_3-way'!U33/(3*'OddsRatio_working_3-way'!X33^(1/3))*SIN(('OddsRatio_working_3-way'!Y33)/3)</f>
        <v>-7.1708251121287619E-2</v>
      </c>
      <c r="AJ33" s="11">
        <f>'OddsRatio_working_3-way'!U33/(3*'OddsRatio_working_3-way'!X33^(1/3))*SIN(('OddsRatio_working_3-way'!Y33+2*PI())/3)</f>
        <v>-0.41665092775061713</v>
      </c>
      <c r="AK33" s="11">
        <f>'OddsRatio_working_3-way'!U33/(3*'OddsRatio_working_3-way'!X33^(1/3))*SIN(('OddsRatio_working_3-way'!Y33+4*PI())/3)</f>
        <v>0.48835917887190461</v>
      </c>
      <c r="AL33" s="11">
        <f>'OddsRatio_working_3-way'!Z33+'OddsRatio_working_3-way'!AF33</f>
        <v>1.0450156573556897</v>
      </c>
      <c r="AM33" s="11">
        <f>'OddsRatio_working_3-way'!AA33+'OddsRatio_working_3-way'!AG33</f>
        <v>-0.64671016294182282</v>
      </c>
      <c r="AN33" s="11">
        <f>'OddsRatio_working_3-way'!AB33+'OddsRatio_working_3-way'!AH33</f>
        <v>-0.39830549441386709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1.0450156573556897</v>
      </c>
      <c r="AS33" s="11">
        <f>IF(('OddsRatio_working_3-way'!X33=0),IF(Q33&gt;0,-Q33^(1/3),(-Q33)^(1/3)),'OddsRatio_working_3-way'!AM33-'OddsRatio_working_3-way'!R33/3)</f>
        <v>-0.64671016294182282</v>
      </c>
      <c r="AT33" s="11">
        <f>IF(('OddsRatio_working_3-way'!X33=0),IF(Q33&gt;0,-Q33^(1/3),(-Q33)^(1/3)),'OddsRatio_working_3-way'!AN33-'OddsRatio_working_3-way'!R33/3)</f>
        <v>-0.39830549441386709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1.81</v>
      </c>
      <c r="B34" s="4">
        <f>IF('True_Odds_Calculator_3-way'!B35="","",'True_Odds_Calculator_3-way'!B35)</f>
        <v>4.03</v>
      </c>
      <c r="C34" s="4">
        <f>IF('True_Odds_Calculator_3-way'!C35="","",'True_Odds_Calculator_3-way'!C35)</f>
        <v>4.3499999999999996</v>
      </c>
      <c r="D34" s="9">
        <f t="shared" si="13"/>
        <v>0.54002164271879194</v>
      </c>
      <c r="E34" s="9">
        <f t="shared" si="14"/>
        <v>0.23887560496896587</v>
      </c>
      <c r="F34" s="9">
        <f t="shared" si="15"/>
        <v>0.22110275231224227</v>
      </c>
      <c r="G34" s="9">
        <f t="shared" si="16"/>
        <v>1.0515773262400478</v>
      </c>
      <c r="H34" s="9">
        <f t="shared" si="17"/>
        <v>1.8517776342544383</v>
      </c>
      <c r="I34" s="9">
        <f t="shared" si="18"/>
        <v>4.1862792985073449</v>
      </c>
      <c r="J34" s="9">
        <f t="shared" si="19"/>
        <v>4.522784042904159</v>
      </c>
      <c r="K34" s="11">
        <f t="shared" si="20"/>
        <v>0.5524861878453039</v>
      </c>
      <c r="L34" s="11">
        <f t="shared" si="21"/>
        <v>0.24813895781637715</v>
      </c>
      <c r="M34" s="11">
        <f t="shared" si="22"/>
        <v>0.22988505747126439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-0.25911918942849566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0.22659796871781951</v>
      </c>
      <c r="Q34" s="11">
        <f>2*'OddsRatio_working_3-way'!K34*'OddsRatio_working_3-way'!L34*'OddsRatio_working_3-way'!M34</f>
        <v>6.3031423843621565E-2</v>
      </c>
      <c r="R34" s="11">
        <f t="shared" si="23"/>
        <v>0</v>
      </c>
      <c r="S34" s="11">
        <f t="shared" si="24"/>
        <v>-0.87449319835244999</v>
      </c>
      <c r="T34" s="11">
        <f t="shared" si="25"/>
        <v>-0.24325262819261476</v>
      </c>
      <c r="U34" s="11">
        <f>'OddsRatio_working_3-way'!S34-'OddsRatio_working_3-way'!R34^2/3</f>
        <v>-0.87449319835244999</v>
      </c>
      <c r="V34" s="11">
        <f>'OddsRatio_working_3-way'!S34*'OddsRatio_working_3-way'!R34/3-2*'OddsRatio_working_3-way'!R34^3/27-'OddsRatio_working_3-way'!T34</f>
        <v>0.24325262819261476</v>
      </c>
      <c r="W34" s="11">
        <f>'OddsRatio_working_3-way'!V34^2+4*'OddsRatio_working_3-way'!U34^3/27</f>
        <v>-3.9903490590182E-2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0.15738117081849123</v>
      </c>
      <c r="Y34" s="11">
        <f>IF('OddsRatio_working_3-way'!W34&gt;=0,IF('OddsRatio_working_3-way'!V34+SQRT('OddsRatio_working_3-way'!W34)&gt;0,0,PI()),ACOS('OddsRatio_working_3-way'!V34/(2*'OddsRatio_working_3-way'!X34)))</f>
        <v>0.68753358701493106</v>
      </c>
      <c r="Z34" s="11">
        <f>'OddsRatio_working_3-way'!X34^(1/3)*COS('OddsRatio_working_3-way'!Y34/3)</f>
        <v>0.52578866312002381</v>
      </c>
      <c r="AA34" s="11">
        <f>'OddsRatio_working_3-way'!X34^(1/3)*COS(('OddsRatio_working_3-way'!Y34+2*PI())/3)</f>
        <v>-0.36911584957287064</v>
      </c>
      <c r="AB34" s="11">
        <f>'OddsRatio_working_3-way'!X34^(1/3)*COS(('OddsRatio_working_3-way'!Y34+4*PI())/3)</f>
        <v>-0.15667281354715301</v>
      </c>
      <c r="AC34" s="11">
        <f>'OddsRatio_working_3-way'!X34^(1/3)*SIN('OddsRatio_working_3-way'!Y34/3)</f>
        <v>0.12265404403690945</v>
      </c>
      <c r="AD34" s="11">
        <f>'OddsRatio_working_3-way'!X34^(1/3)*SIN(('OddsRatio_working_3-way'!Y34+2*PI())/3)</f>
        <v>0.39401931726534412</v>
      </c>
      <c r="AE34" s="11">
        <f>'OddsRatio_working_3-way'!X34^(1/3)*SIN(('OddsRatio_working_3-way'!Y34+4*PI())/3)</f>
        <v>-0.5166733613022535</v>
      </c>
      <c r="AF34" s="11">
        <f>-'OddsRatio_working_3-way'!U34/(3*'OddsRatio_working_3-way'!X34^(1/3))*COS(('OddsRatio_working_3-way'!Y34)/3)</f>
        <v>0.52578866312002392</v>
      </c>
      <c r="AG34" s="11">
        <f>-'OddsRatio_working_3-way'!U34/(3*'OddsRatio_working_3-way'!X34^(1/3))*COS(('OddsRatio_working_3-way'!Y34+2*PI())/3)</f>
        <v>-0.36911584957287075</v>
      </c>
      <c r="AH34" s="11">
        <f>-'OddsRatio_working_3-way'!U34/(3*'OddsRatio_working_3-way'!X34^(1/3))*COS(('OddsRatio_working_3-way'!Y34+4*PI())/3)</f>
        <v>-0.15667281354715304</v>
      </c>
      <c r="AI34" s="11">
        <f>'OddsRatio_working_3-way'!U34/(3*'OddsRatio_working_3-way'!X34^(1/3))*SIN(('OddsRatio_working_3-way'!Y34)/3)</f>
        <v>-0.12265404403690948</v>
      </c>
      <c r="AJ34" s="11">
        <f>'OddsRatio_working_3-way'!U34/(3*'OddsRatio_working_3-way'!X34^(1/3))*SIN(('OddsRatio_working_3-way'!Y34+2*PI())/3)</f>
        <v>-0.39401931726534417</v>
      </c>
      <c r="AK34" s="11">
        <f>'OddsRatio_working_3-way'!U34/(3*'OddsRatio_working_3-way'!X34^(1/3))*SIN(('OddsRatio_working_3-way'!Y34+4*PI())/3)</f>
        <v>0.51667336130225361</v>
      </c>
      <c r="AL34" s="11">
        <f>'OddsRatio_working_3-way'!Z34+'OddsRatio_working_3-way'!AF34</f>
        <v>1.0515773262400478</v>
      </c>
      <c r="AM34" s="11">
        <f>'OddsRatio_working_3-way'!AA34+'OddsRatio_working_3-way'!AG34</f>
        <v>-0.73823169914574138</v>
      </c>
      <c r="AN34" s="11">
        <f>'OddsRatio_working_3-way'!AB34+'OddsRatio_working_3-way'!AH34</f>
        <v>-0.31334562709430602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1.0515773262400478</v>
      </c>
      <c r="AS34" s="11">
        <f>IF(('OddsRatio_working_3-way'!X34=0),IF(Q34&gt;0,-Q34^(1/3),(-Q34)^(1/3)),'OddsRatio_working_3-way'!AM34-'OddsRatio_working_3-way'!R34/3)</f>
        <v>-0.73823169914574138</v>
      </c>
      <c r="AT34" s="11">
        <f>IF(('OddsRatio_working_3-way'!X34=0),IF(Q34&gt;0,-Q34^(1/3),(-Q34)^(1/3)),'OddsRatio_working_3-way'!AN34-'OddsRatio_working_3-way'!R34/3)</f>
        <v>-0.31334562709430602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2.63</v>
      </c>
      <c r="B35" s="4">
        <f>IF('True_Odds_Calculator_3-way'!B36="","",'True_Odds_Calculator_3-way'!B36)</f>
        <v>3.36</v>
      </c>
      <c r="C35" s="4">
        <f>IF('True_Odds_Calculator_3-way'!C36="","",'True_Odds_Calculator_3-way'!C36)</f>
        <v>2.82</v>
      </c>
      <c r="D35" s="9">
        <f t="shared" si="13"/>
        <v>0.36885372653179144</v>
      </c>
      <c r="E35" s="9">
        <f t="shared" si="14"/>
        <v>0.28756923401553447</v>
      </c>
      <c r="F35" s="9">
        <f t="shared" si="15"/>
        <v>0.34357703945267409</v>
      </c>
      <c r="G35" s="9">
        <f t="shared" si="16"/>
        <v>1.0497557022996735</v>
      </c>
      <c r="H35" s="9">
        <f t="shared" si="17"/>
        <v>2.7111017947484668</v>
      </c>
      <c r="I35" s="9">
        <f t="shared" si="18"/>
        <v>3.4774234574272298</v>
      </c>
      <c r="J35" s="9">
        <f t="shared" si="19"/>
        <v>2.9105553781854061</v>
      </c>
      <c r="K35" s="11">
        <f t="shared" si="20"/>
        <v>0.38022813688212931</v>
      </c>
      <c r="L35" s="11">
        <f t="shared" si="21"/>
        <v>0.29761904761904762</v>
      </c>
      <c r="M35" s="11">
        <f t="shared" si="22"/>
        <v>0.3546099290780142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-0.28094859279633966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0.23314816312955622</v>
      </c>
      <c r="Q35" s="11">
        <f>2*'OddsRatio_working_3-way'!K35*'OddsRatio_working_3-way'!L35*'OddsRatio_working_3-way'!M35</f>
        <v>8.0257543245974616E-2</v>
      </c>
      <c r="R35" s="11">
        <f t="shared" si="23"/>
        <v>0</v>
      </c>
      <c r="S35" s="11">
        <f t="shared" si="24"/>
        <v>-0.82986058342198532</v>
      </c>
      <c r="T35" s="11">
        <f t="shared" si="25"/>
        <v>-0.28566629377693131</v>
      </c>
      <c r="U35" s="11">
        <f>'OddsRatio_working_3-way'!S35-'OddsRatio_working_3-way'!R35^2/3</f>
        <v>-0.82986058342198532</v>
      </c>
      <c r="V35" s="11">
        <f>'OddsRatio_working_3-way'!S35*'OddsRatio_working_3-way'!R35/3-2*'OddsRatio_working_3-way'!R35^3/27-'OddsRatio_working_3-way'!T35</f>
        <v>0.28566629377693131</v>
      </c>
      <c r="W35" s="11">
        <f>'OddsRatio_working_3-way'!V35^2+4*'OddsRatio_working_3-way'!U35^3/27</f>
        <v>-3.0612746965805598E-3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0.14548754766029684</v>
      </c>
      <c r="Y35" s="11">
        <f>IF('OddsRatio_working_3-way'!W35&gt;=0,IF('OddsRatio_working_3-way'!V35+SQRT('OddsRatio_working_3-way'!W35)&gt;0,0,PI()),ACOS('OddsRatio_working_3-way'!V35/(2*'OddsRatio_working_3-way'!X35)))</f>
        <v>0.19131448679776542</v>
      </c>
      <c r="Z35" s="11">
        <f>'OddsRatio_working_3-way'!X35^(1/3)*COS('OddsRatio_working_3-way'!Y35/3)</f>
        <v>0.52487785114983676</v>
      </c>
      <c r="AA35" s="11">
        <f>'OddsRatio_working_3-way'!X35^(1/3)*COS(('OddsRatio_working_3-way'!Y35+2*PI())/3)</f>
        <v>-0.29146610051054833</v>
      </c>
      <c r="AB35" s="11">
        <f>'OddsRatio_working_3-way'!X35^(1/3)*COS(('OddsRatio_working_3-way'!Y35+4*PI())/3)</f>
        <v>-0.23341175063928854</v>
      </c>
      <c r="AC35" s="11">
        <f>'OddsRatio_working_3-way'!X35^(1/3)*SIN('OddsRatio_working_3-way'!Y35/3)</f>
        <v>3.3517694525800827E-2</v>
      </c>
      <c r="AD35" s="11">
        <f>'OddsRatio_working_3-way'!X35^(1/3)*SIN(('OddsRatio_working_3-way'!Y35+2*PI())/3)</f>
        <v>0.43779870571664553</v>
      </c>
      <c r="AE35" s="11">
        <f>'OddsRatio_working_3-way'!X35^(1/3)*SIN(('OddsRatio_working_3-way'!Y35+4*PI())/3)</f>
        <v>-0.47131640024244614</v>
      </c>
      <c r="AF35" s="11">
        <f>-'OddsRatio_working_3-way'!U35/(3*'OddsRatio_working_3-way'!X35^(1/3))*COS(('OddsRatio_working_3-way'!Y35)/3)</f>
        <v>0.52487785114983676</v>
      </c>
      <c r="AG35" s="11">
        <f>-'OddsRatio_working_3-way'!U35/(3*'OddsRatio_working_3-way'!X35^(1/3))*COS(('OddsRatio_working_3-way'!Y35+2*PI())/3)</f>
        <v>-0.29146610051054833</v>
      </c>
      <c r="AH35" s="11">
        <f>-'OddsRatio_working_3-way'!U35/(3*'OddsRatio_working_3-way'!X35^(1/3))*COS(('OddsRatio_working_3-way'!Y35+4*PI())/3)</f>
        <v>-0.23341175063928854</v>
      </c>
      <c r="AI35" s="11">
        <f>'OddsRatio_working_3-way'!U35/(3*'OddsRatio_working_3-way'!X35^(1/3))*SIN(('OddsRatio_working_3-way'!Y35)/3)</f>
        <v>-3.3517694525800827E-2</v>
      </c>
      <c r="AJ35" s="11">
        <f>'OddsRatio_working_3-way'!U35/(3*'OddsRatio_working_3-way'!X35^(1/3))*SIN(('OddsRatio_working_3-way'!Y35+2*PI())/3)</f>
        <v>-0.43779870571664553</v>
      </c>
      <c r="AK35" s="11">
        <f>'OddsRatio_working_3-way'!U35/(3*'OddsRatio_working_3-way'!X35^(1/3))*SIN(('OddsRatio_working_3-way'!Y35+4*PI())/3)</f>
        <v>0.47131640024244614</v>
      </c>
      <c r="AL35" s="11">
        <f>'OddsRatio_working_3-way'!Z35+'OddsRatio_working_3-way'!AF35</f>
        <v>1.0497557022996735</v>
      </c>
      <c r="AM35" s="11">
        <f>'OddsRatio_working_3-way'!AA35+'OddsRatio_working_3-way'!AG35</f>
        <v>-0.58293220102109666</v>
      </c>
      <c r="AN35" s="11">
        <f>'OddsRatio_working_3-way'!AB35+'OddsRatio_working_3-way'!AH35</f>
        <v>-0.46682350127857708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1.0497557022996735</v>
      </c>
      <c r="AS35" s="11">
        <f>IF(('OddsRatio_working_3-way'!X35=0),IF(Q35&gt;0,-Q35^(1/3),(-Q35)^(1/3)),'OddsRatio_working_3-way'!AM35-'OddsRatio_working_3-way'!R35/3)</f>
        <v>-0.58293220102109666</v>
      </c>
      <c r="AT35" s="11">
        <f>IF(('OddsRatio_working_3-way'!X35=0),IF(Q35&gt;0,-Q35^(1/3),(-Q35)^(1/3)),'OddsRatio_working_3-way'!AN35-'OddsRatio_working_3-way'!R35/3)</f>
        <v>-0.46682350127857708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1.92</v>
      </c>
      <c r="B36" s="4">
        <f>IF('True_Odds_Calculator_3-way'!B37="","",'True_Odds_Calculator_3-way'!B37)</f>
        <v>3.58</v>
      </c>
      <c r="C36" s="4">
        <f>IF('True_Odds_Calculator_3-way'!C37="","",'True_Odds_Calculator_3-way'!C37)</f>
        <v>4.2699999999999996</v>
      </c>
      <c r="D36" s="9">
        <f t="shared" si="13"/>
        <v>0.50711071271239938</v>
      </c>
      <c r="E36" s="9">
        <f t="shared" si="14"/>
        <v>0.26840574795874228</v>
      </c>
      <c r="F36" s="9">
        <f t="shared" si="15"/>
        <v>0.22448353932885834</v>
      </c>
      <c r="G36" s="9">
        <f t="shared" si="16"/>
        <v>1.0564738860416303</v>
      </c>
      <c r="H36" s="9">
        <f t="shared" si="17"/>
        <v>1.9719559751583</v>
      </c>
      <c r="I36" s="9">
        <f t="shared" si="18"/>
        <v>3.725702625987406</v>
      </c>
      <c r="J36" s="9">
        <f t="shared" si="19"/>
        <v>4.4546696073561307</v>
      </c>
      <c r="K36" s="11">
        <f t="shared" si="20"/>
        <v>0.52083333333333337</v>
      </c>
      <c r="L36" s="11">
        <f t="shared" si="21"/>
        <v>0.27932960893854747</v>
      </c>
      <c r="M36" s="11">
        <f t="shared" si="22"/>
        <v>0.23419203747072601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-0.26444974683709921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0.23066225757635228</v>
      </c>
      <c r="Q36" s="11">
        <f>2*'OddsRatio_working_3-way'!K36*'OddsRatio_working_3-way'!L36*'OddsRatio_working_3-way'!M36</f>
        <v>6.8142469003353703E-2</v>
      </c>
      <c r="R36" s="11">
        <f t="shared" si="23"/>
        <v>0</v>
      </c>
      <c r="S36" s="11">
        <f t="shared" si="24"/>
        <v>-0.87223474529714717</v>
      </c>
      <c r="T36" s="11">
        <f t="shared" si="25"/>
        <v>-0.25767643878793123</v>
      </c>
      <c r="U36" s="11">
        <f>'OddsRatio_working_3-way'!S36-'OddsRatio_working_3-way'!R36^2/3</f>
        <v>-0.87223474529714717</v>
      </c>
      <c r="V36" s="11">
        <f>'OddsRatio_working_3-way'!S36*'OddsRatio_working_3-way'!R36/3-2*'OddsRatio_working_3-way'!R36^3/27-'OddsRatio_working_3-way'!T36</f>
        <v>0.25767643878793123</v>
      </c>
      <c r="W36" s="11">
        <f>'OddsRatio_working_3-way'!V36^2+4*'OddsRatio_working_3-way'!U36^3/27</f>
        <v>-3.1912553911735614E-2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0.15677188923573487</v>
      </c>
      <c r="Y36" s="11">
        <f>IF('OddsRatio_working_3-way'!W36&gt;=0,IF('OddsRatio_working_3-way'!V36+SQRT('OddsRatio_working_3-way'!W36)&gt;0,0,PI()),ACOS('OddsRatio_working_3-way'!V36/(2*'OddsRatio_working_3-way'!X36)))</f>
        <v>0.60619884070392061</v>
      </c>
      <c r="Z36" s="11">
        <f>'OddsRatio_working_3-way'!X36^(1/3)*COS('OddsRatio_working_3-way'!Y36/3)</f>
        <v>0.52823694302081514</v>
      </c>
      <c r="AA36" s="11">
        <f>'OddsRatio_working_3-way'!X36^(1/3)*COS(('OddsRatio_working_3-way'!Y36+2*PI())/3)</f>
        <v>-0.35783605441407013</v>
      </c>
      <c r="AB36" s="11">
        <f>'OddsRatio_working_3-way'!X36^(1/3)*COS(('OddsRatio_working_3-way'!Y36+4*PI())/3)</f>
        <v>-0.17040088860674515</v>
      </c>
      <c r="AC36" s="11">
        <f>'OddsRatio_working_3-way'!X36^(1/3)*SIN('OddsRatio_working_3-way'!Y36/3)</f>
        <v>0.1082157434344614</v>
      </c>
      <c r="AD36" s="11">
        <f>'OddsRatio_working_3-way'!X36^(1/3)*SIN(('OddsRatio_working_3-way'!Y36+2*PI())/3)</f>
        <v>0.40335874015622836</v>
      </c>
      <c r="AE36" s="11">
        <f>'OddsRatio_working_3-way'!X36^(1/3)*SIN(('OddsRatio_working_3-way'!Y36+4*PI())/3)</f>
        <v>-0.51157448359068958</v>
      </c>
      <c r="AF36" s="11">
        <f>-'OddsRatio_working_3-way'!U36/(3*'OddsRatio_working_3-way'!X36^(1/3))*COS(('OddsRatio_working_3-way'!Y36)/3)</f>
        <v>0.52823694302081514</v>
      </c>
      <c r="AG36" s="11">
        <f>-'OddsRatio_working_3-way'!U36/(3*'OddsRatio_working_3-way'!X36^(1/3))*COS(('OddsRatio_working_3-way'!Y36+2*PI())/3)</f>
        <v>-0.35783605441407013</v>
      </c>
      <c r="AH36" s="11">
        <f>-'OddsRatio_working_3-way'!U36/(3*'OddsRatio_working_3-way'!X36^(1/3))*COS(('OddsRatio_working_3-way'!Y36+4*PI())/3)</f>
        <v>-0.17040088860674515</v>
      </c>
      <c r="AI36" s="11">
        <f>'OddsRatio_working_3-way'!U36/(3*'OddsRatio_working_3-way'!X36^(1/3))*SIN(('OddsRatio_working_3-way'!Y36)/3)</f>
        <v>-0.1082157434344614</v>
      </c>
      <c r="AJ36" s="11">
        <f>'OddsRatio_working_3-way'!U36/(3*'OddsRatio_working_3-way'!X36^(1/3))*SIN(('OddsRatio_working_3-way'!Y36+2*PI())/3)</f>
        <v>-0.40335874015622836</v>
      </c>
      <c r="AK36" s="11">
        <f>'OddsRatio_working_3-way'!U36/(3*'OddsRatio_working_3-way'!X36^(1/3))*SIN(('OddsRatio_working_3-way'!Y36+4*PI())/3)</f>
        <v>0.51157448359068958</v>
      </c>
      <c r="AL36" s="11">
        <f>'OddsRatio_working_3-way'!Z36+'OddsRatio_working_3-way'!AF36</f>
        <v>1.0564738860416303</v>
      </c>
      <c r="AM36" s="11">
        <f>'OddsRatio_working_3-way'!AA36+'OddsRatio_working_3-way'!AG36</f>
        <v>-0.71567210882814025</v>
      </c>
      <c r="AN36" s="11">
        <f>'OddsRatio_working_3-way'!AB36+'OddsRatio_working_3-way'!AH36</f>
        <v>-0.34080177721349031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1.0564738860416303</v>
      </c>
      <c r="AS36" s="11">
        <f>IF(('OddsRatio_working_3-way'!X36=0),IF(Q36&gt;0,-Q36^(1/3),(-Q36)^(1/3)),'OddsRatio_working_3-way'!AM36-'OddsRatio_working_3-way'!R36/3)</f>
        <v>-0.71567210882814025</v>
      </c>
      <c r="AT36" s="11">
        <f>IF(('OddsRatio_working_3-way'!X36=0),IF(Q36&gt;0,-Q36^(1/3),(-Q36)^(1/3)),'OddsRatio_working_3-way'!AN36-'OddsRatio_working_3-way'!R36/3)</f>
        <v>-0.34080177721349031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1.97</v>
      </c>
      <c r="B37" s="4">
        <f>IF('True_Odds_Calculator_3-way'!B38="","",'True_Odds_Calculator_3-way'!B38)</f>
        <v>3.59</v>
      </c>
      <c r="C37" s="4">
        <f>IF('True_Odds_Calculator_3-way'!C38="","",'True_Odds_Calculator_3-way'!C38)</f>
        <v>4.03</v>
      </c>
      <c r="D37" s="9">
        <f t="shared" si="13"/>
        <v>0.4940563170695404</v>
      </c>
      <c r="E37" s="9">
        <f t="shared" si="14"/>
        <v>0.26778437884387507</v>
      </c>
      <c r="F37" s="9">
        <f t="shared" si="15"/>
        <v>0.23815930408658462</v>
      </c>
      <c r="G37" s="9">
        <f t="shared" si="16"/>
        <v>1.0557327326473365</v>
      </c>
      <c r="H37" s="9">
        <f t="shared" si="17"/>
        <v>2.0240607506679162</v>
      </c>
      <c r="I37" s="9">
        <f t="shared" si="18"/>
        <v>3.7343477775566019</v>
      </c>
      <c r="J37" s="9">
        <f t="shared" si="19"/>
        <v>4.1988701799214292</v>
      </c>
      <c r="K37" s="11">
        <f t="shared" si="20"/>
        <v>0.50761421319796951</v>
      </c>
      <c r="L37" s="11">
        <f t="shared" si="21"/>
        <v>0.2785515320334262</v>
      </c>
      <c r="M37" s="11">
        <f t="shared" si="22"/>
        <v>0.24813895781637715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-0.26708432847559016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0.23121696364830757</v>
      </c>
      <c r="Q37" s="11">
        <f>2*'OddsRatio_working_3-way'!K37*'OddsRatio_working_3-way'!L37*'OddsRatio_working_3-way'!M37</f>
        <v>7.0172067875055408E-2</v>
      </c>
      <c r="R37" s="11">
        <f t="shared" si="23"/>
        <v>0</v>
      </c>
      <c r="S37" s="11">
        <f t="shared" si="24"/>
        <v>-0.86570771474313346</v>
      </c>
      <c r="T37" s="11">
        <f t="shared" si="25"/>
        <v>-0.26273375257758225</v>
      </c>
      <c r="U37" s="11">
        <f>'OddsRatio_working_3-way'!S37-'OddsRatio_working_3-way'!R37^2/3</f>
        <v>-0.86570771474313346</v>
      </c>
      <c r="V37" s="11">
        <f>'OddsRatio_working_3-way'!S37*'OddsRatio_working_3-way'!R37/3-2*'OddsRatio_working_3-way'!R37^3/27-'OddsRatio_working_3-way'!T37</f>
        <v>0.26273375257758225</v>
      </c>
      <c r="W37" s="11">
        <f>'OddsRatio_working_3-way'!V37^2+4*'OddsRatio_working_3-way'!U37^3/27</f>
        <v>-2.7090162616148966E-2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0.15501547290484197</v>
      </c>
      <c r="Y37" s="11">
        <f>IF('OddsRatio_working_3-way'!W37&gt;=0,IF('OddsRatio_working_3-way'!V37+SQRT('OddsRatio_working_3-way'!W37)&gt;0,0,PI()),ACOS('OddsRatio_working_3-way'!V37/(2*'OddsRatio_working_3-way'!X37)))</f>
        <v>0.55964498271779961</v>
      </c>
      <c r="Z37" s="11">
        <f>'OddsRatio_working_3-way'!X37^(1/3)*COS('OddsRatio_working_3-way'!Y37/3)</f>
        <v>0.52786636632366835</v>
      </c>
      <c r="AA37" s="11">
        <f>'OddsRatio_working_3-way'!X37^(1/3)*COS(('OddsRatio_working_3-way'!Y37+2*PI())/3)</f>
        <v>-0.35021616621161356</v>
      </c>
      <c r="AB37" s="11">
        <f>'OddsRatio_working_3-way'!X37^(1/3)*COS(('OddsRatio_working_3-way'!Y37+4*PI())/3)</f>
        <v>-0.17765020011205468</v>
      </c>
      <c r="AC37" s="11">
        <f>'OddsRatio_working_3-way'!X37^(1/3)*SIN('OddsRatio_working_3-way'!Y37/3)</f>
        <v>9.963100698054822E-2</v>
      </c>
      <c r="AD37" s="11">
        <f>'OddsRatio_working_3-way'!X37^(1/3)*SIN(('OddsRatio_working_3-way'!Y37+2*PI())/3)</f>
        <v>0.4073301795494052</v>
      </c>
      <c r="AE37" s="11">
        <f>'OddsRatio_working_3-way'!X37^(1/3)*SIN(('OddsRatio_working_3-way'!Y37+4*PI())/3)</f>
        <v>-0.50696118652995337</v>
      </c>
      <c r="AF37" s="11">
        <f>-'OddsRatio_working_3-way'!U37/(3*'OddsRatio_working_3-way'!X37^(1/3))*COS(('OddsRatio_working_3-way'!Y37)/3)</f>
        <v>0.52786636632366823</v>
      </c>
      <c r="AG37" s="11">
        <f>-'OddsRatio_working_3-way'!U37/(3*'OddsRatio_working_3-way'!X37^(1/3))*COS(('OddsRatio_working_3-way'!Y37+2*PI())/3)</f>
        <v>-0.35021616621161344</v>
      </c>
      <c r="AH37" s="11">
        <f>-'OddsRatio_working_3-way'!U37/(3*'OddsRatio_working_3-way'!X37^(1/3))*COS(('OddsRatio_working_3-way'!Y37+4*PI())/3)</f>
        <v>-0.17765020011205465</v>
      </c>
      <c r="AI37" s="11">
        <f>'OddsRatio_working_3-way'!U37/(3*'OddsRatio_working_3-way'!X37^(1/3))*SIN(('OddsRatio_working_3-way'!Y37)/3)</f>
        <v>-9.9631006980548192E-2</v>
      </c>
      <c r="AJ37" s="11">
        <f>'OddsRatio_working_3-way'!U37/(3*'OddsRatio_working_3-way'!X37^(1/3))*SIN(('OddsRatio_working_3-way'!Y37+2*PI())/3)</f>
        <v>-0.40733017954940509</v>
      </c>
      <c r="AK37" s="11">
        <f>'OddsRatio_working_3-way'!U37/(3*'OddsRatio_working_3-way'!X37^(1/3))*SIN(('OddsRatio_working_3-way'!Y37+4*PI())/3)</f>
        <v>0.50696118652995326</v>
      </c>
      <c r="AL37" s="11">
        <f>'OddsRatio_working_3-way'!Z37+'OddsRatio_working_3-way'!AF37</f>
        <v>1.0557327326473365</v>
      </c>
      <c r="AM37" s="11">
        <f>'OddsRatio_working_3-way'!AA37+'OddsRatio_working_3-way'!AG37</f>
        <v>-0.700432332423227</v>
      </c>
      <c r="AN37" s="11">
        <f>'OddsRatio_working_3-way'!AB37+'OddsRatio_working_3-way'!AH37</f>
        <v>-0.35530040022410936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1.0557327326473365</v>
      </c>
      <c r="AS37" s="11">
        <f>IF(('OddsRatio_working_3-way'!X37=0),IF(Q37&gt;0,-Q37^(1/3),(-Q37)^(1/3)),'OddsRatio_working_3-way'!AM37-'OddsRatio_working_3-way'!R37/3)</f>
        <v>-0.700432332423227</v>
      </c>
      <c r="AT37" s="11">
        <f>IF(('OddsRatio_working_3-way'!X37=0),IF(Q37&gt;0,-Q37^(1/3),(-Q37)^(1/3)),'OddsRatio_working_3-way'!AN37-'OddsRatio_working_3-way'!R37/3)</f>
        <v>-0.35530040022410936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2.33</v>
      </c>
      <c r="B40" s="4">
        <f>IF('True_Odds_Calculator_3-way'!B39="","",'True_Odds_Calculator_3-way'!B39)</f>
        <v>2.94</v>
      </c>
      <c r="C40" s="4">
        <f>IF('True_Odds_Calculator_3-way'!C39="","",'True_Odds_Calculator_3-way'!C39)</f>
        <v>3.64</v>
      </c>
      <c r="D40" s="9">
        <f t="shared" si="13"/>
        <v>0.41296658697351363</v>
      </c>
      <c r="E40" s="9">
        <f t="shared" si="14"/>
        <v>0.32536501987622352</v>
      </c>
      <c r="F40" s="9">
        <f t="shared" si="15"/>
        <v>0.26166839315026286</v>
      </c>
      <c r="G40" s="9">
        <f t="shared" si="16"/>
        <v>1.068799558990134</v>
      </c>
      <c r="H40" s="9">
        <f t="shared" si="17"/>
        <v>2.421503413456878</v>
      </c>
      <c r="I40" s="9">
        <f t="shared" si="18"/>
        <v>3.0734711444408607</v>
      </c>
      <c r="J40" s="9">
        <f t="shared" si="19"/>
        <v>3.8216308357339543</v>
      </c>
      <c r="K40" s="11">
        <f t="shared" si="20"/>
        <v>0.42918454935622319</v>
      </c>
      <c r="L40" s="11">
        <f t="shared" si="21"/>
        <v>0.3401360544217687</v>
      </c>
      <c r="M40" s="11">
        <f t="shared" si="22"/>
        <v>0.27472527472527469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-0.27318236637672577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0.23701882771690952</v>
      </c>
      <c r="Q40" s="11">
        <f>2*'OddsRatio_working_3-way'!K40*'OddsRatio_working_3-way'!L40*'OddsRatio_working_3-way'!M40</f>
        <v>8.0209417163082747E-2</v>
      </c>
      <c r="R40" s="11">
        <f t="shared" si="23"/>
        <v>0</v>
      </c>
      <c r="S40" s="11">
        <f t="shared" si="24"/>
        <v>-0.86762125557567737</v>
      </c>
      <c r="T40" s="11">
        <f t="shared" si="25"/>
        <v>-0.29361125400192128</v>
      </c>
      <c r="U40" s="11">
        <f>'OddsRatio_working_3-way'!S40-'OddsRatio_working_3-way'!R40^2/3</f>
        <v>-0.86762125557567737</v>
      </c>
      <c r="V40" s="11">
        <f>'OddsRatio_working_3-way'!S40*'OddsRatio_working_3-way'!R40/3-2*'OddsRatio_working_3-way'!R40^3/27-'OddsRatio_working_3-way'!T40</f>
        <v>0.29361125400192128</v>
      </c>
      <c r="W40" s="11">
        <f>'OddsRatio_working_3-way'!V40^2+4*'OddsRatio_working_3-way'!U40^3/27</f>
        <v>-1.055040782935826E-2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0.15552972087830913</v>
      </c>
      <c r="Y40" s="11">
        <f>IF('OddsRatio_working_3-way'!W40&gt;=0,IF('OddsRatio_working_3-way'!V40+SQRT('OddsRatio_working_3-way'!W40)&gt;0,0,PI()),ACOS('OddsRatio_working_3-way'!V40/(2*'OddsRatio_working_3-way'!X40)))</f>
        <v>0.33652686306731838</v>
      </c>
      <c r="Z40" s="11">
        <f>'OddsRatio_working_3-way'!X40^(1/3)*COS('OddsRatio_working_3-way'!Y40/3)</f>
        <v>0.53439977949506701</v>
      </c>
      <c r="AA40" s="11">
        <f>'OddsRatio_working_3-way'!X40^(1/3)*COS(('OddsRatio_working_3-way'!Y40+2*PI())/3)</f>
        <v>-0.31933404986004676</v>
      </c>
      <c r="AB40" s="11">
        <f>'OddsRatio_working_3-way'!X40^(1/3)*COS(('OddsRatio_working_3-way'!Y40+4*PI())/3)</f>
        <v>-0.21506572963502038</v>
      </c>
      <c r="AC40" s="11">
        <f>'OddsRatio_working_3-way'!X40^(1/3)*SIN('OddsRatio_working_3-way'!Y40/3)</f>
        <v>6.0199342749869288E-2</v>
      </c>
      <c r="AD40" s="11">
        <f>'OddsRatio_working_3-way'!X40^(1/3)*SIN(('OddsRatio_working_3-way'!Y40+2*PI())/3)</f>
        <v>0.43270411344459586</v>
      </c>
      <c r="AE40" s="11">
        <f>'OddsRatio_working_3-way'!X40^(1/3)*SIN(('OddsRatio_working_3-way'!Y40+4*PI())/3)</f>
        <v>-0.49290345619446496</v>
      </c>
      <c r="AF40" s="11">
        <f>-'OddsRatio_working_3-way'!U40/(3*'OddsRatio_working_3-way'!X40^(1/3))*COS(('OddsRatio_working_3-way'!Y40)/3)</f>
        <v>0.5343997794950669</v>
      </c>
      <c r="AG40" s="11">
        <f>-'OddsRatio_working_3-way'!U40/(3*'OddsRatio_working_3-way'!X40^(1/3))*COS(('OddsRatio_working_3-way'!Y40+2*PI())/3)</f>
        <v>-0.31933404986004671</v>
      </c>
      <c r="AH40" s="11">
        <f>-'OddsRatio_working_3-way'!U40/(3*'OddsRatio_working_3-way'!X40^(1/3))*COS(('OddsRatio_working_3-way'!Y40+4*PI())/3)</f>
        <v>-0.21506572963502035</v>
      </c>
      <c r="AI40" s="11">
        <f>'OddsRatio_working_3-way'!U40/(3*'OddsRatio_working_3-way'!X40^(1/3))*SIN(('OddsRatio_working_3-way'!Y40)/3)</f>
        <v>-6.0199342749869281E-2</v>
      </c>
      <c r="AJ40" s="11">
        <f>'OddsRatio_working_3-way'!U40/(3*'OddsRatio_working_3-way'!X40^(1/3))*SIN(('OddsRatio_working_3-way'!Y40+2*PI())/3)</f>
        <v>-0.43270411344459575</v>
      </c>
      <c r="AK40" s="11">
        <f>'OddsRatio_working_3-way'!U40/(3*'OddsRatio_working_3-way'!X40^(1/3))*SIN(('OddsRatio_working_3-way'!Y40+4*PI())/3)</f>
        <v>0.49290345619446485</v>
      </c>
      <c r="AL40" s="11">
        <f>'OddsRatio_working_3-way'!Z40+'OddsRatio_working_3-way'!AF40</f>
        <v>1.068799558990134</v>
      </c>
      <c r="AM40" s="11">
        <f>'OddsRatio_working_3-way'!AA40+'OddsRatio_working_3-way'!AG40</f>
        <v>-0.63866809972009353</v>
      </c>
      <c r="AN40" s="11">
        <f>'OddsRatio_working_3-way'!AB40+'OddsRatio_working_3-way'!AH40</f>
        <v>-0.43013145927004071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1.068799558990134</v>
      </c>
      <c r="AS40" s="11">
        <f>IF(('OddsRatio_working_3-way'!X40=0),IF(Q40&gt;0,-Q40^(1/3),(-Q40)^(1/3)),'OddsRatio_working_3-way'!AM40-'OddsRatio_working_3-way'!R40/3)</f>
        <v>-0.63866809972009353</v>
      </c>
      <c r="AT40" s="11">
        <f>IF(('OddsRatio_working_3-way'!X40=0),IF(Q40&gt;0,-Q40^(1/3),(-Q40)^(1/3)),'OddsRatio_working_3-way'!AN40-'OddsRatio_working_3-way'!R40/3)</f>
        <v>-0.43013145927004071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1.64</v>
      </c>
      <c r="B41" s="4">
        <f>IF('True_Odds_Calculator_3-way'!B40="","",'True_Odds_Calculator_3-way'!B40)</f>
        <v>3.72</v>
      </c>
      <c r="C41" s="4">
        <f>IF('True_Odds_Calculator_3-way'!C40="","",'True_Odds_Calculator_3-way'!C40)</f>
        <v>5.91</v>
      </c>
      <c r="D41" s="9">
        <f t="shared" si="13"/>
        <v>0.58961683185366343</v>
      </c>
      <c r="E41" s="9">
        <f t="shared" si="14"/>
        <v>0.252648321453116</v>
      </c>
      <c r="F41" s="9">
        <f t="shared" si="15"/>
        <v>0.15773484669322066</v>
      </c>
      <c r="G41" s="9">
        <f t="shared" si="16"/>
        <v>1.0875261111741732</v>
      </c>
      <c r="H41" s="9">
        <f t="shared" si="17"/>
        <v>1.6960167111514708</v>
      </c>
      <c r="I41" s="9">
        <f t="shared" si="18"/>
        <v>3.9580710223937516</v>
      </c>
      <c r="J41" s="9">
        <f t="shared" si="19"/>
        <v>6.3397532058651906</v>
      </c>
      <c r="K41" s="11">
        <f t="shared" si="20"/>
        <v>0.6097560975609756</v>
      </c>
      <c r="L41" s="11">
        <f t="shared" si="21"/>
        <v>0.26881720430107525</v>
      </c>
      <c r="M41" s="11">
        <f t="shared" si="22"/>
        <v>0.16920473773265651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-0.23705881073875423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0.22936716185566963</v>
      </c>
      <c r="Q41" s="11">
        <f>2*'OddsRatio_working_3-way'!K41*'OddsRatio_working_3-way'!L41*'OddsRatio_working_3-way'!M41</f>
        <v>5.5469688477791934E-2</v>
      </c>
      <c r="R41" s="11">
        <f t="shared" si="23"/>
        <v>0</v>
      </c>
      <c r="S41" s="11">
        <f t="shared" si="24"/>
        <v>-0.96755383670779893</v>
      </c>
      <c r="T41" s="11">
        <f t="shared" si="25"/>
        <v>-0.23399125434287762</v>
      </c>
      <c r="U41" s="11">
        <f>'OddsRatio_working_3-way'!S41-'OddsRatio_working_3-way'!R41^2/3</f>
        <v>-0.96755383670779893</v>
      </c>
      <c r="V41" s="11">
        <f>'OddsRatio_working_3-way'!S41*'OddsRatio_working_3-way'!R41/3-2*'OddsRatio_working_3-way'!R41^3/27-'OddsRatio_working_3-way'!T41</f>
        <v>0.23399125434287762</v>
      </c>
      <c r="W41" s="11">
        <f>'OddsRatio_working_3-way'!V41^2+4*'OddsRatio_working_3-way'!U41^3/27</f>
        <v>-7.943855405374009E-2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0.18316008105117593</v>
      </c>
      <c r="Y41" s="11">
        <f>IF('OddsRatio_working_3-way'!W41&gt;=0,IF('OddsRatio_working_3-way'!V41+SQRT('OddsRatio_working_3-way'!W41)&gt;0,0,PI()),ACOS('OddsRatio_working_3-way'!V41/(2*'OddsRatio_working_3-way'!X41)))</f>
        <v>0.8779086894504099</v>
      </c>
      <c r="Z41" s="11">
        <f>'OddsRatio_working_3-way'!X41^(1/3)*COS('OddsRatio_working_3-way'!Y41/3)</f>
        <v>0.5437630555870866</v>
      </c>
      <c r="AA41" s="11">
        <f>'OddsRatio_working_3-way'!X41^(1/3)*COS(('OddsRatio_working_3-way'!Y41+2*PI())/3)</f>
        <v>-0.41376092626596411</v>
      </c>
      <c r="AB41" s="11">
        <f>'OddsRatio_working_3-way'!X41^(1/3)*COS(('OddsRatio_working_3-way'!Y41+4*PI())/3)</f>
        <v>-0.13000212932112257</v>
      </c>
      <c r="AC41" s="11">
        <f>'OddsRatio_working_3-way'!X41^(1/3)*SIN('OddsRatio_working_3-way'!Y41/3)</f>
        <v>0.1638282178010286</v>
      </c>
      <c r="AD41" s="11">
        <f>'OddsRatio_working_3-way'!X41^(1/3)*SIN(('OddsRatio_working_3-way'!Y41+2*PI())/3)</f>
        <v>0.38899851087735249</v>
      </c>
      <c r="AE41" s="11">
        <f>'OddsRatio_working_3-way'!X41^(1/3)*SIN(('OddsRatio_working_3-way'!Y41+4*PI())/3)</f>
        <v>-0.55282672867838112</v>
      </c>
      <c r="AF41" s="11">
        <f>-'OddsRatio_working_3-way'!U41/(3*'OddsRatio_working_3-way'!X41^(1/3))*COS(('OddsRatio_working_3-way'!Y41)/3)</f>
        <v>0.5437630555870866</v>
      </c>
      <c r="AG41" s="11">
        <f>-'OddsRatio_working_3-way'!U41/(3*'OddsRatio_working_3-way'!X41^(1/3))*COS(('OddsRatio_working_3-way'!Y41+2*PI())/3)</f>
        <v>-0.41376092626596411</v>
      </c>
      <c r="AH41" s="11">
        <f>-'OddsRatio_working_3-way'!U41/(3*'OddsRatio_working_3-way'!X41^(1/3))*COS(('OddsRatio_working_3-way'!Y41+4*PI())/3)</f>
        <v>-0.13000212932112257</v>
      </c>
      <c r="AI41" s="11">
        <f>'OddsRatio_working_3-way'!U41/(3*'OddsRatio_working_3-way'!X41^(1/3))*SIN(('OddsRatio_working_3-way'!Y41)/3)</f>
        <v>-0.1638282178010286</v>
      </c>
      <c r="AJ41" s="11">
        <f>'OddsRatio_working_3-way'!U41/(3*'OddsRatio_working_3-way'!X41^(1/3))*SIN(('OddsRatio_working_3-way'!Y41+2*PI())/3)</f>
        <v>-0.38899851087735249</v>
      </c>
      <c r="AK41" s="11">
        <f>'OddsRatio_working_3-way'!U41/(3*'OddsRatio_working_3-way'!X41^(1/3))*SIN(('OddsRatio_working_3-way'!Y41+4*PI())/3)</f>
        <v>0.55282672867838112</v>
      </c>
      <c r="AL41" s="11">
        <f>'OddsRatio_working_3-way'!Z41+'OddsRatio_working_3-way'!AF41</f>
        <v>1.0875261111741732</v>
      </c>
      <c r="AM41" s="11">
        <f>'OddsRatio_working_3-way'!AA41+'OddsRatio_working_3-way'!AG41</f>
        <v>-0.82752185253192823</v>
      </c>
      <c r="AN41" s="11">
        <f>'OddsRatio_working_3-way'!AB41+'OddsRatio_working_3-way'!AH41</f>
        <v>-0.26000425864224513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1.0875261111741732</v>
      </c>
      <c r="AS41" s="11">
        <f>IF(('OddsRatio_working_3-way'!X41=0),IF(Q41&gt;0,-Q41^(1/3),(-Q41)^(1/3)),'OddsRatio_working_3-way'!AM41-'OddsRatio_working_3-way'!R41/3)</f>
        <v>-0.82752185253192823</v>
      </c>
      <c r="AT41" s="11">
        <f>IF(('OddsRatio_working_3-way'!X41=0),IF(Q41&gt;0,-Q41^(1/3),(-Q41)^(1/3)),'OddsRatio_working_3-way'!AN41-'OddsRatio_working_3-way'!R41/3)</f>
        <v>-0.26000425864224513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9.9700000000000006</v>
      </c>
      <c r="B42" s="4">
        <f>IF('True_Odds_Calculator_3-way'!B41="","",'True_Odds_Calculator_3-way'!B41)</f>
        <v>5.66</v>
      </c>
      <c r="C42" s="4">
        <f>IF('True_Odds_Calculator_3-way'!C41="","",'True_Odds_Calculator_3-way'!C41)</f>
        <v>1.31</v>
      </c>
      <c r="D42" s="9">
        <f t="shared" si="13"/>
        <v>9.1823569036856137E-2</v>
      </c>
      <c r="E42" s="9">
        <f t="shared" si="14"/>
        <v>0.16291467203140911</v>
      </c>
      <c r="F42" s="9">
        <f t="shared" si="15"/>
        <v>0.74526175893173474</v>
      </c>
      <c r="G42" s="9">
        <f t="shared" si="16"/>
        <v>1.1026142850646434</v>
      </c>
      <c r="H42" s="9">
        <f t="shared" si="17"/>
        <v>10.890450137029852</v>
      </c>
      <c r="I42" s="9">
        <f t="shared" si="18"/>
        <v>6.1381825684012377</v>
      </c>
      <c r="J42" s="9">
        <f t="shared" si="19"/>
        <v>1.3418104283700394</v>
      </c>
      <c r="K42" s="11">
        <f t="shared" si="20"/>
        <v>0.10030090270812436</v>
      </c>
      <c r="L42" s="11">
        <f t="shared" si="21"/>
        <v>0.17667844522968199</v>
      </c>
      <c r="M42" s="11">
        <f t="shared" si="22"/>
        <v>0.76335877862595414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-0.17529001105222708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0.18857316426391896</v>
      </c>
      <c r="Q42" s="11">
        <f>2*'OddsRatio_working_3-way'!K42*'OddsRatio_working_3-way'!L42*'OddsRatio_working_3-way'!M42</f>
        <v>2.7054973352068721E-2</v>
      </c>
      <c r="R42" s="11">
        <f t="shared" si="23"/>
        <v>0</v>
      </c>
      <c r="S42" s="11">
        <f t="shared" si="24"/>
        <v>-1.0757781526280707</v>
      </c>
      <c r="T42" s="11">
        <f t="shared" si="25"/>
        <v>-0.15434406780890544</v>
      </c>
      <c r="U42" s="11">
        <f>'OddsRatio_working_3-way'!S42-'OddsRatio_working_3-way'!R42^2/3</f>
        <v>-1.0757781526280707</v>
      </c>
      <c r="V42" s="11">
        <f>'OddsRatio_working_3-way'!S42*'OddsRatio_working_3-way'!R42/3-2*'OddsRatio_working_3-way'!R42^3/27-'OddsRatio_working_3-way'!T42</f>
        <v>0.15434406780890544</v>
      </c>
      <c r="W42" s="11">
        <f>'OddsRatio_working_3-way'!V42^2+4*'OddsRatio_working_3-way'!U42^3/27</f>
        <v>-0.16062184742412727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0.21473468437348872</v>
      </c>
      <c r="Y42" s="11">
        <f>IF('OddsRatio_working_3-way'!W42&gt;=0,IF('OddsRatio_working_3-way'!V42+SQRT('OddsRatio_working_3-way'!W42)&gt;0,0,PI()),ACOS('OddsRatio_working_3-way'!V42/(2*'OddsRatio_working_3-way'!X42)))</f>
        <v>1.2031894966869896</v>
      </c>
      <c r="Z42" s="11">
        <f>'OddsRatio_working_3-way'!X42^(1/3)*COS('OddsRatio_working_3-way'!Y42/3)</f>
        <v>0.55130714253232171</v>
      </c>
      <c r="AA42" s="11">
        <f>'OddsRatio_working_3-way'!X42^(1/3)*COS(('OddsRatio_working_3-way'!Y42+2*PI())/3)</f>
        <v>-0.47811310821528163</v>
      </c>
      <c r="AB42" s="11">
        <f>'OddsRatio_working_3-way'!X42^(1/3)*COS(('OddsRatio_working_3-way'!Y42+4*PI())/3)</f>
        <v>-7.3194034317039733E-2</v>
      </c>
      <c r="AC42" s="11">
        <f>'OddsRatio_working_3-way'!X42^(1/3)*SIN('OddsRatio_working_3-way'!Y42/3)</f>
        <v>0.23378013631516389</v>
      </c>
      <c r="AD42" s="11">
        <f>'OddsRatio_working_3-way'!X42^(1/3)*SIN(('OddsRatio_working_3-way'!Y42+2*PI())/3)</f>
        <v>0.36055592256321717</v>
      </c>
      <c r="AE42" s="11">
        <f>'OddsRatio_working_3-way'!X42^(1/3)*SIN(('OddsRatio_working_3-way'!Y42+4*PI())/3)</f>
        <v>-0.59433605887838092</v>
      </c>
      <c r="AF42" s="11">
        <f>-'OddsRatio_working_3-way'!U42/(3*'OddsRatio_working_3-way'!X42^(1/3))*COS(('OddsRatio_working_3-way'!Y42)/3)</f>
        <v>0.5513071425323216</v>
      </c>
      <c r="AG42" s="11">
        <f>-'OddsRatio_working_3-way'!U42/(3*'OddsRatio_working_3-way'!X42^(1/3))*COS(('OddsRatio_working_3-way'!Y42+2*PI())/3)</f>
        <v>-0.47811310821528158</v>
      </c>
      <c r="AH42" s="11">
        <f>-'OddsRatio_working_3-way'!U42/(3*'OddsRatio_working_3-way'!X42^(1/3))*COS(('OddsRatio_working_3-way'!Y42+4*PI())/3)</f>
        <v>-7.3194034317039719E-2</v>
      </c>
      <c r="AI42" s="11">
        <f>'OddsRatio_working_3-way'!U42/(3*'OddsRatio_working_3-way'!X42^(1/3))*SIN(('OddsRatio_working_3-way'!Y42)/3)</f>
        <v>-0.23378013631516387</v>
      </c>
      <c r="AJ42" s="11">
        <f>'OddsRatio_working_3-way'!U42/(3*'OddsRatio_working_3-way'!X42^(1/3))*SIN(('OddsRatio_working_3-way'!Y42+2*PI())/3)</f>
        <v>-0.36055592256321711</v>
      </c>
      <c r="AK42" s="11">
        <f>'OddsRatio_working_3-way'!U42/(3*'OddsRatio_working_3-way'!X42^(1/3))*SIN(('OddsRatio_working_3-way'!Y42+4*PI())/3)</f>
        <v>0.59433605887838081</v>
      </c>
      <c r="AL42" s="11">
        <f>'OddsRatio_working_3-way'!Z42+'OddsRatio_working_3-way'!AF42</f>
        <v>1.1026142850646434</v>
      </c>
      <c r="AM42" s="11">
        <f>'OddsRatio_working_3-way'!AA42+'OddsRatio_working_3-way'!AG42</f>
        <v>-0.95622621643056327</v>
      </c>
      <c r="AN42" s="11">
        <f>'OddsRatio_working_3-way'!AB42+'OddsRatio_working_3-way'!AH42</f>
        <v>-0.14638806863407944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1.1026142850646434</v>
      </c>
      <c r="AS42" s="11">
        <f>IF(('OddsRatio_working_3-way'!X42=0),IF(Q42&gt;0,-Q42^(1/3),(-Q42)^(1/3)),'OddsRatio_working_3-way'!AM42-'OddsRatio_working_3-way'!R42/3)</f>
        <v>-0.95622621643056327</v>
      </c>
      <c r="AT42" s="11">
        <f>IF(('OddsRatio_working_3-way'!X42=0),IF(Q42&gt;0,-Q42^(1/3),(-Q42)^(1/3)),'OddsRatio_working_3-way'!AN42-'OddsRatio_working_3-way'!R42/3)</f>
        <v>-0.14638806863407944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1.68</v>
      </c>
      <c r="B43" s="4">
        <f>IF('True_Odds_Calculator_3-way'!B42="","",'True_Odds_Calculator_3-way'!B42)</f>
        <v>4.3</v>
      </c>
      <c r="C43" s="4">
        <f>IF('True_Odds_Calculator_3-way'!C42="","",'True_Odds_Calculator_3-way'!C42)</f>
        <v>4.83</v>
      </c>
      <c r="D43" s="9">
        <f t="shared" si="13"/>
        <v>0.58066658258090509</v>
      </c>
      <c r="E43" s="9">
        <f t="shared" si="14"/>
        <v>0.22199560749050265</v>
      </c>
      <c r="F43" s="9">
        <f t="shared" si="15"/>
        <v>0.19733780992859232</v>
      </c>
      <c r="G43" s="9">
        <f t="shared" si="16"/>
        <v>1.0619980705300485</v>
      </c>
      <c r="H43" s="9">
        <f t="shared" si="17"/>
        <v>1.7221586879604331</v>
      </c>
      <c r="I43" s="9">
        <f t="shared" si="18"/>
        <v>4.5045936327491605</v>
      </c>
      <c r="J43" s="9">
        <f t="shared" si="19"/>
        <v>5.0674526101300863</v>
      </c>
      <c r="K43" s="11">
        <f t="shared" si="20"/>
        <v>0.59523809523809523</v>
      </c>
      <c r="L43" s="11">
        <f t="shared" si="21"/>
        <v>0.23255813953488372</v>
      </c>
      <c r="M43" s="11">
        <f t="shared" si="22"/>
        <v>0.20703933747412007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-0.2463183453361123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0.22383405670997752</v>
      </c>
      <c r="Q43" s="11">
        <f>2*'OddsRatio_working_3-way'!K43*'OddsRatio_working_3-way'!L43*'OddsRatio_working_3-way'!M43</f>
        <v>5.7319860873233687E-2</v>
      </c>
      <c r="R43" s="11">
        <f t="shared" si="23"/>
        <v>0</v>
      </c>
      <c r="S43" s="11">
        <f t="shared" si="24"/>
        <v>-0.90871857881533769</v>
      </c>
      <c r="T43" s="11">
        <f t="shared" si="25"/>
        <v>-0.23270642223184065</v>
      </c>
      <c r="U43" s="11">
        <f>'OddsRatio_working_3-way'!S43-'OddsRatio_working_3-way'!R43^2/3</f>
        <v>-0.90871857881533769</v>
      </c>
      <c r="V43" s="11">
        <f>'OddsRatio_working_3-way'!S43*'OddsRatio_working_3-way'!R43/3-2*'OddsRatio_working_3-way'!R43^3/27-'OddsRatio_working_3-way'!T43</f>
        <v>0.23270642223184065</v>
      </c>
      <c r="W43" s="11">
        <f>'OddsRatio_working_3-way'!V43^2+4*'OddsRatio_working_3-way'!U43^3/27</f>
        <v>-5.7016913054528544E-2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0.16671022164407934</v>
      </c>
      <c r="Y43" s="11">
        <f>IF('OddsRatio_working_3-way'!W43&gt;=0,IF('OddsRatio_working_3-way'!V43+SQRT('OddsRatio_working_3-way'!W43)&gt;0,0,PI()),ACOS('OddsRatio_working_3-way'!V43/(2*'OddsRatio_working_3-way'!X43)))</f>
        <v>0.79828370826031758</v>
      </c>
      <c r="Z43" s="11">
        <f>'OddsRatio_working_3-way'!X43^(1/3)*COS('OddsRatio_working_3-way'!Y43/3)</f>
        <v>0.53099903526502434</v>
      </c>
      <c r="AA43" s="11">
        <f>'OddsRatio_working_3-way'!X43^(1/3)*COS(('OddsRatio_working_3-way'!Y43+2*PI())/3)</f>
        <v>-0.39083771258738043</v>
      </c>
      <c r="AB43" s="11">
        <f>'OddsRatio_working_3-way'!X43^(1/3)*COS(('OddsRatio_working_3-way'!Y43+4*PI())/3)</f>
        <v>-0.14016132267764381</v>
      </c>
      <c r="AC43" s="11">
        <f>'OddsRatio_working_3-way'!X43^(1/3)*SIN('OddsRatio_working_3-way'!Y43/3)</f>
        <v>0.14472808119386998</v>
      </c>
      <c r="AD43" s="11">
        <f>'OddsRatio_working_3-way'!X43^(1/3)*SIN(('OddsRatio_working_3-way'!Y43+2*PI())/3)</f>
        <v>0.3874946133276051</v>
      </c>
      <c r="AE43" s="11">
        <f>'OddsRatio_working_3-way'!X43^(1/3)*SIN(('OddsRatio_working_3-way'!Y43+4*PI())/3)</f>
        <v>-0.53222269452147508</v>
      </c>
      <c r="AF43" s="11">
        <f>-'OddsRatio_working_3-way'!U43/(3*'OddsRatio_working_3-way'!X43^(1/3))*COS(('OddsRatio_working_3-way'!Y43)/3)</f>
        <v>0.53099903526502423</v>
      </c>
      <c r="AG43" s="11">
        <f>-'OddsRatio_working_3-way'!U43/(3*'OddsRatio_working_3-way'!X43^(1/3))*COS(('OddsRatio_working_3-way'!Y43+2*PI())/3)</f>
        <v>-0.39083771258738031</v>
      </c>
      <c r="AH43" s="11">
        <f>-'OddsRatio_working_3-way'!U43/(3*'OddsRatio_working_3-way'!X43^(1/3))*COS(('OddsRatio_working_3-way'!Y43+4*PI())/3)</f>
        <v>-0.14016132267764378</v>
      </c>
      <c r="AI43" s="11">
        <f>'OddsRatio_working_3-way'!U43/(3*'OddsRatio_working_3-way'!X43^(1/3))*SIN(('OddsRatio_working_3-way'!Y43)/3)</f>
        <v>-0.14472808119386996</v>
      </c>
      <c r="AJ43" s="11">
        <f>'OddsRatio_working_3-way'!U43/(3*'OddsRatio_working_3-way'!X43^(1/3))*SIN(('OddsRatio_working_3-way'!Y43+2*PI())/3)</f>
        <v>-0.38749461332760504</v>
      </c>
      <c r="AK43" s="11">
        <f>'OddsRatio_working_3-way'!U43/(3*'OddsRatio_working_3-way'!X43^(1/3))*SIN(('OddsRatio_working_3-way'!Y43+4*PI())/3)</f>
        <v>0.53222269452147497</v>
      </c>
      <c r="AL43" s="11">
        <f>'OddsRatio_working_3-way'!Z43+'OddsRatio_working_3-way'!AF43</f>
        <v>1.0619980705300485</v>
      </c>
      <c r="AM43" s="11">
        <f>'OddsRatio_working_3-way'!AA43+'OddsRatio_working_3-way'!AG43</f>
        <v>-0.78167542517476074</v>
      </c>
      <c r="AN43" s="11">
        <f>'OddsRatio_working_3-way'!AB43+'OddsRatio_working_3-way'!AH43</f>
        <v>-0.28032264535528761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1.0619980705300485</v>
      </c>
      <c r="AS43" s="11">
        <f>IF(('OddsRatio_working_3-way'!X43=0),IF(Q43&gt;0,-Q43^(1/3),(-Q43)^(1/3)),'OddsRatio_working_3-way'!AM43-'OddsRatio_working_3-way'!R43/3)</f>
        <v>-0.78167542517476074</v>
      </c>
      <c r="AT43" s="11">
        <f>IF(('OddsRatio_working_3-way'!X43=0),IF(Q43&gt;0,-Q43^(1/3),(-Q43)^(1/3)),'OddsRatio_working_3-way'!AN43-'OddsRatio_working_3-way'!R43/3)</f>
        <v>-0.28032264535528761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1.75</v>
      </c>
      <c r="B44" s="4">
        <f>IF('True_Odds_Calculator_3-way'!B43="","",'True_Odds_Calculator_3-way'!B43)</f>
        <v>4.25</v>
      </c>
      <c r="C44" s="4">
        <f>IF('True_Odds_Calculator_3-way'!C43="","",'True_Odds_Calculator_3-way'!C43)</f>
        <v>4.34</v>
      </c>
      <c r="D44" s="9">
        <f t="shared" si="13"/>
        <v>0.5561367987857071</v>
      </c>
      <c r="E44" s="9">
        <f t="shared" si="14"/>
        <v>0.22428994923173831</v>
      </c>
      <c r="F44" s="9">
        <f t="shared" si="15"/>
        <v>0.2195732519825547</v>
      </c>
      <c r="G44" s="9">
        <f t="shared" si="16"/>
        <v>1.0641583202392959</v>
      </c>
      <c r="H44" s="9">
        <f t="shared" si="17"/>
        <v>1.7981187401794718</v>
      </c>
      <c r="I44" s="9">
        <f t="shared" si="18"/>
        <v>4.4585145407777116</v>
      </c>
      <c r="J44" s="9">
        <f t="shared" si="19"/>
        <v>4.5542887895992497</v>
      </c>
      <c r="K44" s="11">
        <f t="shared" si="20"/>
        <v>0.5714285714285714</v>
      </c>
      <c r="L44" s="11">
        <f t="shared" si="21"/>
        <v>0.23529411764705882</v>
      </c>
      <c r="M44" s="11">
        <f t="shared" si="22"/>
        <v>0.2304147465437788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-0.25221701583859357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0.22739418347984347</v>
      </c>
      <c r="Q44" s="11">
        <f>2*'OddsRatio_working_3-way'!K44*'OddsRatio_working_3-way'!L44*'OddsRatio_working_3-way'!M44</f>
        <v>6.1960267978159005E-2</v>
      </c>
      <c r="R44" s="11">
        <f t="shared" si="23"/>
        <v>0</v>
      </c>
      <c r="S44" s="11">
        <f t="shared" si="24"/>
        <v>-0.90158145247965549</v>
      </c>
      <c r="T44" s="11">
        <f t="shared" si="25"/>
        <v>-0.24566252111162284</v>
      </c>
      <c r="U44" s="11">
        <f>'OddsRatio_working_3-way'!S44-'OddsRatio_working_3-way'!R44^2/3</f>
        <v>-0.90158145247965549</v>
      </c>
      <c r="V44" s="11">
        <f>'OddsRatio_working_3-way'!S44*'OddsRatio_working_3-way'!R44/3-2*'OddsRatio_working_3-way'!R44^3/27-'OddsRatio_working_3-way'!T44</f>
        <v>0.24566252111162284</v>
      </c>
      <c r="W44" s="11">
        <f>'OddsRatio_working_3-way'!V44^2+4*'OddsRatio_working_3-way'!U44^3/27</f>
        <v>-4.8220249596491148E-2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0.16475005605113591</v>
      </c>
      <c r="Y44" s="11">
        <f>IF('OddsRatio_working_3-way'!W44&gt;=0,IF('OddsRatio_working_3-way'!V44+SQRT('OddsRatio_working_3-way'!W44)&gt;0,0,PI()),ACOS('OddsRatio_working_3-way'!V44/(2*'OddsRatio_working_3-way'!X44)))</f>
        <v>0.72941969119846539</v>
      </c>
      <c r="Z44" s="11">
        <f>'OddsRatio_working_3-way'!X44^(1/3)*COS('OddsRatio_working_3-way'!Y44/3)</f>
        <v>0.53207916011964784</v>
      </c>
      <c r="AA44" s="11">
        <f>'OddsRatio_working_3-way'!X44^(1/3)*COS(('OddsRatio_working_3-way'!Y44+2*PI())/3)</f>
        <v>-0.38033826178752994</v>
      </c>
      <c r="AB44" s="11">
        <f>'OddsRatio_working_3-way'!X44^(1/3)*COS(('OddsRatio_working_3-way'!Y44+4*PI())/3)</f>
        <v>-0.15174089833211779</v>
      </c>
      <c r="AC44" s="11">
        <f>'OddsRatio_working_3-way'!X44^(1/3)*SIN('OddsRatio_working_3-way'!Y44/3)</f>
        <v>0.13198074932702089</v>
      </c>
      <c r="AD44" s="11">
        <f>'OddsRatio_working_3-way'!X44^(1/3)*SIN(('OddsRatio_working_3-way'!Y44+2*PI())/3)</f>
        <v>0.39480369482439259</v>
      </c>
      <c r="AE44" s="11">
        <f>'OddsRatio_working_3-way'!X44^(1/3)*SIN(('OddsRatio_working_3-way'!Y44+4*PI())/3)</f>
        <v>-0.52678444415141346</v>
      </c>
      <c r="AF44" s="11">
        <f>-'OddsRatio_working_3-way'!U44/(3*'OddsRatio_working_3-way'!X44^(1/3))*COS(('OddsRatio_working_3-way'!Y44)/3)</f>
        <v>0.53207916011964795</v>
      </c>
      <c r="AG44" s="11">
        <f>-'OddsRatio_working_3-way'!U44/(3*'OddsRatio_working_3-way'!X44^(1/3))*COS(('OddsRatio_working_3-way'!Y44+2*PI())/3)</f>
        <v>-0.38033826178753005</v>
      </c>
      <c r="AH44" s="11">
        <f>-'OddsRatio_working_3-way'!U44/(3*'OddsRatio_working_3-way'!X44^(1/3))*COS(('OddsRatio_working_3-way'!Y44+4*PI())/3)</f>
        <v>-0.15174089833211782</v>
      </c>
      <c r="AI44" s="11">
        <f>'OddsRatio_working_3-way'!U44/(3*'OddsRatio_working_3-way'!X44^(1/3))*SIN(('OddsRatio_working_3-way'!Y44)/3)</f>
        <v>-0.13198074932702092</v>
      </c>
      <c r="AJ44" s="11">
        <f>'OddsRatio_working_3-way'!U44/(3*'OddsRatio_working_3-way'!X44^(1/3))*SIN(('OddsRatio_working_3-way'!Y44+2*PI())/3)</f>
        <v>-0.39480369482439265</v>
      </c>
      <c r="AK44" s="11">
        <f>'OddsRatio_working_3-way'!U44/(3*'OddsRatio_working_3-way'!X44^(1/3))*SIN(('OddsRatio_working_3-way'!Y44+4*PI())/3)</f>
        <v>0.52678444415141357</v>
      </c>
      <c r="AL44" s="11">
        <f>'OddsRatio_working_3-way'!Z44+'OddsRatio_working_3-way'!AF44</f>
        <v>1.0641583202392959</v>
      </c>
      <c r="AM44" s="11">
        <f>'OddsRatio_working_3-way'!AA44+'OddsRatio_working_3-way'!AG44</f>
        <v>-0.76067652357505999</v>
      </c>
      <c r="AN44" s="11">
        <f>'OddsRatio_working_3-way'!AB44+'OddsRatio_working_3-way'!AH44</f>
        <v>-0.30348179666423558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1.0641583202392959</v>
      </c>
      <c r="AS44" s="11">
        <f>IF(('OddsRatio_working_3-way'!X44=0),IF(Q44&gt;0,-Q44^(1/3),(-Q44)^(1/3)),'OddsRatio_working_3-way'!AM44-'OddsRatio_working_3-way'!R44/3)</f>
        <v>-0.76067652357505999</v>
      </c>
      <c r="AT44" s="11">
        <f>IF(('OddsRatio_working_3-way'!X44=0),IF(Q44&gt;0,-Q44^(1/3),(-Q44)^(1/3)),'OddsRatio_working_3-way'!AN44-'OddsRatio_working_3-way'!R44/3)</f>
        <v>-0.30348179666423558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2.33</v>
      </c>
      <c r="B45" s="4">
        <f>IF('True_Odds_Calculator_3-way'!B44="","",'True_Odds_Calculator_3-way'!B44)</f>
        <v>3.77</v>
      </c>
      <c r="C45" s="4">
        <f>IF('True_Odds_Calculator_3-way'!C44="","",'True_Odds_Calculator_3-way'!C44)</f>
        <v>3</v>
      </c>
      <c r="D45" s="9">
        <f t="shared" si="13"/>
        <v>0.41887467061346501</v>
      </c>
      <c r="E45" s="9">
        <f t="shared" si="14"/>
        <v>0.25710635399622217</v>
      </c>
      <c r="F45" s="9">
        <f t="shared" si="15"/>
        <v>0.32401897539031266</v>
      </c>
      <c r="G45" s="9">
        <f t="shared" si="16"/>
        <v>1.0431195021763802</v>
      </c>
      <c r="H45" s="9">
        <f t="shared" si="17"/>
        <v>2.3873489378945854</v>
      </c>
      <c r="I45" s="9">
        <f t="shared" si="18"/>
        <v>3.8894410210285728</v>
      </c>
      <c r="J45" s="9">
        <f t="shared" si="19"/>
        <v>3.0862390043527599</v>
      </c>
      <c r="K45" s="11">
        <f t="shared" si="20"/>
        <v>0.42918454935622319</v>
      </c>
      <c r="L45" s="11">
        <f t="shared" si="21"/>
        <v>0.26525198938992045</v>
      </c>
      <c r="M45" s="11">
        <f t="shared" si="22"/>
        <v>0.33333333333333331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-0.27960367785734053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0.23147884624871451</v>
      </c>
      <c r="Q45" s="11">
        <f>2*'OddsRatio_working_3-way'!K45*'OddsRatio_working_3-way'!L45*'OddsRatio_working_3-way'!M45</f>
        <v>7.5894703688103138E-2</v>
      </c>
      <c r="R45" s="11">
        <f t="shared" si="23"/>
        <v>0</v>
      </c>
      <c r="S45" s="11">
        <f t="shared" si="24"/>
        <v>-0.82788197931652285</v>
      </c>
      <c r="T45" s="11">
        <f t="shared" si="25"/>
        <v>-0.27143671453000756</v>
      </c>
      <c r="U45" s="11">
        <f>'OddsRatio_working_3-way'!S45-'OddsRatio_working_3-way'!R45^2/3</f>
        <v>-0.82788197931652285</v>
      </c>
      <c r="V45" s="11">
        <f>'OddsRatio_working_3-way'!S45*'OddsRatio_working_3-way'!R45/3-2*'OddsRatio_working_3-way'!R45^3/27-'OddsRatio_working_3-way'!T45</f>
        <v>0.27143671453000756</v>
      </c>
      <c r="W45" s="11">
        <f>'OddsRatio_working_3-way'!V45^2+4*'OddsRatio_working_3-way'!U45^3/27</f>
        <v>-1.0384457756401899E-2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0.14496753753103375</v>
      </c>
      <c r="Y45" s="11">
        <f>IF('OddsRatio_working_3-way'!W45&gt;=0,IF('OddsRatio_working_3-way'!V45+SQRT('OddsRatio_working_3-way'!W45)&gt;0,0,PI()),ACOS('OddsRatio_working_3-way'!V45/(2*'OddsRatio_working_3-way'!X45)))</f>
        <v>0.35914332139036098</v>
      </c>
      <c r="Z45" s="11">
        <f>'OddsRatio_working_3-way'!X45^(1/3)*COS('OddsRatio_working_3-way'!Y45/3)</f>
        <v>0.52155975108819008</v>
      </c>
      <c r="AA45" s="11">
        <f>'OddsRatio_working_3-way'!X45^(1/3)*COS(('OddsRatio_working_3-way'!Y45+2*PI())/3)</f>
        <v>-0.3151127786760799</v>
      </c>
      <c r="AB45" s="11">
        <f>'OddsRatio_working_3-way'!X45^(1/3)*COS(('OddsRatio_working_3-way'!Y45+4*PI())/3)</f>
        <v>-0.20644697241211005</v>
      </c>
      <c r="AC45" s="11">
        <f>'OddsRatio_working_3-way'!X45^(1/3)*SIN('OddsRatio_working_3-way'!Y45/3)</f>
        <v>6.2738232498210672E-2</v>
      </c>
      <c r="AD45" s="11">
        <f>'OddsRatio_working_3-way'!X45^(1/3)*SIN(('OddsRatio_working_3-way'!Y45+2*PI())/3)</f>
        <v>0.42031487778475579</v>
      </c>
      <c r="AE45" s="11">
        <f>'OddsRatio_working_3-way'!X45^(1/3)*SIN(('OddsRatio_working_3-way'!Y45+4*PI())/3)</f>
        <v>-0.48305311028296644</v>
      </c>
      <c r="AF45" s="11">
        <f>-'OddsRatio_working_3-way'!U45/(3*'OddsRatio_working_3-way'!X45^(1/3))*COS(('OddsRatio_working_3-way'!Y45)/3)</f>
        <v>0.52155975108819008</v>
      </c>
      <c r="AG45" s="11">
        <f>-'OddsRatio_working_3-way'!U45/(3*'OddsRatio_working_3-way'!X45^(1/3))*COS(('OddsRatio_working_3-way'!Y45+2*PI())/3)</f>
        <v>-0.3151127786760799</v>
      </c>
      <c r="AH45" s="11">
        <f>-'OddsRatio_working_3-way'!U45/(3*'OddsRatio_working_3-way'!X45^(1/3))*COS(('OddsRatio_working_3-way'!Y45+4*PI())/3)</f>
        <v>-0.20644697241211005</v>
      </c>
      <c r="AI45" s="11">
        <f>'OddsRatio_working_3-way'!U45/(3*'OddsRatio_working_3-way'!X45^(1/3))*SIN(('OddsRatio_working_3-way'!Y45)/3)</f>
        <v>-6.2738232498210672E-2</v>
      </c>
      <c r="AJ45" s="11">
        <f>'OddsRatio_working_3-way'!U45/(3*'OddsRatio_working_3-way'!X45^(1/3))*SIN(('OddsRatio_working_3-way'!Y45+2*PI())/3)</f>
        <v>-0.42031487778475579</v>
      </c>
      <c r="AK45" s="11">
        <f>'OddsRatio_working_3-way'!U45/(3*'OddsRatio_working_3-way'!X45^(1/3))*SIN(('OddsRatio_working_3-way'!Y45+4*PI())/3)</f>
        <v>0.48305311028296644</v>
      </c>
      <c r="AL45" s="11">
        <f>'OddsRatio_working_3-way'!Z45+'OddsRatio_working_3-way'!AF45</f>
        <v>1.0431195021763802</v>
      </c>
      <c r="AM45" s="11">
        <f>'OddsRatio_working_3-way'!AA45+'OddsRatio_working_3-way'!AG45</f>
        <v>-0.63022555735215979</v>
      </c>
      <c r="AN45" s="11">
        <f>'OddsRatio_working_3-way'!AB45+'OddsRatio_working_3-way'!AH45</f>
        <v>-0.41289394482422009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1.0431195021763802</v>
      </c>
      <c r="AS45" s="11">
        <f>IF(('OddsRatio_working_3-way'!X45=0),IF(Q45&gt;0,-Q45^(1/3),(-Q45)^(1/3)),'OddsRatio_working_3-way'!AM45-'OddsRatio_working_3-way'!R45/3)</f>
        <v>-0.63022555735215979</v>
      </c>
      <c r="AT45" s="11">
        <f>IF(('OddsRatio_working_3-way'!X45=0),IF(Q45&gt;0,-Q45^(1/3),(-Q45)^(1/3)),'OddsRatio_working_3-way'!AN45-'OddsRatio_working_3-way'!R45/3)</f>
        <v>-0.41289394482422009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2.76</v>
      </c>
      <c r="B46" s="4">
        <f>IF('True_Odds_Calculator_3-way'!B45="","",'True_Odds_Calculator_3-way'!B45)</f>
        <v>3.86</v>
      </c>
      <c r="C46" s="4">
        <f>IF('True_Odds_Calculator_3-way'!C45="","",'True_Odds_Calculator_3-way'!C45)</f>
        <v>2.4300000000000002</v>
      </c>
      <c r="D46" s="9">
        <f t="shared" si="13"/>
        <v>0.35088143492952562</v>
      </c>
      <c r="E46" s="9">
        <f t="shared" si="14"/>
        <v>0.24961347285381974</v>
      </c>
      <c r="F46" s="9">
        <f t="shared" si="15"/>
        <v>0.3995050922166547</v>
      </c>
      <c r="G46" s="9">
        <f t="shared" si="16"/>
        <v>1.0511167870462907</v>
      </c>
      <c r="H46" s="9">
        <f t="shared" si="17"/>
        <v>2.8499655452014712</v>
      </c>
      <c r="I46" s="9">
        <f t="shared" si="18"/>
        <v>4.0061940109523917</v>
      </c>
      <c r="J46" s="9">
        <f t="shared" si="19"/>
        <v>2.5030970054761963</v>
      </c>
      <c r="K46" s="11">
        <f t="shared" si="20"/>
        <v>0.3623188405797102</v>
      </c>
      <c r="L46" s="11">
        <f t="shared" si="21"/>
        <v>0.2590673575129534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-0.27804307189887867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0.23369677237331782</v>
      </c>
      <c r="Q46" s="11">
        <f>2*'OddsRatio_working_3-way'!K46*'OddsRatio_working_3-way'!L46*'OddsRatio_working_3-way'!M46</f>
        <v>7.7255131363080279E-2</v>
      </c>
      <c r="R46" s="11">
        <f t="shared" si="23"/>
        <v>0</v>
      </c>
      <c r="S46" s="11">
        <f t="shared" si="24"/>
        <v>-0.8405056481979557</v>
      </c>
      <c r="T46" s="11">
        <f t="shared" si="25"/>
        <v>-0.27785310684229941</v>
      </c>
      <c r="U46" s="11">
        <f>'OddsRatio_working_3-way'!S46-'OddsRatio_working_3-way'!R46^2/3</f>
        <v>-0.8405056481979557</v>
      </c>
      <c r="V46" s="11">
        <f>'OddsRatio_working_3-way'!S46*'OddsRatio_working_3-way'!R46/3-2*'OddsRatio_working_3-way'!R46^3/27-'OddsRatio_working_3-way'!T46</f>
        <v>0.27785310684229941</v>
      </c>
      <c r="W46" s="11">
        <f>'OddsRatio_working_3-way'!V46^2+4*'OddsRatio_working_3-way'!U46^3/27</f>
        <v>-1.0764317766017897E-2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0.14829587548878101</v>
      </c>
      <c r="Y46" s="11">
        <f>IF('OddsRatio_working_3-way'!W46&gt;=0,IF('OddsRatio_working_3-way'!V46+SQRT('OddsRatio_working_3-way'!W46)&gt;0,0,PI()),ACOS('OddsRatio_working_3-way'!V46/(2*'OddsRatio_working_3-way'!X46)))</f>
        <v>0.35736997308654117</v>
      </c>
      <c r="Z46" s="11">
        <f>'OddsRatio_working_3-way'!X46^(1/3)*COS('OddsRatio_working_3-way'!Y46/3)</f>
        <v>0.52555839352314537</v>
      </c>
      <c r="AA46" s="11">
        <f>'OddsRatio_working_3-way'!X46^(1/3)*COS(('OddsRatio_working_3-way'!Y46+2*PI())/3)</f>
        <v>-0.31725573572576293</v>
      </c>
      <c r="AB46" s="11">
        <f>'OddsRatio_working_3-way'!X46^(1/3)*COS(('OddsRatio_working_3-way'!Y46+4*PI())/3)</f>
        <v>-0.20830265779738258</v>
      </c>
      <c r="AC46" s="11">
        <f>'OddsRatio_working_3-way'!X46^(1/3)*SIN('OddsRatio_working_3-way'!Y46/3)</f>
        <v>6.2904088870988653E-2</v>
      </c>
      <c r="AD46" s="11">
        <f>'OddsRatio_working_3-way'!X46^(1/3)*SIN(('OddsRatio_working_3-way'!Y46+2*PI())/3)</f>
        <v>0.42369487552768853</v>
      </c>
      <c r="AE46" s="11">
        <f>'OddsRatio_working_3-way'!X46^(1/3)*SIN(('OddsRatio_working_3-way'!Y46+4*PI())/3)</f>
        <v>-0.48659896439867723</v>
      </c>
      <c r="AF46" s="11">
        <f>-'OddsRatio_working_3-way'!U46/(3*'OddsRatio_working_3-way'!X46^(1/3))*COS(('OddsRatio_working_3-way'!Y46)/3)</f>
        <v>0.52555839352314537</v>
      </c>
      <c r="AG46" s="11">
        <f>-'OddsRatio_working_3-way'!U46/(3*'OddsRatio_working_3-way'!X46^(1/3))*COS(('OddsRatio_working_3-way'!Y46+2*PI())/3)</f>
        <v>-0.31725573572576293</v>
      </c>
      <c r="AH46" s="11">
        <f>-'OddsRatio_working_3-way'!U46/(3*'OddsRatio_working_3-way'!X46^(1/3))*COS(('OddsRatio_working_3-way'!Y46+4*PI())/3)</f>
        <v>-0.20830265779738258</v>
      </c>
      <c r="AI46" s="11">
        <f>'OddsRatio_working_3-way'!U46/(3*'OddsRatio_working_3-way'!X46^(1/3))*SIN(('OddsRatio_working_3-way'!Y46)/3)</f>
        <v>-6.2904088870988653E-2</v>
      </c>
      <c r="AJ46" s="11">
        <f>'OddsRatio_working_3-way'!U46/(3*'OddsRatio_working_3-way'!X46^(1/3))*SIN(('OddsRatio_working_3-way'!Y46+2*PI())/3)</f>
        <v>-0.42369487552768853</v>
      </c>
      <c r="AK46" s="11">
        <f>'OddsRatio_working_3-way'!U46/(3*'OddsRatio_working_3-way'!X46^(1/3))*SIN(('OddsRatio_working_3-way'!Y46+4*PI())/3)</f>
        <v>0.48659896439867723</v>
      </c>
      <c r="AL46" s="11">
        <f>'OddsRatio_working_3-way'!Z46+'OddsRatio_working_3-way'!AF46</f>
        <v>1.0511167870462907</v>
      </c>
      <c r="AM46" s="11">
        <f>'OddsRatio_working_3-way'!AA46+'OddsRatio_working_3-way'!AG46</f>
        <v>-0.63451147145152587</v>
      </c>
      <c r="AN46" s="11">
        <f>'OddsRatio_working_3-way'!AB46+'OddsRatio_working_3-way'!AH46</f>
        <v>-0.41660531559476516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1.0511167870462907</v>
      </c>
      <c r="AS46" s="11">
        <f>IF(('OddsRatio_working_3-way'!X46=0),IF(Q46&gt;0,-Q46^(1/3),(-Q46)^(1/3)),'OddsRatio_working_3-way'!AM46-'OddsRatio_working_3-way'!R46/3)</f>
        <v>-0.63451147145152587</v>
      </c>
      <c r="AT46" s="11">
        <f>IF(('OddsRatio_working_3-way'!X46=0),IF(Q46&gt;0,-Q46^(1/3),(-Q46)^(1/3)),'OddsRatio_working_3-way'!AN46-'OddsRatio_working_3-way'!R46/3)</f>
        <v>-0.41660531559476516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1.64</v>
      </c>
      <c r="B47" s="4">
        <f>IF('True_Odds_Calculator_3-way'!B46="","",'True_Odds_Calculator_3-way'!B46)</f>
        <v>4.5199999999999996</v>
      </c>
      <c r="C47" s="4">
        <f>IF('True_Odds_Calculator_3-way'!C46="","",'True_Odds_Calculator_3-way'!C46)</f>
        <v>4.84</v>
      </c>
      <c r="D47" s="9">
        <f t="shared" si="13"/>
        <v>0.59393323504381501</v>
      </c>
      <c r="E47" s="9">
        <f t="shared" si="14"/>
        <v>0.21007078913766142</v>
      </c>
      <c r="F47" s="9">
        <f t="shared" si="15"/>
        <v>0.19599597581852327</v>
      </c>
      <c r="G47" s="9">
        <f t="shared" si="16"/>
        <v>1.0682670758393114</v>
      </c>
      <c r="H47" s="9">
        <f t="shared" si="17"/>
        <v>1.6836909285371597</v>
      </c>
      <c r="I47" s="9">
        <f t="shared" si="18"/>
        <v>4.7603001069543769</v>
      </c>
      <c r="J47" s="9">
        <f t="shared" si="19"/>
        <v>5.1021455712229553</v>
      </c>
      <c r="K47" s="11">
        <f t="shared" si="20"/>
        <v>0.6097560975609756</v>
      </c>
      <c r="L47" s="11">
        <f t="shared" si="21"/>
        <v>0.22123893805309736</v>
      </c>
      <c r="M47" s="11">
        <f t="shared" si="22"/>
        <v>0.20661157024793389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-0.24111610384004079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0.22297816776163815</v>
      </c>
      <c r="Q47" s="11">
        <f>2*'OddsRatio_working_3-way'!K47*'OddsRatio_working_3-way'!L47*'OddsRatio_working_3-way'!M47</f>
        <v>5.5744541940409537E-2</v>
      </c>
      <c r="R47" s="11">
        <f t="shared" si="23"/>
        <v>0</v>
      </c>
      <c r="S47" s="11">
        <f t="shared" si="24"/>
        <v>-0.92477509469696995</v>
      </c>
      <c r="T47" s="11">
        <f t="shared" si="25"/>
        <v>-0.23119377367424249</v>
      </c>
      <c r="U47" s="11">
        <f>'OddsRatio_working_3-way'!S47-'OddsRatio_working_3-way'!R47^2/3</f>
        <v>-0.92477509469696995</v>
      </c>
      <c r="V47" s="11">
        <f>'OddsRatio_working_3-way'!S47*'OddsRatio_working_3-way'!R47/3-2*'OddsRatio_working_3-way'!R47^3/27-'OddsRatio_working_3-way'!T47</f>
        <v>0.23119377367424249</v>
      </c>
      <c r="W47" s="11">
        <f>'OddsRatio_working_3-way'!V47^2+4*'OddsRatio_working_3-way'!U47^3/27</f>
        <v>-6.3716248133530634E-2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0.17114818807050478</v>
      </c>
      <c r="Y47" s="11">
        <f>IF('OddsRatio_working_3-way'!W47&gt;=0,IF('OddsRatio_working_3-way'!V47+SQRT('OddsRatio_working_3-way'!W47)&gt;0,0,PI()),ACOS('OddsRatio_working_3-way'!V47/(2*'OddsRatio_working_3-way'!X47)))</f>
        <v>0.82926240705464449</v>
      </c>
      <c r="Z47" s="11">
        <f>'OddsRatio_working_3-way'!X47^(1/3)*COS('OddsRatio_working_3-way'!Y47/3)</f>
        <v>0.53413353791965568</v>
      </c>
      <c r="AA47" s="11">
        <f>'OddsRatio_working_3-way'!X47^(1/3)*COS(('OddsRatio_working_3-way'!Y47+2*PI())/3)</f>
        <v>-0.39829099090957432</v>
      </c>
      <c r="AB47" s="11">
        <f>'OddsRatio_working_3-way'!X47^(1/3)*COS(('OddsRatio_working_3-way'!Y47+4*PI())/3)</f>
        <v>-0.1358425470100813</v>
      </c>
      <c r="AC47" s="11">
        <f>'OddsRatio_working_3-way'!X47^(1/3)*SIN('OddsRatio_working_3-way'!Y47/3)</f>
        <v>0.15152467973377068</v>
      </c>
      <c r="AD47" s="11">
        <f>'OddsRatio_working_3-way'!X47^(1/3)*SIN(('OddsRatio_working_3-way'!Y47+2*PI())/3)</f>
        <v>0.38681087298479527</v>
      </c>
      <c r="AE47" s="11">
        <f>'OddsRatio_working_3-way'!X47^(1/3)*SIN(('OddsRatio_working_3-way'!Y47+4*PI())/3)</f>
        <v>-0.53833555271856592</v>
      </c>
      <c r="AF47" s="11">
        <f>-'OddsRatio_working_3-way'!U47/(3*'OddsRatio_working_3-way'!X47^(1/3))*COS(('OddsRatio_working_3-way'!Y47)/3)</f>
        <v>0.53413353791965568</v>
      </c>
      <c r="AG47" s="11">
        <f>-'OddsRatio_working_3-way'!U47/(3*'OddsRatio_working_3-way'!X47^(1/3))*COS(('OddsRatio_working_3-way'!Y47+2*PI())/3)</f>
        <v>-0.39829099090957432</v>
      </c>
      <c r="AH47" s="11">
        <f>-'OddsRatio_working_3-way'!U47/(3*'OddsRatio_working_3-way'!X47^(1/3))*COS(('OddsRatio_working_3-way'!Y47+4*PI())/3)</f>
        <v>-0.1358425470100813</v>
      </c>
      <c r="AI47" s="11">
        <f>'OddsRatio_working_3-way'!U47/(3*'OddsRatio_working_3-way'!X47^(1/3))*SIN(('OddsRatio_working_3-way'!Y47)/3)</f>
        <v>-0.15152467973377068</v>
      </c>
      <c r="AJ47" s="11">
        <f>'OddsRatio_working_3-way'!U47/(3*'OddsRatio_working_3-way'!X47^(1/3))*SIN(('OddsRatio_working_3-way'!Y47+2*PI())/3)</f>
        <v>-0.38681087298479527</v>
      </c>
      <c r="AK47" s="11">
        <f>'OddsRatio_working_3-way'!U47/(3*'OddsRatio_working_3-way'!X47^(1/3))*SIN(('OddsRatio_working_3-way'!Y47+4*PI())/3)</f>
        <v>0.53833555271856592</v>
      </c>
      <c r="AL47" s="11">
        <f>'OddsRatio_working_3-way'!Z47+'OddsRatio_working_3-way'!AF47</f>
        <v>1.0682670758393114</v>
      </c>
      <c r="AM47" s="11">
        <f>'OddsRatio_working_3-way'!AA47+'OddsRatio_working_3-way'!AG47</f>
        <v>-0.79658198181914863</v>
      </c>
      <c r="AN47" s="11">
        <f>'OddsRatio_working_3-way'!AB47+'OddsRatio_working_3-way'!AH47</f>
        <v>-0.27168509402016261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1.0682670758393114</v>
      </c>
      <c r="AS47" s="11">
        <f>IF(('OddsRatio_working_3-way'!X47=0),IF(Q47&gt;0,-Q47^(1/3),(-Q47)^(1/3)),'OddsRatio_working_3-way'!AM47-'OddsRatio_working_3-way'!R47/3)</f>
        <v>-0.79658198181914863</v>
      </c>
      <c r="AT47" s="11">
        <f>IF(('OddsRatio_working_3-way'!X47=0),IF(Q47&gt;0,-Q47^(1/3),(-Q47)^(1/3)),'OddsRatio_working_3-way'!AN47-'OddsRatio_working_3-way'!R47/3)</f>
        <v>-0.27168509402016261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2.2799999999999998</v>
      </c>
      <c r="B48" s="4">
        <f>IF('True_Odds_Calculator_3-way'!B47="","",'True_Odds_Calculator_3-way'!B47)</f>
        <v>3.19</v>
      </c>
      <c r="C48" s="4">
        <f>IF('True_Odds_Calculator_3-way'!C47="","",'True_Odds_Calculator_3-way'!C47)</f>
        <v>3.56</v>
      </c>
      <c r="D48" s="9">
        <f t="shared" si="13"/>
        <v>0.426304039573357</v>
      </c>
      <c r="E48" s="9">
        <f t="shared" si="14"/>
        <v>0.30280243950931013</v>
      </c>
      <c r="F48" s="9">
        <f t="shared" si="15"/>
        <v>0.27089352091733282</v>
      </c>
      <c r="G48" s="9">
        <f t="shared" si="16"/>
        <v>1.0513622379273517</v>
      </c>
      <c r="H48" s="9">
        <f t="shared" si="17"/>
        <v>2.34574366454701</v>
      </c>
      <c r="I48" s="9">
        <f t="shared" si="18"/>
        <v>3.3024833010608998</v>
      </c>
      <c r="J48" s="9">
        <f t="shared" si="19"/>
        <v>3.69148732909402</v>
      </c>
      <c r="K48" s="11">
        <f t="shared" si="20"/>
        <v>0.43859649122807021</v>
      </c>
      <c r="L48" s="11">
        <f t="shared" si="21"/>
        <v>0.31347962382445144</v>
      </c>
      <c r="M48" s="11">
        <f t="shared" si="22"/>
        <v>0.2808988764044944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-0.27715232217771002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0.23288514336455773</v>
      </c>
      <c r="Q48" s="11">
        <f>2*'OddsRatio_working_3-way'!K48*'OddsRatio_working_3-way'!L48*'OddsRatio_working_3-way'!M48</f>
        <v>7.7242170270168414E-2</v>
      </c>
      <c r="R48" s="11">
        <f t="shared" si="23"/>
        <v>0</v>
      </c>
      <c r="S48" s="11">
        <f t="shared" si="24"/>
        <v>-0.84027852097602784</v>
      </c>
      <c r="T48" s="11">
        <f t="shared" si="25"/>
        <v>-0.27869934360730614</v>
      </c>
      <c r="U48" s="11">
        <f>'OddsRatio_working_3-way'!S48-'OddsRatio_working_3-way'!R48^2/3</f>
        <v>-0.84027852097602784</v>
      </c>
      <c r="V48" s="11">
        <f>'OddsRatio_working_3-way'!S48*'OddsRatio_working_3-way'!R48/3-2*'OddsRatio_working_3-way'!R48^3/27-'OddsRatio_working_3-way'!T48</f>
        <v>0.27869934360730614</v>
      </c>
      <c r="W48" s="11">
        <f>'OddsRatio_working_3-way'!V48^2+4*'OddsRatio_working_3-way'!U48^3/27</f>
        <v>-1.0222049015075313E-2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0.14823576925140117</v>
      </c>
      <c r="Y48" s="11">
        <f>IF('OddsRatio_working_3-way'!W48&gt;=0,IF('OddsRatio_working_3-way'!V48+SQRT('OddsRatio_working_3-way'!W48)&gt;0,0,PI()),ACOS('OddsRatio_working_3-way'!V48/(2*'OddsRatio_working_3-way'!X48)))</f>
        <v>0.34800684003352589</v>
      </c>
      <c r="Z48" s="11">
        <f>'OddsRatio_working_3-way'!X48^(1/3)*COS('OddsRatio_working_3-way'!Y48/3)</f>
        <v>0.52568111896367586</v>
      </c>
      <c r="AA48" s="11">
        <f>'OddsRatio_working_3-way'!X48^(1/3)*COS(('OddsRatio_working_3-way'!Y48+2*PI())/3)</f>
        <v>-0.31588913267499924</v>
      </c>
      <c r="AB48" s="11">
        <f>'OddsRatio_working_3-way'!X48^(1/3)*COS(('OddsRatio_working_3-way'!Y48+4*PI())/3)</f>
        <v>-0.20979198628867693</v>
      </c>
      <c r="AC48" s="11">
        <f>'OddsRatio_working_3-way'!X48^(1/3)*SIN('OddsRatio_working_3-way'!Y48/3)</f>
        <v>6.1255216026394513E-2</v>
      </c>
      <c r="AD48" s="11">
        <f>'OddsRatio_working_3-way'!X48^(1/3)*SIN(('OddsRatio_working_3-way'!Y48+2*PI())/3)</f>
        <v>0.42462559529917571</v>
      </c>
      <c r="AE48" s="11">
        <f>'OddsRatio_working_3-way'!X48^(1/3)*SIN(('OddsRatio_working_3-way'!Y48+4*PI())/3)</f>
        <v>-0.48588081132557004</v>
      </c>
      <c r="AF48" s="11">
        <f>-'OddsRatio_working_3-way'!U48/(3*'OddsRatio_working_3-way'!X48^(1/3))*COS(('OddsRatio_working_3-way'!Y48)/3)</f>
        <v>0.52568111896367586</v>
      </c>
      <c r="AG48" s="11">
        <f>-'OddsRatio_working_3-way'!U48/(3*'OddsRatio_working_3-way'!X48^(1/3))*COS(('OddsRatio_working_3-way'!Y48+2*PI())/3)</f>
        <v>-0.31588913267499924</v>
      </c>
      <c r="AH48" s="11">
        <f>-'OddsRatio_working_3-way'!U48/(3*'OddsRatio_working_3-way'!X48^(1/3))*COS(('OddsRatio_working_3-way'!Y48+4*PI())/3)</f>
        <v>-0.20979198628867693</v>
      </c>
      <c r="AI48" s="11">
        <f>'OddsRatio_working_3-way'!U48/(3*'OddsRatio_working_3-way'!X48^(1/3))*SIN(('OddsRatio_working_3-way'!Y48)/3)</f>
        <v>-6.1255216026394513E-2</v>
      </c>
      <c r="AJ48" s="11">
        <f>'OddsRatio_working_3-way'!U48/(3*'OddsRatio_working_3-way'!X48^(1/3))*SIN(('OddsRatio_working_3-way'!Y48+2*PI())/3)</f>
        <v>-0.42462559529917571</v>
      </c>
      <c r="AK48" s="11">
        <f>'OddsRatio_working_3-way'!U48/(3*'OddsRatio_working_3-way'!X48^(1/3))*SIN(('OddsRatio_working_3-way'!Y48+4*PI())/3)</f>
        <v>0.48588081132557004</v>
      </c>
      <c r="AL48" s="11">
        <f>'OddsRatio_working_3-way'!Z48+'OddsRatio_working_3-way'!AF48</f>
        <v>1.0513622379273517</v>
      </c>
      <c r="AM48" s="11">
        <f>'OddsRatio_working_3-way'!AA48+'OddsRatio_working_3-way'!AG48</f>
        <v>-0.63177826534999848</v>
      </c>
      <c r="AN48" s="11">
        <f>'OddsRatio_working_3-way'!AB48+'OddsRatio_working_3-way'!AH48</f>
        <v>-0.41958397257735386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1.0513622379273517</v>
      </c>
      <c r="AS48" s="11">
        <f>IF(('OddsRatio_working_3-way'!X48=0),IF(Q48&gt;0,-Q48^(1/3),(-Q48)^(1/3)),'OddsRatio_working_3-way'!AM48-'OddsRatio_working_3-way'!R48/3)</f>
        <v>-0.63177826534999848</v>
      </c>
      <c r="AT48" s="11">
        <f>IF(('OddsRatio_working_3-way'!X48=0),IF(Q48&gt;0,-Q48^(1/3),(-Q48)^(1/3)),'OddsRatio_working_3-way'!AN48-'OddsRatio_working_3-way'!R48/3)</f>
        <v>-0.41958397257735386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2.06</v>
      </c>
      <c r="B49" s="4">
        <f>IF('True_Odds_Calculator_3-way'!B48="","",'True_Odds_Calculator_3-way'!B48)</f>
        <v>3.22</v>
      </c>
      <c r="C49" s="4">
        <f>IF('True_Odds_Calculator_3-way'!C48="","",'True_Odds_Calculator_3-way'!C48)</f>
        <v>4.0199999999999996</v>
      </c>
      <c r="D49" s="9">
        <f t="shared" si="13"/>
        <v>0.4681109884897135</v>
      </c>
      <c r="E49" s="9">
        <f t="shared" si="14"/>
        <v>0.2958856504512517</v>
      </c>
      <c r="F49" s="9">
        <f t="shared" si="15"/>
        <v>0.23600336105903519</v>
      </c>
      <c r="G49" s="9">
        <f t="shared" si="16"/>
        <v>1.0719297317701939</v>
      </c>
      <c r="H49" s="9">
        <f t="shared" si="17"/>
        <v>2.1362455156764057</v>
      </c>
      <c r="I49" s="9">
        <f t="shared" si="18"/>
        <v>3.3796840045298304</v>
      </c>
      <c r="J49" s="9">
        <f t="shared" si="19"/>
        <v>4.2372277899459849</v>
      </c>
      <c r="K49" s="11">
        <f t="shared" si="20"/>
        <v>0.4854368932038835</v>
      </c>
      <c r="L49" s="11">
        <f t="shared" si="21"/>
        <v>0.3105590062111801</v>
      </c>
      <c r="M49" s="11">
        <f t="shared" si="22"/>
        <v>0.24875621890547267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-0.26651191968757815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0.23626065535555651</v>
      </c>
      <c r="Q49" s="11">
        <f>2*'OddsRatio_working_3-way'!K49*'OddsRatio_working_3-way'!L49*'OddsRatio_working_3-way'!M49</f>
        <v>7.500338265255764E-2</v>
      </c>
      <c r="R49" s="11">
        <f t="shared" si="23"/>
        <v>0</v>
      </c>
      <c r="S49" s="11">
        <f t="shared" si="24"/>
        <v>-0.88649188986562388</v>
      </c>
      <c r="T49" s="11">
        <f t="shared" si="25"/>
        <v>-0.28142599678273778</v>
      </c>
      <c r="U49" s="11">
        <f>'OddsRatio_working_3-way'!S49-'OddsRatio_working_3-way'!R49^2/3</f>
        <v>-0.88649188986562388</v>
      </c>
      <c r="V49" s="11">
        <f>'OddsRatio_working_3-way'!S49*'OddsRatio_working_3-way'!R49/3-2*'OddsRatio_working_3-way'!R49^3/27-'OddsRatio_working_3-way'!T49</f>
        <v>0.28142599678273778</v>
      </c>
      <c r="W49" s="11">
        <f>'OddsRatio_working_3-way'!V49^2+4*'OddsRatio_working_3-way'!U49^3/27</f>
        <v>-2.4009111144912443E-2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0.16063133474673455</v>
      </c>
      <c r="Y49" s="11">
        <f>IF('OddsRatio_working_3-way'!W49&gt;=0,IF('OddsRatio_working_3-way'!V49+SQRT('OddsRatio_working_3-way'!W49)&gt;0,0,PI()),ACOS('OddsRatio_working_3-way'!V49/(2*'OddsRatio_working_3-way'!X49)))</f>
        <v>0.50329170375720178</v>
      </c>
      <c r="Z49" s="11">
        <f>'OddsRatio_working_3-way'!X49^(1/3)*COS('OddsRatio_working_3-way'!Y49/3)</f>
        <v>0.53596486588509706</v>
      </c>
      <c r="AA49" s="11">
        <f>'OddsRatio_working_3-way'!X49^(1/3)*COS(('OddsRatio_working_3-way'!Y49+2*PI())/3)</f>
        <v>-0.34659044378739445</v>
      </c>
      <c r="AB49" s="11">
        <f>'OddsRatio_working_3-way'!X49^(1/3)*COS(('OddsRatio_working_3-way'!Y49+4*PI())/3)</f>
        <v>-0.18937442209770239</v>
      </c>
      <c r="AC49" s="11">
        <f>'OddsRatio_working_3-way'!X49^(1/3)*SIN('OddsRatio_working_3-way'!Y49/3)</f>
        <v>9.0768712443465668E-2</v>
      </c>
      <c r="AD49" s="11">
        <f>'OddsRatio_working_3-way'!X49^(1/3)*SIN(('OddsRatio_working_3-way'!Y49+2*PI())/3)</f>
        <v>0.41877483317068098</v>
      </c>
      <c r="AE49" s="11">
        <f>'OddsRatio_working_3-way'!X49^(1/3)*SIN(('OddsRatio_working_3-way'!Y49+4*PI())/3)</f>
        <v>-0.50954354561414661</v>
      </c>
      <c r="AF49" s="11">
        <f>-'OddsRatio_working_3-way'!U49/(3*'OddsRatio_working_3-way'!X49^(1/3))*COS(('OddsRatio_working_3-way'!Y49)/3)</f>
        <v>0.53596486588509684</v>
      </c>
      <c r="AG49" s="11">
        <f>-'OddsRatio_working_3-way'!U49/(3*'OddsRatio_working_3-way'!X49^(1/3))*COS(('OddsRatio_working_3-way'!Y49+2*PI())/3)</f>
        <v>-0.34659044378739429</v>
      </c>
      <c r="AH49" s="11">
        <f>-'OddsRatio_working_3-way'!U49/(3*'OddsRatio_working_3-way'!X49^(1/3))*COS(('OddsRatio_working_3-way'!Y49+4*PI())/3)</f>
        <v>-0.18937442209770233</v>
      </c>
      <c r="AI49" s="11">
        <f>'OddsRatio_working_3-way'!U49/(3*'OddsRatio_working_3-way'!X49^(1/3))*SIN(('OddsRatio_working_3-way'!Y49)/3)</f>
        <v>-9.0768712443465627E-2</v>
      </c>
      <c r="AJ49" s="11">
        <f>'OddsRatio_working_3-way'!U49/(3*'OddsRatio_working_3-way'!X49^(1/3))*SIN(('OddsRatio_working_3-way'!Y49+2*PI())/3)</f>
        <v>-0.41877483317068082</v>
      </c>
      <c r="AK49" s="11">
        <f>'OddsRatio_working_3-way'!U49/(3*'OddsRatio_working_3-way'!X49^(1/3))*SIN(('OddsRatio_working_3-way'!Y49+4*PI())/3)</f>
        <v>0.50954354561414639</v>
      </c>
      <c r="AL49" s="11">
        <f>'OddsRatio_working_3-way'!Z49+'OddsRatio_working_3-way'!AF49</f>
        <v>1.0719297317701939</v>
      </c>
      <c r="AM49" s="11">
        <f>'OddsRatio_working_3-way'!AA49+'OddsRatio_working_3-way'!AG49</f>
        <v>-0.69318088757478868</v>
      </c>
      <c r="AN49" s="11">
        <f>'OddsRatio_working_3-way'!AB49+'OddsRatio_working_3-way'!AH49</f>
        <v>-0.37874884419540472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1.0719297317701939</v>
      </c>
      <c r="AS49" s="11">
        <f>IF(('OddsRatio_working_3-way'!X49=0),IF(Q49&gt;0,-Q49^(1/3),(-Q49)^(1/3)),'OddsRatio_working_3-way'!AM49-'OddsRatio_working_3-way'!R49/3)</f>
        <v>-0.69318088757478868</v>
      </c>
      <c r="AT49" s="11">
        <f>IF(('OddsRatio_working_3-way'!X49=0),IF(Q49&gt;0,-Q49^(1/3),(-Q49)^(1/3)),'OddsRatio_working_3-way'!AN49-'OddsRatio_working_3-way'!R49/3)</f>
        <v>-0.37874884419540472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2.57</v>
      </c>
      <c r="B50" s="4">
        <f>IF('True_Odds_Calculator_3-way'!B49="","",'True_Odds_Calculator_3-way'!B49)</f>
        <v>3.09</v>
      </c>
      <c r="C50" s="4">
        <f>IF('True_Odds_Calculator_3-way'!C49="","",'True_Odds_Calculator_3-way'!C49)</f>
        <v>3.02</v>
      </c>
      <c r="D50" s="9">
        <f t="shared" si="13"/>
        <v>0.37369143476298233</v>
      </c>
      <c r="E50" s="9">
        <f t="shared" si="14"/>
        <v>0.3094907432123768</v>
      </c>
      <c r="F50" s="9">
        <f t="shared" si="15"/>
        <v>0.31681782202464076</v>
      </c>
      <c r="G50" s="9">
        <f t="shared" si="16"/>
        <v>1.0675188562195159</v>
      </c>
      <c r="H50" s="9">
        <f t="shared" si="17"/>
        <v>2.6760046042646399</v>
      </c>
      <c r="I50" s="9">
        <f t="shared" si="18"/>
        <v>3.2311144094987885</v>
      </c>
      <c r="J50" s="9">
        <f t="shared" si="19"/>
        <v>3.1563880895634218</v>
      </c>
      <c r="K50" s="11">
        <f t="shared" si="20"/>
        <v>0.38910505836575876</v>
      </c>
      <c r="L50" s="11">
        <f t="shared" si="21"/>
        <v>0.3236245954692557</v>
      </c>
      <c r="M50" s="11">
        <f t="shared" si="22"/>
        <v>0.33112582781456956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-0.27637500424263695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0.23683713019112179</v>
      </c>
      <c r="Q50" s="11">
        <f>2*'OddsRatio_working_3-way'!K50*'OddsRatio_working_3-way'!L50*'OddsRatio_working_3-way'!M50</f>
        <v>8.3393355701099209E-2</v>
      </c>
      <c r="R50" s="11">
        <f t="shared" si="23"/>
        <v>0</v>
      </c>
      <c r="S50" s="11">
        <f t="shared" si="24"/>
        <v>-0.85694120870350565</v>
      </c>
      <c r="T50" s="11">
        <f t="shared" si="25"/>
        <v>-0.30173986221954419</v>
      </c>
      <c r="U50" s="11">
        <f>'OddsRatio_working_3-way'!S50-'OddsRatio_working_3-way'!R50^2/3</f>
        <v>-0.85694120870350565</v>
      </c>
      <c r="V50" s="11">
        <f>'OddsRatio_working_3-way'!S50*'OddsRatio_working_3-way'!R50/3-2*'OddsRatio_working_3-way'!R50^3/27-'OddsRatio_working_3-way'!T50</f>
        <v>0.30173986221954419</v>
      </c>
      <c r="W50" s="11">
        <f>'OddsRatio_working_3-way'!V50^2+4*'OddsRatio_working_3-way'!U50^3/27</f>
        <v>-2.1816872898766798E-3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0.15266682002169477</v>
      </c>
      <c r="Y50" s="11">
        <f>IF('OddsRatio_working_3-way'!W50&gt;=0,IF('OddsRatio_working_3-way'!V50+SQRT('OddsRatio_working_3-way'!W50)&gt;0,0,PI()),ACOS('OddsRatio_working_3-way'!V50/(2*'OddsRatio_working_3-way'!X50)))</f>
        <v>0.1535784129055433</v>
      </c>
      <c r="Z50" s="11">
        <f>'OddsRatio_working_3-way'!X50^(1/3)*COS('OddsRatio_working_3-way'!Y50/3)</f>
        <v>0.53375942810975796</v>
      </c>
      <c r="AA50" s="11">
        <f>'OddsRatio_working_3-way'!X50^(1/3)*COS(('OddsRatio_working_3-way'!Y50+2*PI())/3)</f>
        <v>-0.2905642417857528</v>
      </c>
      <c r="AB50" s="11">
        <f>'OddsRatio_working_3-way'!X50^(1/3)*COS(('OddsRatio_working_3-way'!Y50+4*PI())/3)</f>
        <v>-0.24319518632400483</v>
      </c>
      <c r="AC50" s="11">
        <f>'OddsRatio_working_3-way'!X50^(1/3)*SIN('OddsRatio_working_3-way'!Y50/3)</f>
        <v>2.7348536922098467E-2</v>
      </c>
      <c r="AD50" s="11">
        <f>'OddsRatio_working_3-way'!X50^(1/3)*SIN(('OddsRatio_working_3-way'!Y50+2*PI())/3)</f>
        <v>0.44857495579145495</v>
      </c>
      <c r="AE50" s="11">
        <f>'OddsRatio_working_3-way'!X50^(1/3)*SIN(('OddsRatio_working_3-way'!Y50+4*PI())/3)</f>
        <v>-0.4759234927135535</v>
      </c>
      <c r="AF50" s="11">
        <f>-'OddsRatio_working_3-way'!U50/(3*'OddsRatio_working_3-way'!X50^(1/3))*COS(('OddsRatio_working_3-way'!Y50)/3)</f>
        <v>0.53375942810975796</v>
      </c>
      <c r="AG50" s="11">
        <f>-'OddsRatio_working_3-way'!U50/(3*'OddsRatio_working_3-way'!X50^(1/3))*COS(('OddsRatio_working_3-way'!Y50+2*PI())/3)</f>
        <v>-0.2905642417857528</v>
      </c>
      <c r="AH50" s="11">
        <f>-'OddsRatio_working_3-way'!U50/(3*'OddsRatio_working_3-way'!X50^(1/3))*COS(('OddsRatio_working_3-way'!Y50+4*PI())/3)</f>
        <v>-0.24319518632400483</v>
      </c>
      <c r="AI50" s="11">
        <f>'OddsRatio_working_3-way'!U50/(3*'OddsRatio_working_3-way'!X50^(1/3))*SIN(('OddsRatio_working_3-way'!Y50)/3)</f>
        <v>-2.7348536922098467E-2</v>
      </c>
      <c r="AJ50" s="11">
        <f>'OddsRatio_working_3-way'!U50/(3*'OddsRatio_working_3-way'!X50^(1/3))*SIN(('OddsRatio_working_3-way'!Y50+2*PI())/3)</f>
        <v>-0.44857495579145495</v>
      </c>
      <c r="AK50" s="11">
        <f>'OddsRatio_working_3-way'!U50/(3*'OddsRatio_working_3-way'!X50^(1/3))*SIN(('OddsRatio_working_3-way'!Y50+4*PI())/3)</f>
        <v>0.4759234927135535</v>
      </c>
      <c r="AL50" s="11">
        <f>'OddsRatio_working_3-way'!Z50+'OddsRatio_working_3-way'!AF50</f>
        <v>1.0675188562195159</v>
      </c>
      <c r="AM50" s="11">
        <f>'OddsRatio_working_3-way'!AA50+'OddsRatio_working_3-way'!AG50</f>
        <v>-0.58112848357150559</v>
      </c>
      <c r="AN50" s="11">
        <f>'OddsRatio_working_3-way'!AB50+'OddsRatio_working_3-way'!AH50</f>
        <v>-0.48639037264800966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1.0675188562195159</v>
      </c>
      <c r="AS50" s="11">
        <f>IF(('OddsRatio_working_3-way'!X50=0),IF(Q50&gt;0,-Q50^(1/3),(-Q50)^(1/3)),'OddsRatio_working_3-way'!AM50-'OddsRatio_working_3-way'!R50/3)</f>
        <v>-0.58112848357150559</v>
      </c>
      <c r="AT50" s="11">
        <f>IF(('OddsRatio_working_3-way'!X50=0),IF(Q50&gt;0,-Q50^(1/3),(-Q50)^(1/3)),'OddsRatio_working_3-way'!AN50-'OddsRatio_working_3-way'!R50/3)</f>
        <v>-0.48639037264800966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2.2599999999999998</v>
      </c>
      <c r="B51" s="4">
        <f>IF('True_Odds_Calculator_3-way'!B50="","",'True_Odds_Calculator_3-way'!B50)</f>
        <v>3.25</v>
      </c>
      <c r="C51" s="4">
        <f>IF('True_Odds_Calculator_3-way'!C50="","",'True_Odds_Calculator_3-way'!C50)</f>
        <v>3.39</v>
      </c>
      <c r="D51" s="9">
        <f t="shared" si="13"/>
        <v>0.42569340549880408</v>
      </c>
      <c r="E51" s="9">
        <f t="shared" si="14"/>
        <v>0.29333062950895045</v>
      </c>
      <c r="F51" s="9">
        <f t="shared" si="15"/>
        <v>0.28097596499224559</v>
      </c>
      <c r="G51" s="9">
        <f t="shared" si="16"/>
        <v>1.0707210368708406</v>
      </c>
      <c r="H51" s="9">
        <f t="shared" si="17"/>
        <v>2.349108506457259</v>
      </c>
      <c r="I51" s="9">
        <f t="shared" si="18"/>
        <v>3.4091223329593912</v>
      </c>
      <c r="J51" s="9">
        <f t="shared" si="19"/>
        <v>3.5590232781213089</v>
      </c>
      <c r="K51" s="11">
        <f t="shared" si="20"/>
        <v>0.44247787610619471</v>
      </c>
      <c r="L51" s="11">
        <f t="shared" si="21"/>
        <v>0.30769230769230771</v>
      </c>
      <c r="M51" s="11">
        <f t="shared" si="22"/>
        <v>0.29498525073746312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-0.27211937565136735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0.23695207343104602</v>
      </c>
      <c r="Q51" s="11">
        <f>2*'OddsRatio_working_3-way'!K51*'OddsRatio_working_3-way'!L51*'OddsRatio_working_3-way'!M51</f>
        <v>8.0322736756286761E-2</v>
      </c>
      <c r="R51" s="11">
        <f t="shared" si="23"/>
        <v>0</v>
      </c>
      <c r="S51" s="11">
        <f t="shared" si="24"/>
        <v>-0.87076516644159585</v>
      </c>
      <c r="T51" s="11">
        <f t="shared" si="25"/>
        <v>-0.29517463269206629</v>
      </c>
      <c r="U51" s="11">
        <f>'OddsRatio_working_3-way'!S51-'OddsRatio_working_3-way'!R51^2/3</f>
        <v>-0.87076516644159585</v>
      </c>
      <c r="V51" s="11">
        <f>'OddsRatio_working_3-way'!S51*'OddsRatio_working_3-way'!R51/3-2*'OddsRatio_working_3-way'!R51^3/27-'OddsRatio_working_3-way'!T51</f>
        <v>0.29517463269206629</v>
      </c>
      <c r="W51" s="11">
        <f>'OddsRatio_working_3-way'!V51^2+4*'OddsRatio_working_3-way'!U51^3/27</f>
        <v>-1.0685564657902963E-2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0.15637585207025989</v>
      </c>
      <c r="Y51" s="11">
        <f>IF('OddsRatio_working_3-way'!W51&gt;=0,IF('OddsRatio_working_3-way'!V51+SQRT('OddsRatio_working_3-way'!W51)&gt;0,0,PI()),ACOS('OddsRatio_working_3-way'!V51/(2*'OddsRatio_working_3-way'!X51)))</f>
        <v>0.33685554268653695</v>
      </c>
      <c r="Z51" s="11">
        <f>'OddsRatio_working_3-way'!X51^(1/3)*COS('OddsRatio_working_3-way'!Y51/3)</f>
        <v>0.53536051843542032</v>
      </c>
      <c r="AA51" s="11">
        <f>'OddsRatio_working_3-way'!X51^(1/3)*COS(('OddsRatio_working_3-way'!Y51+2*PI())/3)</f>
        <v>-0.3199595867365056</v>
      </c>
      <c r="AB51" s="11">
        <f>'OddsRatio_working_3-way'!X51^(1/3)*COS(('OddsRatio_working_3-way'!Y51+4*PI())/3)</f>
        <v>-0.21540093169891486</v>
      </c>
      <c r="AC51" s="11">
        <f>'OddsRatio_working_3-way'!X51^(1/3)*SIN('OddsRatio_working_3-way'!Y51/3)</f>
        <v>6.0366967632058177E-2</v>
      </c>
      <c r="AD51" s="11">
        <f>'OddsRatio_working_3-way'!X51^(1/3)*SIN(('OddsRatio_working_3-way'!Y51+2*PI())/3)</f>
        <v>0.43345232533225214</v>
      </c>
      <c r="AE51" s="11">
        <f>'OddsRatio_working_3-way'!X51^(1/3)*SIN(('OddsRatio_working_3-way'!Y51+4*PI())/3)</f>
        <v>-0.49381929296431037</v>
      </c>
      <c r="AF51" s="11">
        <f>-'OddsRatio_working_3-way'!U51/(3*'OddsRatio_working_3-way'!X51^(1/3))*COS(('OddsRatio_working_3-way'!Y51)/3)</f>
        <v>0.53536051843542032</v>
      </c>
      <c r="AG51" s="11">
        <f>-'OddsRatio_working_3-way'!U51/(3*'OddsRatio_working_3-way'!X51^(1/3))*COS(('OddsRatio_working_3-way'!Y51+2*PI())/3)</f>
        <v>-0.3199595867365056</v>
      </c>
      <c r="AH51" s="11">
        <f>-'OddsRatio_working_3-way'!U51/(3*'OddsRatio_working_3-way'!X51^(1/3))*COS(('OddsRatio_working_3-way'!Y51+4*PI())/3)</f>
        <v>-0.21540093169891486</v>
      </c>
      <c r="AI51" s="11">
        <f>'OddsRatio_working_3-way'!U51/(3*'OddsRatio_working_3-way'!X51^(1/3))*SIN(('OddsRatio_working_3-way'!Y51)/3)</f>
        <v>-6.0366967632058177E-2</v>
      </c>
      <c r="AJ51" s="11">
        <f>'OddsRatio_working_3-way'!U51/(3*'OddsRatio_working_3-way'!X51^(1/3))*SIN(('OddsRatio_working_3-way'!Y51+2*PI())/3)</f>
        <v>-0.43345232533225214</v>
      </c>
      <c r="AK51" s="11">
        <f>'OddsRatio_working_3-way'!U51/(3*'OddsRatio_working_3-way'!X51^(1/3))*SIN(('OddsRatio_working_3-way'!Y51+4*PI())/3)</f>
        <v>0.49381929296431037</v>
      </c>
      <c r="AL51" s="11">
        <f>'OddsRatio_working_3-way'!Z51+'OddsRatio_working_3-way'!AF51</f>
        <v>1.0707210368708406</v>
      </c>
      <c r="AM51" s="11">
        <f>'OddsRatio_working_3-way'!AA51+'OddsRatio_working_3-way'!AG51</f>
        <v>-0.63991917347301119</v>
      </c>
      <c r="AN51" s="11">
        <f>'OddsRatio_working_3-way'!AB51+'OddsRatio_working_3-way'!AH51</f>
        <v>-0.43080186339782972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1.0707210368708406</v>
      </c>
      <c r="AS51" s="11">
        <f>IF(('OddsRatio_working_3-way'!X51=0),IF(Q51&gt;0,-Q51^(1/3),(-Q51)^(1/3)),'OddsRatio_working_3-way'!AM51-'OddsRatio_working_3-way'!R51/3)</f>
        <v>-0.63991917347301119</v>
      </c>
      <c r="AT51" s="11">
        <f>IF(('OddsRatio_working_3-way'!X51=0),IF(Q51&gt;0,-Q51^(1/3),(-Q51)^(1/3)),'OddsRatio_working_3-way'!AN51-'OddsRatio_working_3-way'!R51/3)</f>
        <v>-0.43080186339782972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1.28</v>
      </c>
      <c r="B52" s="4">
        <f>IF('True_Odds_Calculator_3-way'!B51="","",'True_Odds_Calculator_3-way'!B51)</f>
        <v>5.54</v>
      </c>
      <c r="C52" s="4">
        <f>IF('True_Odds_Calculator_3-way'!C51="","",'True_Odds_Calculator_3-way'!C51)</f>
        <v>11.1</v>
      </c>
      <c r="D52" s="9">
        <f t="shared" si="13"/>
        <v>0.75809437076986186</v>
      </c>
      <c r="E52" s="9">
        <f t="shared" si="14"/>
        <v>0.16197139373186872</v>
      </c>
      <c r="F52" s="9">
        <f t="shared" si="15"/>
        <v>7.9934235498269349E-2</v>
      </c>
      <c r="G52" s="9">
        <f t="shared" si="16"/>
        <v>1.1396320948070922</v>
      </c>
      <c r="H52" s="9">
        <f t="shared" si="17"/>
        <v>1.3190969865459858</v>
      </c>
      <c r="I52" s="9">
        <f t="shared" si="18"/>
        <v>6.1739297104241979</v>
      </c>
      <c r="J52" s="9">
        <f t="shared" si="19"/>
        <v>12.510284157551627</v>
      </c>
      <c r="K52" s="11">
        <f t="shared" si="20"/>
        <v>0.78125</v>
      </c>
      <c r="L52" s="11">
        <f t="shared" si="21"/>
        <v>0.18050541516245489</v>
      </c>
      <c r="M52" s="11">
        <f t="shared" si="22"/>
        <v>9.00900900900901E-2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-0.16311449084463514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0.18955101310696981</v>
      </c>
      <c r="Q52" s="11">
        <f>2*'OddsRatio_working_3-way'!K52*'OddsRatio_working_3-way'!L52*'OddsRatio_working_3-way'!M52</f>
        <v>2.5408982990210431E-2</v>
      </c>
      <c r="R52" s="11">
        <f t="shared" si="23"/>
        <v>0</v>
      </c>
      <c r="S52" s="11">
        <f t="shared" si="24"/>
        <v>-1.162073413131119</v>
      </c>
      <c r="T52" s="11">
        <f t="shared" si="25"/>
        <v>-0.15577391596931889</v>
      </c>
      <c r="U52" s="11">
        <f>'OddsRatio_working_3-way'!S52-'OddsRatio_working_3-way'!R52^2/3</f>
        <v>-1.162073413131119</v>
      </c>
      <c r="V52" s="11">
        <f>'OddsRatio_working_3-way'!S52*'OddsRatio_working_3-way'!R52/3-2*'OddsRatio_working_3-way'!R52^3/27-'OddsRatio_working_3-way'!T52</f>
        <v>0.15577391596931889</v>
      </c>
      <c r="W52" s="11">
        <f>'OddsRatio_working_3-way'!V52^2+4*'OddsRatio_working_3-way'!U52^3/27</f>
        <v>-0.20822054987507901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0.24108404280016929</v>
      </c>
      <c r="Y52" s="11">
        <f>IF('OddsRatio_working_3-way'!W52&gt;=0,IF('OddsRatio_working_3-way'!V52+SQRT('OddsRatio_working_3-way'!W52)&gt;0,0,PI()),ACOS('OddsRatio_working_3-way'!V52/(2*'OddsRatio_working_3-way'!X52)))</f>
        <v>1.2418249503669427</v>
      </c>
      <c r="Z52" s="11">
        <f>'OddsRatio_working_3-way'!X52^(1/3)*COS('OddsRatio_working_3-way'!Y52/3)</f>
        <v>0.56981604740354608</v>
      </c>
      <c r="AA52" s="11">
        <f>'OddsRatio_working_3-way'!X52^(1/3)*COS(('OddsRatio_working_3-way'!Y52+2*PI())/3)</f>
        <v>-0.50170425838731725</v>
      </c>
      <c r="AB52" s="11">
        <f>'OddsRatio_working_3-way'!X52^(1/3)*COS(('OddsRatio_working_3-way'!Y52+4*PI())/3)</f>
        <v>-6.8111789016229052E-2</v>
      </c>
      <c r="AC52" s="11">
        <f>'OddsRatio_working_3-way'!X52^(1/3)*SIN('OddsRatio_working_3-way'!Y52/3)</f>
        <v>0.25033472890999237</v>
      </c>
      <c r="AD52" s="11">
        <f>'OddsRatio_working_3-way'!X52^(1/3)*SIN(('OddsRatio_working_3-way'!Y52+2*PI())/3)</f>
        <v>0.36830780808051261</v>
      </c>
      <c r="AE52" s="11">
        <f>'OddsRatio_working_3-way'!X52^(1/3)*SIN(('OddsRatio_working_3-way'!Y52+4*PI())/3)</f>
        <v>-0.61864253699050498</v>
      </c>
      <c r="AF52" s="11">
        <f>-'OddsRatio_working_3-way'!U52/(3*'OddsRatio_working_3-way'!X52^(1/3))*COS(('OddsRatio_working_3-way'!Y52)/3)</f>
        <v>0.56981604740354597</v>
      </c>
      <c r="AG52" s="11">
        <f>-'OddsRatio_working_3-way'!U52/(3*'OddsRatio_working_3-way'!X52^(1/3))*COS(('OddsRatio_working_3-way'!Y52+2*PI())/3)</f>
        <v>-0.50170425838731714</v>
      </c>
      <c r="AH52" s="11">
        <f>-'OddsRatio_working_3-way'!U52/(3*'OddsRatio_working_3-way'!X52^(1/3))*COS(('OddsRatio_working_3-way'!Y52+4*PI())/3)</f>
        <v>-6.8111789016229038E-2</v>
      </c>
      <c r="AI52" s="11">
        <f>'OddsRatio_working_3-way'!U52/(3*'OddsRatio_working_3-way'!X52^(1/3))*SIN(('OddsRatio_working_3-way'!Y52)/3)</f>
        <v>-0.25033472890999231</v>
      </c>
      <c r="AJ52" s="11">
        <f>'OddsRatio_working_3-way'!U52/(3*'OddsRatio_working_3-way'!X52^(1/3))*SIN(('OddsRatio_working_3-way'!Y52+2*PI())/3)</f>
        <v>-0.36830780808051256</v>
      </c>
      <c r="AK52" s="11">
        <f>'OddsRatio_working_3-way'!U52/(3*'OddsRatio_working_3-way'!X52^(1/3))*SIN(('OddsRatio_working_3-way'!Y52+4*PI())/3)</f>
        <v>0.61864253699050487</v>
      </c>
      <c r="AL52" s="11">
        <f>'OddsRatio_working_3-way'!Z52+'OddsRatio_working_3-way'!AF52</f>
        <v>1.1396320948070922</v>
      </c>
      <c r="AM52" s="11">
        <f>'OddsRatio_working_3-way'!AA52+'OddsRatio_working_3-way'!AG52</f>
        <v>-1.0034085167746345</v>
      </c>
      <c r="AN52" s="11">
        <f>'OddsRatio_working_3-way'!AB52+'OddsRatio_working_3-way'!AH52</f>
        <v>-0.1362235780324581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1.1396320948070922</v>
      </c>
      <c r="AS52" s="11">
        <f>IF(('OddsRatio_working_3-way'!X52=0),IF(Q52&gt;0,-Q52^(1/3),(-Q52)^(1/3)),'OddsRatio_working_3-way'!AM52-'OddsRatio_working_3-way'!R52/3)</f>
        <v>-1.0034085167746345</v>
      </c>
      <c r="AT52" s="11">
        <f>IF(('OddsRatio_working_3-way'!X52=0),IF(Q52&gt;0,-Q52^(1/3),(-Q52)^(1/3)),'OddsRatio_working_3-way'!AN52-'OddsRatio_working_3-way'!R52/3)</f>
        <v>-0.1362235780324581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1.52</v>
      </c>
      <c r="B53" s="4">
        <f>IF('True_Odds_Calculator_3-way'!B52="","",'True_Odds_Calculator_3-way'!B52)</f>
        <v>4.8499999999999996</v>
      </c>
      <c r="C53" s="4">
        <f>IF('True_Odds_Calculator_3-way'!C52="","",'True_Odds_Calculator_3-way'!C52)</f>
        <v>5.9</v>
      </c>
      <c r="D53" s="9">
        <f t="shared" si="13"/>
        <v>0.64338005073833382</v>
      </c>
      <c r="E53" s="9">
        <f t="shared" si="14"/>
        <v>0.19592908992704988</v>
      </c>
      <c r="F53" s="9">
        <f t="shared" si="15"/>
        <v>0.16069085933461635</v>
      </c>
      <c r="G53" s="9">
        <f t="shared" si="16"/>
        <v>1.065944761493538</v>
      </c>
      <c r="H53" s="9">
        <f t="shared" si="17"/>
        <v>1.5542912759766396</v>
      </c>
      <c r="I53" s="9">
        <f t="shared" si="18"/>
        <v>5.1038873317501201</v>
      </c>
      <c r="J53" s="9">
        <f t="shared" si="19"/>
        <v>6.2231293313183365</v>
      </c>
      <c r="K53" s="11">
        <f t="shared" si="20"/>
        <v>0.65789473684210531</v>
      </c>
      <c r="L53" s="11">
        <f t="shared" si="21"/>
        <v>0.2061855670103093</v>
      </c>
      <c r="M53" s="11">
        <f t="shared" si="22"/>
        <v>0.16949152542372881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-0.22553960473435897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0.21312892575664222</v>
      </c>
      <c r="Q53" s="11">
        <f>2*'OddsRatio_working_3-way'!K53*'OddsRatio_working_3-way'!L53*'OddsRatio_working_3-way'!M53</f>
        <v>4.5982508253860237E-2</v>
      </c>
      <c r="R53" s="11">
        <f t="shared" si="23"/>
        <v>0</v>
      </c>
      <c r="S53" s="11">
        <f t="shared" si="24"/>
        <v>-0.9449733939529863</v>
      </c>
      <c r="T53" s="11">
        <f t="shared" si="25"/>
        <v>-0.20387775489816315</v>
      </c>
      <c r="U53" s="11">
        <f>'OddsRatio_working_3-way'!S53-'OddsRatio_working_3-way'!R53^2/3</f>
        <v>-0.9449733939529863</v>
      </c>
      <c r="V53" s="11">
        <f>'OddsRatio_working_3-way'!S53*'OddsRatio_working_3-way'!R53/3-2*'OddsRatio_working_3-way'!R53^3/27-'OddsRatio_working_3-way'!T53</f>
        <v>0.20387775489816315</v>
      </c>
      <c r="W53" s="11">
        <f>'OddsRatio_working_3-way'!V53^2+4*'OddsRatio_working_3-way'!U53^3/27</f>
        <v>-8.3446801414932326E-2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0.17678584527419594</v>
      </c>
      <c r="Y53" s="11">
        <f>IF('OddsRatio_working_3-way'!W53&gt;=0,IF('OddsRatio_working_3-way'!V53+SQRT('OddsRatio_working_3-way'!W53)&gt;0,0,PI()),ACOS('OddsRatio_working_3-way'!V53/(2*'OddsRatio_working_3-way'!X53)))</f>
        <v>0.95620641331421441</v>
      </c>
      <c r="Z53" s="11">
        <f>'OddsRatio_working_3-way'!X53^(1/3)*COS('OddsRatio_working_3-way'!Y53/3)</f>
        <v>0.53297238074676911</v>
      </c>
      <c r="AA53" s="11">
        <f>'OddsRatio_working_3-way'!X53^(1/3)*COS(('OddsRatio_working_3-way'!Y53+2*PI())/3)</f>
        <v>-0.41879731770519624</v>
      </c>
      <c r="AB53" s="11">
        <f>'OddsRatio_working_3-way'!X53^(1/3)*COS(('OddsRatio_working_3-way'!Y53+4*PI())/3)</f>
        <v>-0.11417506304157303</v>
      </c>
      <c r="AC53" s="11">
        <f>'OddsRatio_working_3-way'!X53^(1/3)*SIN('OddsRatio_working_3-way'!Y53/3)</f>
        <v>0.17587374073119355</v>
      </c>
      <c r="AD53" s="11">
        <f>'OddsRatio_working_3-way'!X53^(1/3)*SIN(('OddsRatio_working_3-way'!Y53+2*PI())/3)</f>
        <v>0.37363075087657749</v>
      </c>
      <c r="AE53" s="11">
        <f>'OddsRatio_working_3-way'!X53^(1/3)*SIN(('OddsRatio_working_3-way'!Y53+4*PI())/3)</f>
        <v>-0.54950449160777104</v>
      </c>
      <c r="AF53" s="11">
        <f>-'OddsRatio_working_3-way'!U53/(3*'OddsRatio_working_3-way'!X53^(1/3))*COS(('OddsRatio_working_3-way'!Y53)/3)</f>
        <v>0.532972380746769</v>
      </c>
      <c r="AG53" s="11">
        <f>-'OddsRatio_working_3-way'!U53/(3*'OddsRatio_working_3-way'!X53^(1/3))*COS(('OddsRatio_working_3-way'!Y53+2*PI())/3)</f>
        <v>-0.41879731770519613</v>
      </c>
      <c r="AH53" s="11">
        <f>-'OddsRatio_working_3-way'!U53/(3*'OddsRatio_working_3-way'!X53^(1/3))*COS(('OddsRatio_working_3-way'!Y53+4*PI())/3)</f>
        <v>-0.11417506304157302</v>
      </c>
      <c r="AI53" s="11">
        <f>'OddsRatio_working_3-way'!U53/(3*'OddsRatio_working_3-way'!X53^(1/3))*SIN(('OddsRatio_working_3-way'!Y53)/3)</f>
        <v>-0.17587374073119352</v>
      </c>
      <c r="AJ53" s="11">
        <f>'OddsRatio_working_3-way'!U53/(3*'OddsRatio_working_3-way'!X53^(1/3))*SIN(('OddsRatio_working_3-way'!Y53+2*PI())/3)</f>
        <v>-0.37363075087657743</v>
      </c>
      <c r="AK53" s="11">
        <f>'OddsRatio_working_3-way'!U53/(3*'OddsRatio_working_3-way'!X53^(1/3))*SIN(('OddsRatio_working_3-way'!Y53+4*PI())/3)</f>
        <v>0.54950449160777093</v>
      </c>
      <c r="AL53" s="11">
        <f>'OddsRatio_working_3-way'!Z53+'OddsRatio_working_3-way'!AF53</f>
        <v>1.065944761493538</v>
      </c>
      <c r="AM53" s="11">
        <f>'OddsRatio_working_3-way'!AA53+'OddsRatio_working_3-way'!AG53</f>
        <v>-0.83759463541039236</v>
      </c>
      <c r="AN53" s="11">
        <f>'OddsRatio_working_3-way'!AB53+'OddsRatio_working_3-way'!AH53</f>
        <v>-0.22835012608314603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1.065944761493538</v>
      </c>
      <c r="AS53" s="11">
        <f>IF(('OddsRatio_working_3-way'!X53=0),IF(Q53&gt;0,-Q53^(1/3),(-Q53)^(1/3)),'OddsRatio_working_3-way'!AM53-'OddsRatio_working_3-way'!R53/3)</f>
        <v>-0.83759463541039236</v>
      </c>
      <c r="AT53" s="11">
        <f>IF(('OddsRatio_working_3-way'!X53=0),IF(Q53&gt;0,-Q53^(1/3),(-Q53)^(1/3)),'OddsRatio_working_3-way'!AN53-'OddsRatio_working_3-way'!R53/3)</f>
        <v>-0.22835012608314603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1.74</v>
      </c>
      <c r="B54" s="4">
        <f>IF('True_Odds_Calculator_3-way'!B53="","",'True_Odds_Calculator_3-way'!B53)</f>
        <v>4.25</v>
      </c>
      <c r="C54" s="4">
        <f>IF('True_Odds_Calculator_3-way'!C53="","",'True_Odds_Calculator_3-way'!C53)</f>
        <v>4.54</v>
      </c>
      <c r="D54" s="9">
        <f t="shared" si="13"/>
        <v>0.56217122348337956</v>
      </c>
      <c r="E54" s="9">
        <f t="shared" si="14"/>
        <v>0.22621966533106774</v>
      </c>
      <c r="F54" s="9">
        <f t="shared" si="15"/>
        <v>0.21160911118555262</v>
      </c>
      <c r="G54" s="9">
        <f t="shared" si="16"/>
        <v>1.0524560562530039</v>
      </c>
      <c r="H54" s="9">
        <f t="shared" si="17"/>
        <v>1.7788174816272231</v>
      </c>
      <c r="I54" s="9">
        <f t="shared" si="18"/>
        <v>4.420482182822262</v>
      </c>
      <c r="J54" s="9">
        <f t="shared" si="19"/>
        <v>4.7256944391356335</v>
      </c>
      <c r="K54" s="11">
        <f t="shared" si="20"/>
        <v>0.57471264367816088</v>
      </c>
      <c r="L54" s="11">
        <f t="shared" si="21"/>
        <v>0.23529411764705882</v>
      </c>
      <c r="M54" s="11">
        <f t="shared" si="22"/>
        <v>0.22026431718061673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-0.25358543842875136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0.22428536962407628</v>
      </c>
      <c r="Q54" s="11">
        <f>2*'OddsRatio_working_3-way'!K54*'OddsRatio_working_3-way'!L54*'OddsRatio_working_3-way'!M54</f>
        <v>5.9571147310511621E-2</v>
      </c>
      <c r="R54" s="11">
        <f t="shared" si="23"/>
        <v>0</v>
      </c>
      <c r="S54" s="11">
        <f t="shared" si="24"/>
        <v>-0.8844568166602067</v>
      </c>
      <c r="T54" s="11">
        <f t="shared" si="25"/>
        <v>-0.23491548915277732</v>
      </c>
      <c r="U54" s="11">
        <f>'OddsRatio_working_3-way'!S54-'OddsRatio_working_3-way'!R54^2/3</f>
        <v>-0.8844568166602067</v>
      </c>
      <c r="V54" s="11">
        <f>'OddsRatio_working_3-way'!S54*'OddsRatio_working_3-way'!R54/3-2*'OddsRatio_working_3-way'!R54^3/27-'OddsRatio_working_3-way'!T54</f>
        <v>0.23491548915277732</v>
      </c>
      <c r="W54" s="11">
        <f>'OddsRatio_working_3-way'!V54^2+4*'OddsRatio_working_3-way'!U54^3/27</f>
        <v>-4.7315246864054958E-2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0.16007852284733859</v>
      </c>
      <c r="Y54" s="11">
        <f>IF('OddsRatio_working_3-way'!W54&gt;=0,IF('OddsRatio_working_3-way'!V54+SQRT('OddsRatio_working_3-way'!W54)&gt;0,0,PI()),ACOS('OddsRatio_working_3-way'!V54/(2*'OddsRatio_working_3-way'!X54)))</f>
        <v>0.74697010308713885</v>
      </c>
      <c r="Z54" s="11">
        <f>'OddsRatio_working_3-way'!X54^(1/3)*COS('OddsRatio_working_3-way'!Y54/3)</f>
        <v>0.52622802812650193</v>
      </c>
      <c r="AA54" s="11">
        <f>'OddsRatio_working_3-way'!X54^(1/3)*COS(('OddsRatio_working_3-way'!Y54+2*PI())/3)</f>
        <v>-0.37899002959546441</v>
      </c>
      <c r="AB54" s="11">
        <f>'OddsRatio_working_3-way'!X54^(1/3)*COS(('OddsRatio_working_3-way'!Y54+4*PI())/3)</f>
        <v>-0.14723799853103767</v>
      </c>
      <c r="AC54" s="11">
        <f>'OddsRatio_working_3-way'!X54^(1/3)*SIN('OddsRatio_working_3-way'!Y54/3)</f>
        <v>0.13380209752028946</v>
      </c>
      <c r="AD54" s="11">
        <f>'OddsRatio_working_3-way'!X54^(1/3)*SIN(('OddsRatio_working_3-way'!Y54+2*PI())/3)</f>
        <v>0.38882579178079812</v>
      </c>
      <c r="AE54" s="11">
        <f>'OddsRatio_working_3-way'!X54^(1/3)*SIN(('OddsRatio_working_3-way'!Y54+4*PI())/3)</f>
        <v>-0.52262788930108739</v>
      </c>
      <c r="AF54" s="11">
        <f>-'OddsRatio_working_3-way'!U54/(3*'OddsRatio_working_3-way'!X54^(1/3))*COS(('OddsRatio_working_3-way'!Y54)/3)</f>
        <v>0.52622802812650182</v>
      </c>
      <c r="AG54" s="11">
        <f>-'OddsRatio_working_3-way'!U54/(3*'OddsRatio_working_3-way'!X54^(1/3))*COS(('OddsRatio_working_3-way'!Y54+2*PI())/3)</f>
        <v>-0.37899002959546435</v>
      </c>
      <c r="AH54" s="11">
        <f>-'OddsRatio_working_3-way'!U54/(3*'OddsRatio_working_3-way'!X54^(1/3))*COS(('OddsRatio_working_3-way'!Y54+4*PI())/3)</f>
        <v>-0.14723799853103764</v>
      </c>
      <c r="AI54" s="11">
        <f>'OddsRatio_working_3-way'!U54/(3*'OddsRatio_working_3-way'!X54^(1/3))*SIN(('OddsRatio_working_3-way'!Y54)/3)</f>
        <v>-0.13380209752028943</v>
      </c>
      <c r="AJ54" s="11">
        <f>'OddsRatio_working_3-way'!U54/(3*'OddsRatio_working_3-way'!X54^(1/3))*SIN(('OddsRatio_working_3-way'!Y54+2*PI())/3)</f>
        <v>-0.38882579178079807</v>
      </c>
      <c r="AK54" s="11">
        <f>'OddsRatio_working_3-way'!U54/(3*'OddsRatio_working_3-way'!X54^(1/3))*SIN(('OddsRatio_working_3-way'!Y54+4*PI())/3)</f>
        <v>0.52262788930108728</v>
      </c>
      <c r="AL54" s="11">
        <f>'OddsRatio_working_3-way'!Z54+'OddsRatio_working_3-way'!AF54</f>
        <v>1.0524560562530039</v>
      </c>
      <c r="AM54" s="11">
        <f>'OddsRatio_working_3-way'!AA54+'OddsRatio_working_3-way'!AG54</f>
        <v>-0.7579800591909287</v>
      </c>
      <c r="AN54" s="11">
        <f>'OddsRatio_working_3-way'!AB54+'OddsRatio_working_3-way'!AH54</f>
        <v>-0.29447599706207528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1.0524560562530039</v>
      </c>
      <c r="AS54" s="11">
        <f>IF(('OddsRatio_working_3-way'!X54=0),IF(Q54&gt;0,-Q54^(1/3),(-Q54)^(1/3)),'OddsRatio_working_3-way'!AM54-'OddsRatio_working_3-way'!R54/3)</f>
        <v>-0.7579800591909287</v>
      </c>
      <c r="AT54" s="11">
        <f>IF(('OddsRatio_working_3-way'!X54=0),IF(Q54&gt;0,-Q54^(1/3),(-Q54)^(1/3)),'OddsRatio_working_3-way'!AN54-'OddsRatio_working_3-way'!R54/3)</f>
        <v>-0.29447599706207528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2.1</v>
      </c>
      <c r="B55" s="4">
        <f>IF('True_Odds_Calculator_3-way'!B54="","",'True_Odds_Calculator_3-way'!B54)</f>
        <v>3.66</v>
      </c>
      <c r="C55" s="4">
        <f>IF('True_Odds_Calculator_3-way'!C54="","",'True_Odds_Calculator_3-way'!C54)</f>
        <v>3.59</v>
      </c>
      <c r="D55" s="9">
        <f t="shared" si="13"/>
        <v>0.46538437077306044</v>
      </c>
      <c r="E55" s="9">
        <f t="shared" si="14"/>
        <v>0.26469633239081047</v>
      </c>
      <c r="F55" s="9">
        <f t="shared" si="15"/>
        <v>0.26991929683612886</v>
      </c>
      <c r="G55" s="9">
        <f t="shared" si="16"/>
        <v>1.0443285999931575</v>
      </c>
      <c r="H55" s="9">
        <f t="shared" si="17"/>
        <v>2.1487614599924734</v>
      </c>
      <c r="I55" s="9">
        <f t="shared" si="18"/>
        <v>3.7779140759817995</v>
      </c>
      <c r="J55" s="9">
        <f t="shared" si="19"/>
        <v>3.7048110739822784</v>
      </c>
      <c r="K55" s="11">
        <f t="shared" si="20"/>
        <v>0.47619047619047616</v>
      </c>
      <c r="L55" s="11">
        <f t="shared" si="21"/>
        <v>0.27322404371584696</v>
      </c>
      <c r="M55" s="11">
        <f t="shared" si="22"/>
        <v>0.2785515320334262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-0.27464978106559912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0.23013299875257043</v>
      </c>
      <c r="Q55" s="11">
        <f>2*'OddsRatio_working_3-way'!K55*'OddsRatio_working_3-way'!L55*'OddsRatio_working_3-way'!M55</f>
        <v>7.2482834252778072E-2</v>
      </c>
      <c r="R55" s="11">
        <f t="shared" si="23"/>
        <v>0</v>
      </c>
      <c r="S55" s="11">
        <f t="shared" si="24"/>
        <v>-0.83791437174895833</v>
      </c>
      <c r="T55" s="11">
        <f t="shared" si="25"/>
        <v>-0.26391003834612853</v>
      </c>
      <c r="U55" s="11">
        <f>'OddsRatio_working_3-way'!S55-'OddsRatio_working_3-way'!R55^2/3</f>
        <v>-0.83791437174895833</v>
      </c>
      <c r="V55" s="11">
        <f>'OddsRatio_working_3-way'!S55*'OddsRatio_working_3-way'!R55/3-2*'OddsRatio_working_3-way'!R55^3/27-'OddsRatio_working_3-way'!T55</f>
        <v>0.26391003834612853</v>
      </c>
      <c r="W55" s="11">
        <f>'OddsRatio_working_3-way'!V55^2+4*'OddsRatio_working_3-way'!U55^3/27</f>
        <v>-1.7507061238803176E-2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0.14761061071164414</v>
      </c>
      <c r="Y55" s="11">
        <f>IF('OddsRatio_working_3-way'!W55&gt;=0,IF('OddsRatio_working_3-way'!V55+SQRT('OddsRatio_working_3-way'!W55)&gt;0,0,PI()),ACOS('OddsRatio_working_3-way'!V55/(2*'OddsRatio_working_3-way'!X55)))</f>
        <v>0.46473597088452445</v>
      </c>
      <c r="Z55" s="11">
        <f>'OddsRatio_working_3-way'!X55^(1/3)*COS('OddsRatio_working_3-way'!Y55/3)</f>
        <v>0.52216429999657876</v>
      </c>
      <c r="AA55" s="11">
        <f>'OddsRatio_working_3-way'!X55^(1/3)*COS(('OddsRatio_working_3-way'!Y55+2*PI())/3)</f>
        <v>-0.33170031900635555</v>
      </c>
      <c r="AB55" s="11">
        <f>'OddsRatio_working_3-way'!X55^(1/3)*COS(('OddsRatio_working_3-way'!Y55+4*PI())/3)</f>
        <v>-0.19046398099022316</v>
      </c>
      <c r="AC55" s="11">
        <f>'OddsRatio_working_3-way'!X55^(1/3)*SIN('OddsRatio_working_3-way'!Y55/3)</f>
        <v>8.1542837772971041E-2</v>
      </c>
      <c r="AD55" s="11">
        <f>'OddsRatio_working_3-way'!X55^(1/3)*SIN(('OddsRatio_working_3-way'!Y55+2*PI())/3)</f>
        <v>0.41143612985987044</v>
      </c>
      <c r="AE55" s="11">
        <f>'OddsRatio_working_3-way'!X55^(1/3)*SIN(('OddsRatio_working_3-way'!Y55+4*PI())/3)</f>
        <v>-0.49297896763284138</v>
      </c>
      <c r="AF55" s="11">
        <f>-'OddsRatio_working_3-way'!U55/(3*'OddsRatio_working_3-way'!X55^(1/3))*COS(('OddsRatio_working_3-way'!Y55)/3)</f>
        <v>0.52216429999657865</v>
      </c>
      <c r="AG55" s="11">
        <f>-'OddsRatio_working_3-way'!U55/(3*'OddsRatio_working_3-way'!X55^(1/3))*COS(('OddsRatio_working_3-way'!Y55+2*PI())/3)</f>
        <v>-0.33170031900635544</v>
      </c>
      <c r="AH55" s="11">
        <f>-'OddsRatio_working_3-way'!U55/(3*'OddsRatio_working_3-way'!X55^(1/3))*COS(('OddsRatio_working_3-way'!Y55+4*PI())/3)</f>
        <v>-0.1904639809902231</v>
      </c>
      <c r="AI55" s="11">
        <f>'OddsRatio_working_3-way'!U55/(3*'OddsRatio_working_3-way'!X55^(1/3))*SIN(('OddsRatio_working_3-way'!Y55)/3)</f>
        <v>-8.1542837772971027E-2</v>
      </c>
      <c r="AJ55" s="11">
        <f>'OddsRatio_working_3-way'!U55/(3*'OddsRatio_working_3-way'!X55^(1/3))*SIN(('OddsRatio_working_3-way'!Y55+2*PI())/3)</f>
        <v>-0.41143612985987033</v>
      </c>
      <c r="AK55" s="11">
        <f>'OddsRatio_working_3-way'!U55/(3*'OddsRatio_working_3-way'!X55^(1/3))*SIN(('OddsRatio_working_3-way'!Y55+4*PI())/3)</f>
        <v>0.49297896763284133</v>
      </c>
      <c r="AL55" s="11">
        <f>'OddsRatio_working_3-way'!Z55+'OddsRatio_working_3-way'!AF55</f>
        <v>1.0443285999931575</v>
      </c>
      <c r="AM55" s="11">
        <f>'OddsRatio_working_3-way'!AA55+'OddsRatio_working_3-way'!AG55</f>
        <v>-0.66340063801271099</v>
      </c>
      <c r="AN55" s="11">
        <f>'OddsRatio_working_3-way'!AB55+'OddsRatio_working_3-way'!AH55</f>
        <v>-0.38092796198044626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1.0443285999931575</v>
      </c>
      <c r="AS55" s="11">
        <f>IF(('OddsRatio_working_3-way'!X55=0),IF(Q55&gt;0,-Q55^(1/3),(-Q55)^(1/3)),'OddsRatio_working_3-way'!AM55-'OddsRatio_working_3-way'!R55/3)</f>
        <v>-0.66340063801271099</v>
      </c>
      <c r="AT55" s="11">
        <f>IF(('OddsRatio_working_3-way'!X55=0),IF(Q55&gt;0,-Q55^(1/3),(-Q55)^(1/3)),'OddsRatio_working_3-way'!AN55-'OddsRatio_working_3-way'!R55/3)</f>
        <v>-0.38092796198044626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2.08</v>
      </c>
      <c r="B56" s="4">
        <f>IF('True_Odds_Calculator_3-way'!B55="","",'True_Odds_Calculator_3-way'!B55)</f>
        <v>3.33</v>
      </c>
      <c r="C56" s="4">
        <f>IF('True_Odds_Calculator_3-way'!C55="","",'True_Odds_Calculator_3-way'!C55)</f>
        <v>4.03</v>
      </c>
      <c r="D56" s="9">
        <f t="shared" si="13"/>
        <v>0.46942360702966623</v>
      </c>
      <c r="E56" s="9">
        <f t="shared" si="14"/>
        <v>0.29082809555507755</v>
      </c>
      <c r="F56" s="9">
        <f t="shared" si="15"/>
        <v>0.23974829741525636</v>
      </c>
      <c r="G56" s="9">
        <f t="shared" si="16"/>
        <v>1.0465482148290148</v>
      </c>
      <c r="H56" s="9">
        <f t="shared" si="17"/>
        <v>2.1302720720153361</v>
      </c>
      <c r="I56" s="9">
        <f t="shared" si="18"/>
        <v>3.4384573405516048</v>
      </c>
      <c r="J56" s="9">
        <f t="shared" si="19"/>
        <v>4.1710410909319142</v>
      </c>
      <c r="K56" s="11">
        <f t="shared" si="20"/>
        <v>0.48076923076923073</v>
      </c>
      <c r="L56" s="11">
        <f t="shared" si="21"/>
        <v>0.3003003003003003</v>
      </c>
      <c r="M56" s="11">
        <f t="shared" si="22"/>
        <v>0.24813895781637715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-0.27315533705111883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0.23071363021735231</v>
      </c>
      <c r="Q56" s="11">
        <f>2*'OddsRatio_working_3-way'!K56*'OddsRatio_working_3-way'!L56*'OddsRatio_working_3-way'!M56</f>
        <v>7.1650195719674625E-2</v>
      </c>
      <c r="R56" s="11">
        <f t="shared" si="23"/>
        <v>0</v>
      </c>
      <c r="S56" s="11">
        <f t="shared" si="24"/>
        <v>-0.84462428121686706</v>
      </c>
      <c r="T56" s="11">
        <f t="shared" si="25"/>
        <v>-0.26230567739654254</v>
      </c>
      <c r="U56" s="11">
        <f>'OddsRatio_working_3-way'!S56-'OddsRatio_working_3-way'!R56^2/3</f>
        <v>-0.84462428121686706</v>
      </c>
      <c r="V56" s="11">
        <f>'OddsRatio_working_3-way'!S56*'OddsRatio_working_3-way'!R56/3-2*'OddsRatio_working_3-way'!R56^3/27-'OddsRatio_working_3-way'!T56</f>
        <v>0.26230567739654254</v>
      </c>
      <c r="W56" s="11">
        <f>'OddsRatio_working_3-way'!V56^2+4*'OddsRatio_working_3-way'!U56^3/27</f>
        <v>-2.0461904196185918E-2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0.14938722551698067</v>
      </c>
      <c r="Y56" s="11">
        <f>IF('OddsRatio_working_3-way'!W56&gt;=0,IF('OddsRatio_working_3-way'!V56+SQRT('OddsRatio_working_3-way'!W56)&gt;0,0,PI()),ACOS('OddsRatio_working_3-way'!V56/(2*'OddsRatio_working_3-way'!X56)))</f>
        <v>0.49925648115617971</v>
      </c>
      <c r="Z56" s="11">
        <f>'OddsRatio_working_3-way'!X56^(1/3)*COS('OddsRatio_working_3-way'!Y56/3)</f>
        <v>0.52327410741450753</v>
      </c>
      <c r="AA56" s="11">
        <f>'OddsRatio_working_3-way'!X56^(1/3)*COS(('OddsRatio_working_3-way'!Y56+2*PI())/3)</f>
        <v>-0.33775687166801649</v>
      </c>
      <c r="AB56" s="11">
        <f>'OddsRatio_working_3-way'!X56^(1/3)*COS(('OddsRatio_working_3-way'!Y56+4*PI())/3)</f>
        <v>-0.18551723574649073</v>
      </c>
      <c r="AC56" s="11">
        <f>'OddsRatio_working_3-way'!X56^(1/3)*SIN('OddsRatio_working_3-way'!Y56/3)</f>
        <v>8.7895594780623434E-2</v>
      </c>
      <c r="AD56" s="11">
        <f>'OddsRatio_working_3-way'!X56^(1/3)*SIN(('OddsRatio_working_3-way'!Y56+2*PI())/3)</f>
        <v>0.40922087277327895</v>
      </c>
      <c r="AE56" s="11">
        <f>'OddsRatio_working_3-way'!X56^(1/3)*SIN(('OddsRatio_working_3-way'!Y56+4*PI())/3)</f>
        <v>-0.49711646755390237</v>
      </c>
      <c r="AF56" s="11">
        <f>-'OddsRatio_working_3-way'!U56/(3*'OddsRatio_working_3-way'!X56^(1/3))*COS(('OddsRatio_working_3-way'!Y56)/3)</f>
        <v>0.52327410741450731</v>
      </c>
      <c r="AG56" s="11">
        <f>-'OddsRatio_working_3-way'!U56/(3*'OddsRatio_working_3-way'!X56^(1/3))*COS(('OddsRatio_working_3-way'!Y56+2*PI())/3)</f>
        <v>-0.33775687166801632</v>
      </c>
      <c r="AH56" s="11">
        <f>-'OddsRatio_working_3-way'!U56/(3*'OddsRatio_working_3-way'!X56^(1/3))*COS(('OddsRatio_working_3-way'!Y56+4*PI())/3)</f>
        <v>-0.18551723574649065</v>
      </c>
      <c r="AI56" s="11">
        <f>'OddsRatio_working_3-way'!U56/(3*'OddsRatio_working_3-way'!X56^(1/3))*SIN(('OddsRatio_working_3-way'!Y56)/3)</f>
        <v>-8.7895594780623393E-2</v>
      </c>
      <c r="AJ56" s="11">
        <f>'OddsRatio_working_3-way'!U56/(3*'OddsRatio_working_3-way'!X56^(1/3))*SIN(('OddsRatio_working_3-way'!Y56+2*PI())/3)</f>
        <v>-0.40922087277327879</v>
      </c>
      <c r="AK56" s="11">
        <f>'OddsRatio_working_3-way'!U56/(3*'OddsRatio_working_3-way'!X56^(1/3))*SIN(('OddsRatio_working_3-way'!Y56+4*PI())/3)</f>
        <v>0.49711646755390215</v>
      </c>
      <c r="AL56" s="11">
        <f>'OddsRatio_working_3-way'!Z56+'OddsRatio_working_3-way'!AF56</f>
        <v>1.0465482148290148</v>
      </c>
      <c r="AM56" s="11">
        <f>'OddsRatio_working_3-way'!AA56+'OddsRatio_working_3-way'!AG56</f>
        <v>-0.67551374333603276</v>
      </c>
      <c r="AN56" s="11">
        <f>'OddsRatio_working_3-way'!AB56+'OddsRatio_working_3-way'!AH56</f>
        <v>-0.37103447149298141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1.0465482148290148</v>
      </c>
      <c r="AS56" s="11">
        <f>IF(('OddsRatio_working_3-way'!X56=0),IF(Q56&gt;0,-Q56^(1/3),(-Q56)^(1/3)),'OddsRatio_working_3-way'!AM56-'OddsRatio_working_3-way'!R56/3)</f>
        <v>-0.67551374333603276</v>
      </c>
      <c r="AT56" s="11">
        <f>IF(('OddsRatio_working_3-way'!X56=0),IF(Q56&gt;0,-Q56^(1/3),(-Q56)^(1/3)),'OddsRatio_working_3-way'!AN56-'OddsRatio_working_3-way'!R56/3)</f>
        <v>-0.37103447149298141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1.41</v>
      </c>
      <c r="B57" s="4">
        <f>IF('True_Odds_Calculator_3-way'!B56="","",'True_Odds_Calculator_3-way'!B56)</f>
        <v>4.8</v>
      </c>
      <c r="C57" s="4">
        <f>IF('True_Odds_Calculator_3-way'!C56="","",'True_Odds_Calculator_3-way'!C56)</f>
        <v>8.5500000000000007</v>
      </c>
      <c r="D57" s="9">
        <f t="shared" si="13"/>
        <v>0.69388597208454883</v>
      </c>
      <c r="E57" s="9">
        <f t="shared" si="14"/>
        <v>0.19651034765105188</v>
      </c>
      <c r="F57" s="9">
        <f t="shared" si="15"/>
        <v>0.10960368026439954</v>
      </c>
      <c r="G57" s="9">
        <f t="shared" si="16"/>
        <v>1.0759975130187736</v>
      </c>
      <c r="H57" s="9">
        <f t="shared" si="17"/>
        <v>1.441158980337697</v>
      </c>
      <c r="I57" s="9">
        <f t="shared" si="18"/>
        <v>5.0887905494713381</v>
      </c>
      <c r="J57" s="9">
        <f t="shared" si="19"/>
        <v>9.1237812232917399</v>
      </c>
      <c r="K57" s="11">
        <f t="shared" si="20"/>
        <v>0.70921985815602839</v>
      </c>
      <c r="L57" s="11">
        <f t="shared" si="21"/>
        <v>0.20833333333333334</v>
      </c>
      <c r="M57" s="11">
        <f t="shared" si="22"/>
        <v>0.11695906432748537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-0.20327685841870247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0.2032267429803824</v>
      </c>
      <c r="Q57" s="11">
        <f>2*'OddsRatio_working_3-way'!K57*'OddsRatio_working_3-way'!L57*'OddsRatio_working_3-way'!M57</f>
        <v>3.4562371255167076E-2</v>
      </c>
      <c r="R57" s="11">
        <f t="shared" si="23"/>
        <v>0</v>
      </c>
      <c r="S57" s="11">
        <f t="shared" si="24"/>
        <v>-0.99975346215644068</v>
      </c>
      <c r="T57" s="11">
        <f t="shared" si="25"/>
        <v>-0.17002609900619739</v>
      </c>
      <c r="U57" s="11">
        <f>'OddsRatio_working_3-way'!S57-'OddsRatio_working_3-way'!R57^2/3</f>
        <v>-0.99975346215644068</v>
      </c>
      <c r="V57" s="11">
        <f>'OddsRatio_working_3-way'!S57*'OddsRatio_working_3-way'!R57/3-2*'OddsRatio_working_3-way'!R57^3/27-'OddsRatio_working_3-way'!T57</f>
        <v>0.17002609900619739</v>
      </c>
      <c r="W57" s="11">
        <f>'OddsRatio_working_3-way'!V57^2+4*'OddsRatio_working_3-way'!U57^3/27</f>
        <v>-0.11912972844148471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0.19237892477136753</v>
      </c>
      <c r="Y57" s="11">
        <f>IF('OddsRatio_working_3-way'!W57&gt;=0,IF('OddsRatio_working_3-way'!V57+SQRT('OddsRatio_working_3-way'!W57)&gt;0,0,PI()),ACOS('OddsRatio_working_3-way'!V57/(2*'OddsRatio_working_3-way'!X57)))</f>
        <v>1.1130760847991543</v>
      </c>
      <c r="Z57" s="11">
        <f>'OddsRatio_working_3-way'!X57^(1/3)*COS('OddsRatio_working_3-way'!Y57/3)</f>
        <v>0.53799875650938689</v>
      </c>
      <c r="AA57" s="11">
        <f>'OddsRatio_working_3-way'!X57^(1/3)*COS(('OddsRatio_working_3-way'!Y57+2*PI())/3)</f>
        <v>-0.45026263717628323</v>
      </c>
      <c r="AB57" s="11">
        <f>'OddsRatio_working_3-way'!X57^(1/3)*COS(('OddsRatio_working_3-way'!Y57+4*PI())/3)</f>
        <v>-8.7736119333103504E-2</v>
      </c>
      <c r="AC57" s="11">
        <f>'OddsRatio_working_3-way'!X57^(1/3)*SIN('OddsRatio_working_3-way'!Y57/3)</f>
        <v>0.20930478266513755</v>
      </c>
      <c r="AD57" s="11">
        <f>'OddsRatio_working_3-way'!X57^(1/3)*SIN(('OddsRatio_working_3-way'!Y57+2*PI())/3)</f>
        <v>0.36126819900899892</v>
      </c>
      <c r="AE57" s="11">
        <f>'OddsRatio_working_3-way'!X57^(1/3)*SIN(('OddsRatio_working_3-way'!Y57+4*PI())/3)</f>
        <v>-0.57057298167413639</v>
      </c>
      <c r="AF57" s="11">
        <f>-'OddsRatio_working_3-way'!U57/(3*'OddsRatio_working_3-way'!X57^(1/3))*COS(('OddsRatio_working_3-way'!Y57)/3)</f>
        <v>0.53799875650938667</v>
      </c>
      <c r="AG57" s="11">
        <f>-'OddsRatio_working_3-way'!U57/(3*'OddsRatio_working_3-way'!X57^(1/3))*COS(('OddsRatio_working_3-way'!Y57+2*PI())/3)</f>
        <v>-0.45026263717628306</v>
      </c>
      <c r="AH57" s="11">
        <f>-'OddsRatio_working_3-way'!U57/(3*'OddsRatio_working_3-way'!X57^(1/3))*COS(('OddsRatio_working_3-way'!Y57+4*PI())/3)</f>
        <v>-8.7736119333103477E-2</v>
      </c>
      <c r="AI57" s="11">
        <f>'OddsRatio_working_3-way'!U57/(3*'OddsRatio_working_3-way'!X57^(1/3))*SIN(('OddsRatio_working_3-way'!Y57)/3)</f>
        <v>-0.20930478266513747</v>
      </c>
      <c r="AJ57" s="11">
        <f>'OddsRatio_working_3-way'!U57/(3*'OddsRatio_working_3-way'!X57^(1/3))*SIN(('OddsRatio_working_3-way'!Y57+2*PI())/3)</f>
        <v>-0.36126819900899881</v>
      </c>
      <c r="AK57" s="11">
        <f>'OddsRatio_working_3-way'!U57/(3*'OddsRatio_working_3-way'!X57^(1/3))*SIN(('OddsRatio_working_3-way'!Y57+4*PI())/3)</f>
        <v>0.57057298167413617</v>
      </c>
      <c r="AL57" s="11">
        <f>'OddsRatio_working_3-way'!Z57+'OddsRatio_working_3-way'!AF57</f>
        <v>1.0759975130187736</v>
      </c>
      <c r="AM57" s="11">
        <f>'OddsRatio_working_3-way'!AA57+'OddsRatio_working_3-way'!AG57</f>
        <v>-0.90052527435256624</v>
      </c>
      <c r="AN57" s="11">
        <f>'OddsRatio_working_3-way'!AB57+'OddsRatio_working_3-way'!AH57</f>
        <v>-0.17547223866620698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1.0759975130187736</v>
      </c>
      <c r="AS57" s="11">
        <f>IF(('OddsRatio_working_3-way'!X57=0),IF(Q57&gt;0,-Q57^(1/3),(-Q57)^(1/3)),'OddsRatio_working_3-way'!AM57-'OddsRatio_working_3-way'!R57/3)</f>
        <v>-0.90052527435256624</v>
      </c>
      <c r="AT57" s="11">
        <f>IF(('OddsRatio_working_3-way'!X57=0),IF(Q57&gt;0,-Q57^(1/3),(-Q57)^(1/3)),'OddsRatio_working_3-way'!AN57-'OddsRatio_working_3-way'!R57/3)</f>
        <v>-0.17547223866620698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1.54</v>
      </c>
      <c r="B58" s="4">
        <f>IF('True_Odds_Calculator_3-way'!B57="","",'True_Odds_Calculator_3-way'!B57)</f>
        <v>4.0199999999999996</v>
      </c>
      <c r="C58" s="4">
        <f>IF('True_Odds_Calculator_3-way'!C57="","",'True_Odds_Calculator_3-way'!C57)</f>
        <v>7.5</v>
      </c>
      <c r="D58" s="9">
        <f t="shared" si="13"/>
        <v>0.63564296714248369</v>
      </c>
      <c r="E58" s="9">
        <f t="shared" si="14"/>
        <v>0.23777078721971395</v>
      </c>
      <c r="F58" s="9">
        <f t="shared" si="15"/>
        <v>0.12658624563780241</v>
      </c>
      <c r="G58" s="9">
        <f t="shared" si="16"/>
        <v>1.0615003719237111</v>
      </c>
      <c r="H58" s="9">
        <f t="shared" si="17"/>
        <v>1.5732102008388038</v>
      </c>
      <c r="I58" s="9">
        <f t="shared" si="18"/>
        <v>4.2057311232096071</v>
      </c>
      <c r="J58" s="9">
        <f t="shared" si="19"/>
        <v>7.8997524175041205</v>
      </c>
      <c r="K58" s="11">
        <f t="shared" si="20"/>
        <v>0.64935064935064934</v>
      </c>
      <c r="L58" s="11">
        <f t="shared" si="21"/>
        <v>0.24875621890547267</v>
      </c>
      <c r="M58" s="11">
        <f t="shared" si="22"/>
        <v>0.13333333333333333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-0.22830005815080445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0.21666558979991818</v>
      </c>
      <c r="Q58" s="11">
        <f>2*'OddsRatio_working_3-way'!K58*'OddsRatio_working_3-way'!L58*'OddsRatio_working_3-way'!M58</f>
        <v>4.3074669940341585E-2</v>
      </c>
      <c r="R58" s="11">
        <f t="shared" si="23"/>
        <v>0</v>
      </c>
      <c r="S58" s="11">
        <f t="shared" si="24"/>
        <v>-0.94903869738306823</v>
      </c>
      <c r="T58" s="11">
        <f t="shared" si="25"/>
        <v>-0.18867568536442708</v>
      </c>
      <c r="U58" s="11">
        <f>'OddsRatio_working_3-way'!S58-'OddsRatio_working_3-way'!R58^2/3</f>
        <v>-0.94903869738306823</v>
      </c>
      <c r="V58" s="11">
        <f>'OddsRatio_working_3-way'!S58*'OddsRatio_working_3-way'!R58/3-2*'OddsRatio_working_3-way'!R58^3/27-'OddsRatio_working_3-way'!T58</f>
        <v>0.18867568536442708</v>
      </c>
      <c r="W58" s="11">
        <f>'OddsRatio_working_3-way'!V58^2+4*'OddsRatio_working_3-way'!U58^3/27</f>
        <v>-9.1034805155088994E-2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0.17792787822796718</v>
      </c>
      <c r="Y58" s="11">
        <f>IF('OddsRatio_working_3-way'!W58&gt;=0,IF('OddsRatio_working_3-way'!V58+SQRT('OddsRatio_working_3-way'!W58)&gt;0,0,PI()),ACOS('OddsRatio_working_3-way'!V58/(2*'OddsRatio_working_3-way'!X58)))</f>
        <v>1.0119567016853872</v>
      </c>
      <c r="Z58" s="11">
        <f>'OddsRatio_working_3-way'!X58^(1/3)*COS('OddsRatio_working_3-way'!Y58/3)</f>
        <v>0.53075018596185553</v>
      </c>
      <c r="AA58" s="11">
        <f>'OddsRatio_working_3-way'!X58^(1/3)*COS(('OddsRatio_working_3-way'!Y58+2*PI())/3)</f>
        <v>-0.42658258170852653</v>
      </c>
      <c r="AB58" s="11">
        <f>'OddsRatio_working_3-way'!X58^(1/3)*COS(('OddsRatio_working_3-way'!Y58+4*PI())/3)</f>
        <v>-0.10416760425332923</v>
      </c>
      <c r="AC58" s="11">
        <f>'OddsRatio_working_3-way'!X58^(1/3)*SIN('OddsRatio_working_3-way'!Y58/3)</f>
        <v>0.18614637402452555</v>
      </c>
      <c r="AD58" s="11">
        <f>'OddsRatio_working_3-way'!X58^(1/3)*SIN(('OddsRatio_working_3-way'!Y58+2*PI())/3)</f>
        <v>0.36656995709401924</v>
      </c>
      <c r="AE58" s="11">
        <f>'OddsRatio_working_3-way'!X58^(1/3)*SIN(('OddsRatio_working_3-way'!Y58+4*PI())/3)</f>
        <v>-0.55271633111854457</v>
      </c>
      <c r="AF58" s="11">
        <f>-'OddsRatio_working_3-way'!U58/(3*'OddsRatio_working_3-way'!X58^(1/3))*COS(('OddsRatio_working_3-way'!Y58)/3)</f>
        <v>0.53075018596185541</v>
      </c>
      <c r="AG58" s="11">
        <f>-'OddsRatio_working_3-way'!U58/(3*'OddsRatio_working_3-way'!X58^(1/3))*COS(('OddsRatio_working_3-way'!Y58+2*PI())/3)</f>
        <v>-0.42658258170852642</v>
      </c>
      <c r="AH58" s="11">
        <f>-'OddsRatio_working_3-way'!U58/(3*'OddsRatio_working_3-way'!X58^(1/3))*COS(('OddsRatio_working_3-way'!Y58+4*PI())/3)</f>
        <v>-0.10416760425332922</v>
      </c>
      <c r="AI58" s="11">
        <f>'OddsRatio_working_3-way'!U58/(3*'OddsRatio_working_3-way'!X58^(1/3))*SIN(('OddsRatio_working_3-way'!Y58)/3)</f>
        <v>-0.18614637402452552</v>
      </c>
      <c r="AJ58" s="11">
        <f>'OddsRatio_working_3-way'!U58/(3*'OddsRatio_working_3-way'!X58^(1/3))*SIN(('OddsRatio_working_3-way'!Y58+2*PI())/3)</f>
        <v>-0.36656995709401913</v>
      </c>
      <c r="AK58" s="11">
        <f>'OddsRatio_working_3-way'!U58/(3*'OddsRatio_working_3-way'!X58^(1/3))*SIN(('OddsRatio_working_3-way'!Y58+4*PI())/3)</f>
        <v>0.55271633111854446</v>
      </c>
      <c r="AL58" s="11">
        <f>'OddsRatio_working_3-way'!Z58+'OddsRatio_working_3-way'!AF58</f>
        <v>1.0615003719237111</v>
      </c>
      <c r="AM58" s="11">
        <f>'OddsRatio_working_3-way'!AA58+'OddsRatio_working_3-way'!AG58</f>
        <v>-0.85316516341705295</v>
      </c>
      <c r="AN58" s="11">
        <f>'OddsRatio_working_3-way'!AB58+'OddsRatio_working_3-way'!AH58</f>
        <v>-0.20833520850665843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1.0615003719237111</v>
      </c>
      <c r="AS58" s="11">
        <f>IF(('OddsRatio_working_3-way'!X58=0),IF(Q58&gt;0,-Q58^(1/3),(-Q58)^(1/3)),'OddsRatio_working_3-way'!AM58-'OddsRatio_working_3-way'!R58/3)</f>
        <v>-0.85316516341705295</v>
      </c>
      <c r="AT58" s="11">
        <f>IF(('OddsRatio_working_3-way'!X58=0),IF(Q58&gt;0,-Q58^(1/3),(-Q58)^(1/3)),'OddsRatio_working_3-way'!AN58-'OddsRatio_working_3-way'!R58/3)</f>
        <v>-0.20833520850665843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1.69</v>
      </c>
      <c r="B59" s="4">
        <f>IF('True_Odds_Calculator_3-way'!B58="","",'True_Odds_Calculator_3-way'!B58)</f>
        <v>3.79</v>
      </c>
      <c r="C59" s="4">
        <f>IF('True_Odds_Calculator_3-way'!C58="","",'True_Odds_Calculator_3-way'!C58)</f>
        <v>5.71</v>
      </c>
      <c r="D59" s="9">
        <f t="shared" si="13"/>
        <v>0.57879012880851743</v>
      </c>
      <c r="E59" s="9">
        <f t="shared" si="14"/>
        <v>0.2536391605469363</v>
      </c>
      <c r="F59" s="9">
        <f t="shared" si="15"/>
        <v>0.16757071064454654</v>
      </c>
      <c r="G59" s="9">
        <f t="shared" si="16"/>
        <v>1.054698513846398</v>
      </c>
      <c r="H59" s="9">
        <f t="shared" si="17"/>
        <v>1.7277419745540139</v>
      </c>
      <c r="I59" s="9">
        <f t="shared" si="18"/>
        <v>3.9426088536314507</v>
      </c>
      <c r="J59" s="9">
        <f t="shared" si="19"/>
        <v>5.9676300002165341</v>
      </c>
      <c r="K59" s="11">
        <f t="shared" si="20"/>
        <v>0.59171597633136097</v>
      </c>
      <c r="L59" s="11">
        <f t="shared" si="21"/>
        <v>0.26385224274406333</v>
      </c>
      <c r="M59" s="11">
        <f t="shared" si="22"/>
        <v>0.17513134851138354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-0.24792035112343846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0.2239349493853697</v>
      </c>
      <c r="Q59" s="11">
        <f>2*'OddsRatio_working_3-way'!K59*'OddsRatio_working_3-way'!L59*'OddsRatio_working_3-way'!M59</f>
        <v>5.4684969324876598E-2</v>
      </c>
      <c r="R59" s="11">
        <f t="shared" si="23"/>
        <v>0</v>
      </c>
      <c r="S59" s="11">
        <f t="shared" si="24"/>
        <v>-0.90325359887003975</v>
      </c>
      <c r="T59" s="11">
        <f t="shared" si="25"/>
        <v>-0.22057474941881311</v>
      </c>
      <c r="U59" s="11">
        <f>'OddsRatio_working_3-way'!S59-'OddsRatio_working_3-way'!R59^2/3</f>
        <v>-0.90325359887003975</v>
      </c>
      <c r="V59" s="11">
        <f>'OddsRatio_working_3-way'!S59*'OddsRatio_working_3-way'!R59/3-2*'OddsRatio_working_3-way'!R59^3/27-'OddsRatio_working_3-way'!T59</f>
        <v>0.22057474941881311</v>
      </c>
      <c r="W59" s="11">
        <f>'OddsRatio_working_3-way'!V59^2+4*'OddsRatio_working_3-way'!U59^3/27</f>
        <v>-6.0522314976846528E-2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0.16520860681122118</v>
      </c>
      <c r="Y59" s="11">
        <f>IF('OddsRatio_working_3-way'!W59&gt;=0,IF('OddsRatio_working_3-way'!V59+SQRT('OddsRatio_working_3-way'!W59)&gt;0,0,PI()),ACOS('OddsRatio_working_3-way'!V59/(2*'OddsRatio_working_3-way'!X59)))</f>
        <v>0.83986366460138706</v>
      </c>
      <c r="Z59" s="11">
        <f>'OddsRatio_working_3-way'!X59^(1/3)*COS('OddsRatio_working_3-way'!Y59/3)</f>
        <v>0.52734925692319901</v>
      </c>
      <c r="AA59" s="11">
        <f>'OddsRatio_working_3-way'!X59^(1/3)*COS(('OddsRatio_working_3-way'!Y59+2*PI())/3)</f>
        <v>-0.39497760114090436</v>
      </c>
      <c r="AB59" s="11">
        <f>'OddsRatio_working_3-way'!X59^(1/3)*COS(('OddsRatio_working_3-way'!Y59+4*PI())/3)</f>
        <v>-0.13237165578229487</v>
      </c>
      <c r="AC59" s="11">
        <f>'OddsRatio_working_3-way'!X59^(1/3)*SIN('OddsRatio_working_3-way'!Y59/3)</f>
        <v>0.15161561324358944</v>
      </c>
      <c r="AD59" s="11">
        <f>'OddsRatio_working_3-way'!X59^(1/3)*SIN(('OddsRatio_working_3-way'!Y59+2*PI())/3)</f>
        <v>0.38089004654054243</v>
      </c>
      <c r="AE59" s="11">
        <f>'OddsRatio_working_3-way'!X59^(1/3)*SIN(('OddsRatio_working_3-way'!Y59+4*PI())/3)</f>
        <v>-0.53250565978413189</v>
      </c>
      <c r="AF59" s="11">
        <f>-'OddsRatio_working_3-way'!U59/(3*'OddsRatio_working_3-way'!X59^(1/3))*COS(('OddsRatio_working_3-way'!Y59)/3)</f>
        <v>0.52734925692319901</v>
      </c>
      <c r="AG59" s="11">
        <f>-'OddsRatio_working_3-way'!U59/(3*'OddsRatio_working_3-way'!X59^(1/3))*COS(('OddsRatio_working_3-way'!Y59+2*PI())/3)</f>
        <v>-0.39497760114090436</v>
      </c>
      <c r="AH59" s="11">
        <f>-'OddsRatio_working_3-way'!U59/(3*'OddsRatio_working_3-way'!X59^(1/3))*COS(('OddsRatio_working_3-way'!Y59+4*PI())/3)</f>
        <v>-0.13237165578229487</v>
      </c>
      <c r="AI59" s="11">
        <f>'OddsRatio_working_3-way'!U59/(3*'OddsRatio_working_3-way'!X59^(1/3))*SIN(('OddsRatio_working_3-way'!Y59)/3)</f>
        <v>-0.15161561324358944</v>
      </c>
      <c r="AJ59" s="11">
        <f>'OddsRatio_working_3-way'!U59/(3*'OddsRatio_working_3-way'!X59^(1/3))*SIN(('OddsRatio_working_3-way'!Y59+2*PI())/3)</f>
        <v>-0.38089004654054243</v>
      </c>
      <c r="AK59" s="11">
        <f>'OddsRatio_working_3-way'!U59/(3*'OddsRatio_working_3-way'!X59^(1/3))*SIN(('OddsRatio_working_3-way'!Y59+4*PI())/3)</f>
        <v>0.53250565978413189</v>
      </c>
      <c r="AL59" s="11">
        <f>'OddsRatio_working_3-way'!Z59+'OddsRatio_working_3-way'!AF59</f>
        <v>1.054698513846398</v>
      </c>
      <c r="AM59" s="11">
        <f>'OddsRatio_working_3-way'!AA59+'OddsRatio_working_3-way'!AG59</f>
        <v>-0.78995520228180871</v>
      </c>
      <c r="AN59" s="11">
        <f>'OddsRatio_working_3-way'!AB59+'OddsRatio_working_3-way'!AH59</f>
        <v>-0.26474331156458975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1.054698513846398</v>
      </c>
      <c r="AS59" s="11">
        <f>IF(('OddsRatio_working_3-way'!X59=0),IF(Q59&gt;0,-Q59^(1/3),(-Q59)^(1/3)),'OddsRatio_working_3-way'!AM59-'OddsRatio_working_3-way'!R59/3)</f>
        <v>-0.78995520228180871</v>
      </c>
      <c r="AT59" s="11">
        <f>IF(('OddsRatio_working_3-way'!X59=0),IF(Q59&gt;0,-Q59^(1/3),(-Q59)^(1/3)),'OddsRatio_working_3-way'!AN59-'OddsRatio_working_3-way'!R59/3)</f>
        <v>-0.26474331156458975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1.44</v>
      </c>
      <c r="B60" s="4">
        <f>IF('True_Odds_Calculator_3-way'!B59="","",'True_Odds_Calculator_3-way'!B59)</f>
        <v>4.59</v>
      </c>
      <c r="C60" s="4">
        <f>IF('True_Odds_Calculator_3-way'!C59="","",'True_Odds_Calculator_3-way'!C59)</f>
        <v>8.2200000000000006</v>
      </c>
      <c r="D60" s="9">
        <f t="shared" si="13"/>
        <v>0.6794214172958789</v>
      </c>
      <c r="E60" s="9">
        <f t="shared" si="14"/>
        <v>0.20619449366151688</v>
      </c>
      <c r="F60" s="9">
        <f t="shared" si="15"/>
        <v>0.11438408904260426</v>
      </c>
      <c r="G60" s="9">
        <f t="shared" si="16"/>
        <v>1.0723649114031704</v>
      </c>
      <c r="H60" s="9">
        <f t="shared" si="17"/>
        <v>1.471840561017395</v>
      </c>
      <c r="I60" s="9">
        <f t="shared" si="18"/>
        <v>4.8497900319373812</v>
      </c>
      <c r="J60" s="9">
        <f t="shared" si="19"/>
        <v>8.74247466033089</v>
      </c>
      <c r="K60" s="11">
        <f t="shared" si="20"/>
        <v>0.69444444444444442</v>
      </c>
      <c r="L60" s="11">
        <f t="shared" si="21"/>
        <v>0.2178649237472767</v>
      </c>
      <c r="M60" s="11">
        <f t="shared" si="22"/>
        <v>0.121654501216545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-0.20991202945387699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0.20706444243012154</v>
      </c>
      <c r="Q60" s="11">
        <f>2*'OddsRatio_working_3-way'!K60*'OddsRatio_working_3-way'!L60*'OddsRatio_working_3-way'!M60</f>
        <v>3.6811456432021605E-2</v>
      </c>
      <c r="R60" s="11">
        <f t="shared" si="23"/>
        <v>0</v>
      </c>
      <c r="S60" s="11">
        <f t="shared" si="24"/>
        <v>-0.98643437905314935</v>
      </c>
      <c r="T60" s="11">
        <f t="shared" si="25"/>
        <v>-0.17536611183167097</v>
      </c>
      <c r="U60" s="11">
        <f>'OddsRatio_working_3-way'!S60-'OddsRatio_working_3-way'!R60^2/3</f>
        <v>-0.98643437905314935</v>
      </c>
      <c r="V60" s="11">
        <f>'OddsRatio_working_3-way'!S60*'OddsRatio_working_3-way'!R60/3-2*'OddsRatio_working_3-way'!R60^3/27-'OddsRatio_working_3-way'!T60</f>
        <v>0.17536611183167097</v>
      </c>
      <c r="W60" s="11">
        <f>'OddsRatio_working_3-way'!V60^2+4*'OddsRatio_working_3-way'!U60^3/27</f>
        <v>-0.11144712962793615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0.18854734339609128</v>
      </c>
      <c r="Y60" s="11">
        <f>IF('OddsRatio_working_3-way'!W60&gt;=0,IF('OddsRatio_working_3-way'!V60+SQRT('OddsRatio_working_3-way'!W60)&gt;0,0,PI()),ACOS('OddsRatio_working_3-way'!V60/(2*'OddsRatio_working_3-way'!X60)))</f>
        <v>1.0871105461595438</v>
      </c>
      <c r="Z60" s="11">
        <f>'OddsRatio_working_3-way'!X60^(1/3)*COS('OddsRatio_working_3-way'!Y60/3)</f>
        <v>0.53618245570158518</v>
      </c>
      <c r="AA60" s="11">
        <f>'OddsRatio_working_3-way'!X60^(1/3)*COS(('OddsRatio_working_3-way'!Y60+2*PI())/3)</f>
        <v>-0.44413064222055965</v>
      </c>
      <c r="AB60" s="11">
        <f>'OddsRatio_working_3-way'!X60^(1/3)*COS(('OddsRatio_working_3-way'!Y60+4*PI())/3)</f>
        <v>-9.2051813481025563E-2</v>
      </c>
      <c r="AC60" s="11">
        <f>'OddsRatio_working_3-way'!X60^(1/3)*SIN('OddsRatio_working_3-way'!Y60/3)</f>
        <v>0.20327280654873817</v>
      </c>
      <c r="AD60" s="11">
        <f>'OddsRatio_working_3-way'!X60^(1/3)*SIN(('OddsRatio_working_3-way'!Y60+2*PI())/3)</f>
        <v>0.36271122442672826</v>
      </c>
      <c r="AE60" s="11">
        <f>'OddsRatio_working_3-way'!X60^(1/3)*SIN(('OddsRatio_working_3-way'!Y60+4*PI())/3)</f>
        <v>-0.56598403097546635</v>
      </c>
      <c r="AF60" s="11">
        <f>-'OddsRatio_working_3-way'!U60/(3*'OddsRatio_working_3-way'!X60^(1/3))*COS(('OddsRatio_working_3-way'!Y60)/3)</f>
        <v>0.53618245570158518</v>
      </c>
      <c r="AG60" s="11">
        <f>-'OddsRatio_working_3-way'!U60/(3*'OddsRatio_working_3-way'!X60^(1/3))*COS(('OddsRatio_working_3-way'!Y60+2*PI())/3)</f>
        <v>-0.44413064222055954</v>
      </c>
      <c r="AH60" s="11">
        <f>-'OddsRatio_working_3-way'!U60/(3*'OddsRatio_working_3-way'!X60^(1/3))*COS(('OddsRatio_working_3-way'!Y60+4*PI())/3)</f>
        <v>-9.2051813481025549E-2</v>
      </c>
      <c r="AI60" s="11">
        <f>'OddsRatio_working_3-way'!U60/(3*'OddsRatio_working_3-way'!X60^(1/3))*SIN(('OddsRatio_working_3-way'!Y60)/3)</f>
        <v>-0.20327280654873814</v>
      </c>
      <c r="AJ60" s="11">
        <f>'OddsRatio_working_3-way'!U60/(3*'OddsRatio_working_3-way'!X60^(1/3))*SIN(('OddsRatio_working_3-way'!Y60+2*PI())/3)</f>
        <v>-0.36271122442672821</v>
      </c>
      <c r="AK60" s="11">
        <f>'OddsRatio_working_3-way'!U60/(3*'OddsRatio_working_3-way'!X60^(1/3))*SIN(('OddsRatio_working_3-way'!Y60+4*PI())/3)</f>
        <v>0.56598403097546623</v>
      </c>
      <c r="AL60" s="11">
        <f>'OddsRatio_working_3-way'!Z60+'OddsRatio_working_3-way'!AF60</f>
        <v>1.0723649114031704</v>
      </c>
      <c r="AM60" s="11">
        <f>'OddsRatio_working_3-way'!AA60+'OddsRatio_working_3-way'!AG60</f>
        <v>-0.88826128444111918</v>
      </c>
      <c r="AN60" s="11">
        <f>'OddsRatio_working_3-way'!AB60+'OddsRatio_working_3-way'!AH60</f>
        <v>-0.18410362696205113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1.0723649114031704</v>
      </c>
      <c r="AS60" s="11">
        <f>IF(('OddsRatio_working_3-way'!X60=0),IF(Q60&gt;0,-Q60^(1/3),(-Q60)^(1/3)),'OddsRatio_working_3-way'!AM60-'OddsRatio_working_3-way'!R60/3)</f>
        <v>-0.88826128444111918</v>
      </c>
      <c r="AT60" s="11">
        <f>IF(('OddsRatio_working_3-way'!X60=0),IF(Q60&gt;0,-Q60^(1/3),(-Q60)^(1/3)),'OddsRatio_working_3-way'!AN60-'OddsRatio_working_3-way'!R60/3)</f>
        <v>-0.18410362696205113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2.8</v>
      </c>
      <c r="B61" s="4">
        <f>IF('True_Odds_Calculator_3-way'!B60="","",'True_Odds_Calculator_3-way'!B60)</f>
        <v>3.18</v>
      </c>
      <c r="C61" s="4">
        <f>IF('True_Odds_Calculator_3-way'!C60="","",'True_Odds_Calculator_3-way'!C60)</f>
        <v>2.81</v>
      </c>
      <c r="D61" s="9">
        <f t="shared" si="13"/>
        <v>0.34778213074143793</v>
      </c>
      <c r="E61" s="9">
        <f t="shared" si="14"/>
        <v>0.30569135399172942</v>
      </c>
      <c r="F61" s="9">
        <f t="shared" si="15"/>
        <v>0.34652651526683281</v>
      </c>
      <c r="G61" s="9">
        <f t="shared" si="16"/>
        <v>1.0418685397283649</v>
      </c>
      <c r="H61" s="9">
        <f t="shared" si="17"/>
        <v>2.8753633715110563</v>
      </c>
      <c r="I61" s="9">
        <f t="shared" si="18"/>
        <v>3.2712734166078357</v>
      </c>
      <c r="J61" s="9">
        <f t="shared" si="19"/>
        <v>2.8857820569083397</v>
      </c>
      <c r="K61" s="11">
        <f t="shared" si="20"/>
        <v>0.35714285714285715</v>
      </c>
      <c r="L61" s="11">
        <f t="shared" si="21"/>
        <v>0.31446540880503143</v>
      </c>
      <c r="M61" s="11">
        <f t="shared" si="22"/>
        <v>0.35587188612099646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-0.28386778064479001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0.2314126483199202</v>
      </c>
      <c r="Q61" s="11">
        <f>2*'OddsRatio_working_3-way'!K61*'OddsRatio_working_3-way'!L61*'OddsRatio_working_3-way'!M61</f>
        <v>7.9935284393754816E-2</v>
      </c>
      <c r="R61" s="11">
        <f t="shared" si="23"/>
        <v>0</v>
      </c>
      <c r="S61" s="11">
        <f t="shared" si="24"/>
        <v>-0.8152128001081318</v>
      </c>
      <c r="T61" s="11">
        <f t="shared" si="25"/>
        <v>-0.28159336791299888</v>
      </c>
      <c r="U61" s="11">
        <f>'OddsRatio_working_3-way'!S61-'OddsRatio_working_3-way'!R61^2/3</f>
        <v>-0.8152128001081318</v>
      </c>
      <c r="V61" s="11">
        <f>'OddsRatio_working_3-way'!S61*'OddsRatio_working_3-way'!R61/3-2*'OddsRatio_working_3-way'!R61^3/27-'OddsRatio_working_3-way'!T61</f>
        <v>0.28159336791299888</v>
      </c>
      <c r="W61" s="11">
        <f>'OddsRatio_working_3-way'!V61^2+4*'OddsRatio_working_3-way'!U61^3/27</f>
        <v>-9.6703102655656958E-4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0.14165261723591813</v>
      </c>
      <c r="Y61" s="11">
        <f>IF('OddsRatio_working_3-way'!W61&gt;=0,IF('OddsRatio_working_3-way'!V61+SQRT('OddsRatio_working_3-way'!W61)&gt;0,0,PI()),ACOS('OddsRatio_working_3-way'!V61/(2*'OddsRatio_working_3-way'!X61)))</f>
        <v>0.10998705658127239</v>
      </c>
      <c r="Z61" s="11">
        <f>'OddsRatio_working_3-way'!X61^(1/3)*COS('OddsRatio_working_3-way'!Y61/3)</f>
        <v>0.52093426986418245</v>
      </c>
      <c r="AA61" s="11">
        <f>'OddsRatio_working_3-way'!X61^(1/3)*COS(('OddsRatio_working_3-way'!Y61+2*PI())/3)</f>
        <v>-0.27701448782723087</v>
      </c>
      <c r="AB61" s="11">
        <f>'OddsRatio_working_3-way'!X61^(1/3)*COS(('OddsRatio_working_3-way'!Y61+4*PI())/3)</f>
        <v>-0.24391978203695169</v>
      </c>
      <c r="AC61" s="11">
        <f>'OddsRatio_working_3-way'!X61^(1/3)*SIN('OddsRatio_working_3-way'!Y61/3)</f>
        <v>1.9107237296769324E-2</v>
      </c>
      <c r="AD61" s="11">
        <f>'OddsRatio_working_3-way'!X61^(1/3)*SIN(('OddsRatio_working_3-way'!Y61+2*PI())/3)</f>
        <v>0.4415886927558958</v>
      </c>
      <c r="AE61" s="11">
        <f>'OddsRatio_working_3-way'!X61^(1/3)*SIN(('OddsRatio_working_3-way'!Y61+4*PI())/3)</f>
        <v>-0.4606959300526649</v>
      </c>
      <c r="AF61" s="11">
        <f>-'OddsRatio_working_3-way'!U61/(3*'OddsRatio_working_3-way'!X61^(1/3))*COS(('OddsRatio_working_3-way'!Y61)/3)</f>
        <v>0.52093426986418245</v>
      </c>
      <c r="AG61" s="11">
        <f>-'OddsRatio_working_3-way'!U61/(3*'OddsRatio_working_3-way'!X61^(1/3))*COS(('OddsRatio_working_3-way'!Y61+2*PI())/3)</f>
        <v>-0.27701448782723087</v>
      </c>
      <c r="AH61" s="11">
        <f>-'OddsRatio_working_3-way'!U61/(3*'OddsRatio_working_3-way'!X61^(1/3))*COS(('OddsRatio_working_3-way'!Y61+4*PI())/3)</f>
        <v>-0.24391978203695169</v>
      </c>
      <c r="AI61" s="11">
        <f>'OddsRatio_working_3-way'!U61/(3*'OddsRatio_working_3-way'!X61^(1/3))*SIN(('OddsRatio_working_3-way'!Y61)/3)</f>
        <v>-1.9107237296769324E-2</v>
      </c>
      <c r="AJ61" s="11">
        <f>'OddsRatio_working_3-way'!U61/(3*'OddsRatio_working_3-way'!X61^(1/3))*SIN(('OddsRatio_working_3-way'!Y61+2*PI())/3)</f>
        <v>-0.4415886927558958</v>
      </c>
      <c r="AK61" s="11">
        <f>'OddsRatio_working_3-way'!U61/(3*'OddsRatio_working_3-way'!X61^(1/3))*SIN(('OddsRatio_working_3-way'!Y61+4*PI())/3)</f>
        <v>0.4606959300526649</v>
      </c>
      <c r="AL61" s="11">
        <f>'OddsRatio_working_3-way'!Z61+'OddsRatio_working_3-way'!AF61</f>
        <v>1.0418685397283649</v>
      </c>
      <c r="AM61" s="11">
        <f>'OddsRatio_working_3-way'!AA61+'OddsRatio_working_3-way'!AG61</f>
        <v>-0.55402897565446174</v>
      </c>
      <c r="AN61" s="11">
        <f>'OddsRatio_working_3-way'!AB61+'OddsRatio_working_3-way'!AH61</f>
        <v>-0.48783956407390339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1.0418685397283649</v>
      </c>
      <c r="AS61" s="11">
        <f>IF(('OddsRatio_working_3-way'!X61=0),IF(Q61&gt;0,-Q61^(1/3),(-Q61)^(1/3)),'OddsRatio_working_3-way'!AM61-'OddsRatio_working_3-way'!R61/3)</f>
        <v>-0.55402897565446174</v>
      </c>
      <c r="AT61" s="11">
        <f>IF(('OddsRatio_working_3-way'!X61=0),IF(Q61&gt;0,-Q61^(1/3),(-Q61)^(1/3)),'OddsRatio_working_3-way'!AN61-'OddsRatio_working_3-way'!R61/3)</f>
        <v>-0.48783956407390339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1.67</v>
      </c>
      <c r="B62" s="4">
        <f>IF('True_Odds_Calculator_3-way'!B61="","",'True_Odds_Calculator_3-way'!B61)</f>
        <v>3.95</v>
      </c>
      <c r="C62" s="4">
        <f>IF('True_Odds_Calculator_3-way'!C61="","",'True_Odds_Calculator_3-way'!C61)</f>
        <v>5.61</v>
      </c>
      <c r="D62" s="9">
        <f t="shared" si="13"/>
        <v>0.58604724681144815</v>
      </c>
      <c r="E62" s="9">
        <f t="shared" si="14"/>
        <v>0.24330689566194322</v>
      </c>
      <c r="F62" s="9">
        <f t="shared" si="15"/>
        <v>0.17064585752660863</v>
      </c>
      <c r="G62" s="9">
        <f t="shared" si="16"/>
        <v>1.0542493518973015</v>
      </c>
      <c r="H62" s="9">
        <f t="shared" si="17"/>
        <v>1.7063470657711919</v>
      </c>
      <c r="I62" s="9">
        <f t="shared" si="18"/>
        <v>4.1100355880970403</v>
      </c>
      <c r="J62" s="9">
        <f t="shared" si="19"/>
        <v>5.8600895122465602</v>
      </c>
      <c r="K62" s="11">
        <f t="shared" si="20"/>
        <v>0.5988023952095809</v>
      </c>
      <c r="L62" s="11">
        <f t="shared" si="21"/>
        <v>0.25316455696202528</v>
      </c>
      <c r="M62" s="11">
        <f t="shared" si="22"/>
        <v>0.17825311942959002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-0.24621885991774661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0.22239417462374378</v>
      </c>
      <c r="Q62" s="11">
        <f>2*'OddsRatio_working_3-way'!K62*'OddsRatio_working_3-way'!L62*'OddsRatio_working_3-way'!M62</f>
        <v>5.4044756895198977E-2</v>
      </c>
      <c r="R62" s="11">
        <f t="shared" si="23"/>
        <v>0</v>
      </c>
      <c r="S62" s="11">
        <f t="shared" si="24"/>
        <v>-0.90323777267930716</v>
      </c>
      <c r="T62" s="11">
        <f t="shared" si="25"/>
        <v>-0.21949885119788753</v>
      </c>
      <c r="U62" s="11">
        <f>'OddsRatio_working_3-way'!S62-'OddsRatio_working_3-way'!R62^2/3</f>
        <v>-0.90323777267930716</v>
      </c>
      <c r="V62" s="11">
        <f>'OddsRatio_working_3-way'!S62*'OddsRatio_working_3-way'!R62/3-2*'OddsRatio_working_3-way'!R62^3/27-'OddsRatio_working_3-way'!T62</f>
        <v>0.21949885119788753</v>
      </c>
      <c r="W62" s="11">
        <f>'OddsRatio_working_3-way'!V62^2+4*'OddsRatio_working_3-way'!U62^3/27</f>
        <v>-6.0990050784590709E-2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0.1652042648222066</v>
      </c>
      <c r="Y62" s="11">
        <f>IF('OddsRatio_working_3-way'!W62&gt;=0,IF('OddsRatio_working_3-way'!V62+SQRT('OddsRatio_working_3-way'!W62)&gt;0,0,PI()),ACOS('OddsRatio_working_3-way'!V62/(2*'OddsRatio_working_3-way'!X62)))</f>
        <v>0.84420512047509721</v>
      </c>
      <c r="Z62" s="11">
        <f>'OddsRatio_working_3-way'!X62^(1/3)*COS('OddsRatio_working_3-way'!Y62/3)</f>
        <v>0.52712467594865076</v>
      </c>
      <c r="AA62" s="11">
        <f>'OddsRatio_working_3-way'!X62^(1/3)*COS(('OddsRatio_working_3-way'!Y62+2*PI())/3)</f>
        <v>-0.39552492803055778</v>
      </c>
      <c r="AB62" s="11">
        <f>'OddsRatio_working_3-way'!X62^(1/3)*COS(('OddsRatio_working_3-way'!Y62+4*PI())/3)</f>
        <v>-0.13159974791809287</v>
      </c>
      <c r="AC62" s="11">
        <f>'OddsRatio_working_3-way'!X62^(1/3)*SIN('OddsRatio_working_3-way'!Y62/3)</f>
        <v>0.15237727378385205</v>
      </c>
      <c r="AD62" s="11">
        <f>'OddsRatio_working_3-way'!X62^(1/3)*SIN(('OddsRatio_working_3-way'!Y62+2*PI())/3)</f>
        <v>0.38031472344124562</v>
      </c>
      <c r="AE62" s="11">
        <f>'OddsRatio_working_3-way'!X62^(1/3)*SIN(('OddsRatio_working_3-way'!Y62+4*PI())/3)</f>
        <v>-0.53269199722509764</v>
      </c>
      <c r="AF62" s="11">
        <f>-'OddsRatio_working_3-way'!U62/(3*'OddsRatio_working_3-way'!X62^(1/3))*COS(('OddsRatio_working_3-way'!Y62)/3)</f>
        <v>0.52712467594865076</v>
      </c>
      <c r="AG62" s="11">
        <f>-'OddsRatio_working_3-way'!U62/(3*'OddsRatio_working_3-way'!X62^(1/3))*COS(('OddsRatio_working_3-way'!Y62+2*PI())/3)</f>
        <v>-0.39552492803055778</v>
      </c>
      <c r="AH62" s="11">
        <f>-'OddsRatio_working_3-way'!U62/(3*'OddsRatio_working_3-way'!X62^(1/3))*COS(('OddsRatio_working_3-way'!Y62+4*PI())/3)</f>
        <v>-0.13159974791809287</v>
      </c>
      <c r="AI62" s="11">
        <f>'OddsRatio_working_3-way'!U62/(3*'OddsRatio_working_3-way'!X62^(1/3))*SIN(('OddsRatio_working_3-way'!Y62)/3)</f>
        <v>-0.15237727378385205</v>
      </c>
      <c r="AJ62" s="11">
        <f>'OddsRatio_working_3-way'!U62/(3*'OddsRatio_working_3-way'!X62^(1/3))*SIN(('OddsRatio_working_3-way'!Y62+2*PI())/3)</f>
        <v>-0.38031472344124562</v>
      </c>
      <c r="AK62" s="11">
        <f>'OddsRatio_working_3-way'!U62/(3*'OddsRatio_working_3-way'!X62^(1/3))*SIN(('OddsRatio_working_3-way'!Y62+4*PI())/3)</f>
        <v>0.53269199722509764</v>
      </c>
      <c r="AL62" s="11">
        <f>'OddsRatio_working_3-way'!Z62+'OddsRatio_working_3-way'!AF62</f>
        <v>1.0542493518973015</v>
      </c>
      <c r="AM62" s="11">
        <f>'OddsRatio_working_3-way'!AA62+'OddsRatio_working_3-way'!AG62</f>
        <v>-0.79104985606111555</v>
      </c>
      <c r="AN62" s="11">
        <f>'OddsRatio_working_3-way'!AB62+'OddsRatio_working_3-way'!AH62</f>
        <v>-0.26319949583618574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1.0542493518973015</v>
      </c>
      <c r="AS62" s="11">
        <f>IF(('OddsRatio_working_3-way'!X62=0),IF(Q62&gt;0,-Q62^(1/3),(-Q62)^(1/3)),'OddsRatio_working_3-way'!AM62-'OddsRatio_working_3-way'!R62/3)</f>
        <v>-0.79104985606111555</v>
      </c>
      <c r="AT62" s="11">
        <f>IF(('OddsRatio_working_3-way'!X62=0),IF(Q62&gt;0,-Q62^(1/3),(-Q62)^(1/3)),'OddsRatio_working_3-way'!AN62-'OddsRatio_working_3-way'!R62/3)</f>
        <v>-0.26319949583618574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3.7</v>
      </c>
      <c r="B63" s="4">
        <f>IF('True_Odds_Calculator_3-way'!B62="","",'True_Odds_Calculator_3-way'!B62)</f>
        <v>3.8</v>
      </c>
      <c r="C63" s="4">
        <f>IF('True_Odds_Calculator_3-way'!C62="","",'True_Odds_Calculator_3-way'!C62)</f>
        <v>2</v>
      </c>
      <c r="D63" s="9">
        <f t="shared" si="13"/>
        <v>0.26003413027597277</v>
      </c>
      <c r="E63" s="9">
        <f t="shared" si="14"/>
        <v>0.25309769847676872</v>
      </c>
      <c r="F63" s="9">
        <f t="shared" si="15"/>
        <v>0.48686817124725845</v>
      </c>
      <c r="G63" s="9">
        <f t="shared" si="16"/>
        <v>1.0539440839564453</v>
      </c>
      <c r="H63" s="9">
        <f t="shared" si="17"/>
        <v>3.8456490266824033</v>
      </c>
      <c r="I63" s="9">
        <f t="shared" si="18"/>
        <v>3.9510434350780468</v>
      </c>
      <c r="J63" s="9">
        <f t="shared" si="19"/>
        <v>2.0539440839564453</v>
      </c>
      <c r="K63" s="11">
        <f t="shared" si="20"/>
        <v>0.27027027027027023</v>
      </c>
      <c r="L63" s="11">
        <f t="shared" si="21"/>
        <v>0.26315789473684209</v>
      </c>
      <c r="M63" s="11">
        <f t="shared" si="22"/>
        <v>0.5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-0.2688477951635847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0.23115220483641535</v>
      </c>
      <c r="Q63" s="11">
        <f>2*'OddsRatio_working_3-way'!K63*'OddsRatio_working_3-way'!L63*'OddsRatio_working_3-way'!M63</f>
        <v>7.1123755334281641E-2</v>
      </c>
      <c r="R63" s="11">
        <f t="shared" si="23"/>
        <v>0</v>
      </c>
      <c r="S63" s="11">
        <f t="shared" si="24"/>
        <v>-0.85978835978835955</v>
      </c>
      <c r="T63" s="11">
        <f t="shared" si="25"/>
        <v>-0.26455026455026448</v>
      </c>
      <c r="U63" s="11">
        <f>'OddsRatio_working_3-way'!S63-'OddsRatio_working_3-way'!R63^2/3</f>
        <v>-0.85978835978835955</v>
      </c>
      <c r="V63" s="11">
        <f>'OddsRatio_working_3-way'!S63*'OddsRatio_working_3-way'!R63/3-2*'OddsRatio_working_3-way'!R63^3/27-'OddsRatio_working_3-way'!T63</f>
        <v>0.26455026455026448</v>
      </c>
      <c r="W63" s="11">
        <f>'OddsRatio_working_3-way'!V63^2+4*'OddsRatio_working_3-way'!U63^3/27</f>
        <v>-2.4174124674712014E-2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0.1534282952622551</v>
      </c>
      <c r="Y63" s="11">
        <f>IF('OddsRatio_working_3-way'!W63&gt;=0,IF('OddsRatio_working_3-way'!V63+SQRT('OddsRatio_working_3-way'!W63)&gt;0,0,PI()),ACOS('OddsRatio_working_3-way'!V63/(2*'OddsRatio_working_3-way'!X63)))</f>
        <v>0.53133784276989449</v>
      </c>
      <c r="Z63" s="11">
        <f>'OddsRatio_working_3-way'!X63^(1/3)*COS('OddsRatio_working_3-way'!Y63/3)</f>
        <v>0.52697204197822267</v>
      </c>
      <c r="AA63" s="11">
        <f>'OddsRatio_working_3-way'!X63^(1/3)*COS(('OddsRatio_working_3-way'!Y63+2*PI())/3)</f>
        <v>-0.34517102681678247</v>
      </c>
      <c r="AB63" s="11">
        <f>'OddsRatio_working_3-way'!X63^(1/3)*COS(('OddsRatio_working_3-way'!Y63+4*PI())/3)</f>
        <v>-0.18180101516144032</v>
      </c>
      <c r="AC63" s="11">
        <f>'OddsRatio_working_3-way'!X63^(1/3)*SIN('OddsRatio_working_3-way'!Y63/3)</f>
        <v>9.432172020672426E-2</v>
      </c>
      <c r="AD63" s="11">
        <f>'OddsRatio_working_3-way'!X63^(1/3)*SIN(('OddsRatio_working_3-way'!Y63+2*PI())/3)</f>
        <v>0.40921031533393837</v>
      </c>
      <c r="AE63" s="11">
        <f>'OddsRatio_working_3-way'!X63^(1/3)*SIN(('OddsRatio_working_3-way'!Y63+4*PI())/3)</f>
        <v>-0.50353203554066239</v>
      </c>
      <c r="AF63" s="11">
        <f>-'OddsRatio_working_3-way'!U63/(3*'OddsRatio_working_3-way'!X63^(1/3))*COS(('OddsRatio_working_3-way'!Y63)/3)</f>
        <v>0.52697204197822267</v>
      </c>
      <c r="AG63" s="11">
        <f>-'OddsRatio_working_3-way'!U63/(3*'OddsRatio_working_3-way'!X63^(1/3))*COS(('OddsRatio_working_3-way'!Y63+2*PI())/3)</f>
        <v>-0.34517102681678247</v>
      </c>
      <c r="AH63" s="11">
        <f>-'OddsRatio_working_3-way'!U63/(3*'OddsRatio_working_3-way'!X63^(1/3))*COS(('OddsRatio_working_3-way'!Y63+4*PI())/3)</f>
        <v>-0.18180101516144032</v>
      </c>
      <c r="AI63" s="11">
        <f>'OddsRatio_working_3-way'!U63/(3*'OddsRatio_working_3-way'!X63^(1/3))*SIN(('OddsRatio_working_3-way'!Y63)/3)</f>
        <v>-9.432172020672426E-2</v>
      </c>
      <c r="AJ63" s="11">
        <f>'OddsRatio_working_3-way'!U63/(3*'OddsRatio_working_3-way'!X63^(1/3))*SIN(('OddsRatio_working_3-way'!Y63+2*PI())/3)</f>
        <v>-0.40921031533393837</v>
      </c>
      <c r="AK63" s="11">
        <f>'OddsRatio_working_3-way'!U63/(3*'OddsRatio_working_3-way'!X63^(1/3))*SIN(('OddsRatio_working_3-way'!Y63+4*PI())/3)</f>
        <v>0.50353203554066239</v>
      </c>
      <c r="AL63" s="11">
        <f>'OddsRatio_working_3-way'!Z63+'OddsRatio_working_3-way'!AF63</f>
        <v>1.0539440839564453</v>
      </c>
      <c r="AM63" s="11">
        <f>'OddsRatio_working_3-way'!AA63+'OddsRatio_working_3-way'!AG63</f>
        <v>-0.69034205363356493</v>
      </c>
      <c r="AN63" s="11">
        <f>'OddsRatio_working_3-way'!AB63+'OddsRatio_working_3-way'!AH63</f>
        <v>-0.36360203032288063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1.0539440839564453</v>
      </c>
      <c r="AS63" s="11">
        <f>IF(('OddsRatio_working_3-way'!X63=0),IF(Q63&gt;0,-Q63^(1/3),(-Q63)^(1/3)),'OddsRatio_working_3-way'!AM63-'OddsRatio_working_3-way'!R63/3)</f>
        <v>-0.69034205363356493</v>
      </c>
      <c r="AT63" s="11">
        <f>IF(('OddsRatio_working_3-way'!X63=0),IF(Q63&gt;0,-Q63^(1/3),(-Q63)^(1/3)),'OddsRatio_working_3-way'!AN63-'OddsRatio_working_3-way'!R63/3)</f>
        <v>-0.36360203032288063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4.33</v>
      </c>
      <c r="B64" s="4">
        <f>IF('True_Odds_Calculator_3-way'!B63="","",'True_Odds_Calculator_3-way'!B63)</f>
        <v>3.75</v>
      </c>
      <c r="C64" s="4">
        <f>IF('True_Odds_Calculator_3-way'!C63="","",'True_Odds_Calculator_3-way'!C63)</f>
        <v>1.86</v>
      </c>
      <c r="D64" s="9">
        <f t="shared" si="13"/>
        <v>0.22095434365611263</v>
      </c>
      <c r="E64" s="9">
        <f t="shared" si="14"/>
        <v>0.25564236217272818</v>
      </c>
      <c r="F64" s="9">
        <f t="shared" si="15"/>
        <v>0.52340329417115905</v>
      </c>
      <c r="G64" s="9">
        <f t="shared" si="16"/>
        <v>1.058805365292224</v>
      </c>
      <c r="H64" s="9">
        <f t="shared" si="17"/>
        <v>4.5258218664231054</v>
      </c>
      <c r="I64" s="9">
        <f t="shared" si="18"/>
        <v>3.9117147545536159</v>
      </c>
      <c r="J64" s="9">
        <f t="shared" si="19"/>
        <v>1.9105726141513129</v>
      </c>
      <c r="K64" s="11">
        <f t="shared" si="20"/>
        <v>0.23094688221709006</v>
      </c>
      <c r="L64" s="11">
        <f t="shared" si="21"/>
        <v>0.26666666666666666</v>
      </c>
      <c r="M64" s="11">
        <f t="shared" si="22"/>
        <v>0.5376344086021505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-0.2607613797213737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0.22978800897298995</v>
      </c>
      <c r="Q64" s="11">
        <f>2*'OddsRatio_working_3-way'!K64*'OddsRatio_working_3-way'!L64*'OddsRatio_working_3-way'!M64</f>
        <v>6.6221328234291055E-2</v>
      </c>
      <c r="R64" s="11">
        <f t="shared" si="23"/>
        <v>0</v>
      </c>
      <c r="S64" s="11">
        <f t="shared" si="24"/>
        <v>-0.8812194858706488</v>
      </c>
      <c r="T64" s="11">
        <f t="shared" si="25"/>
        <v>-0.2539537423258354</v>
      </c>
      <c r="U64" s="11">
        <f>'OddsRatio_working_3-way'!S64-'OddsRatio_working_3-way'!R64^2/3</f>
        <v>-0.8812194858706488</v>
      </c>
      <c r="V64" s="11">
        <f>'OddsRatio_working_3-way'!S64*'OddsRatio_working_3-way'!R64/3-2*'OddsRatio_working_3-way'!R64^3/27-'OddsRatio_working_3-way'!T64</f>
        <v>0.2539537423258354</v>
      </c>
      <c r="W64" s="11">
        <f>'OddsRatio_working_3-way'!V64^2+4*'OddsRatio_working_3-way'!U64^3/27</f>
        <v>-3.6886613418425696E-2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0.15920043707518713</v>
      </c>
      <c r="Y64" s="11">
        <f>IF('OddsRatio_working_3-way'!W64&gt;=0,IF('OddsRatio_working_3-way'!V64+SQRT('OddsRatio_working_3-way'!W64)&gt;0,0,PI()),ACOS('OddsRatio_working_3-way'!V64/(2*'OddsRatio_working_3-way'!X64)))</f>
        <v>0.64750506160907295</v>
      </c>
      <c r="Z64" s="11">
        <f>'OddsRatio_working_3-way'!X64^(1/3)*COS('OddsRatio_working_3-way'!Y64/3)</f>
        <v>0.52940268264611201</v>
      </c>
      <c r="AA64" s="11">
        <f>'OddsRatio_working_3-way'!X64^(1/3)*COS(('OddsRatio_working_3-way'!Y64+2*PI())/3)</f>
        <v>-0.36522233998993764</v>
      </c>
      <c r="AB64" s="11">
        <f>'OddsRatio_working_3-way'!X64^(1/3)*COS(('OddsRatio_working_3-way'!Y64+4*PI())/3)</f>
        <v>-0.16418034265617451</v>
      </c>
      <c r="AC64" s="11">
        <f>'OddsRatio_working_3-way'!X64^(1/3)*SIN('OddsRatio_working_3-way'!Y64/3)</f>
        <v>0.11607165127906831</v>
      </c>
      <c r="AD64" s="11">
        <f>'OddsRatio_working_3-way'!X64^(1/3)*SIN(('OddsRatio_working_3-way'!Y64+2*PI())/3)</f>
        <v>0.40044034636363007</v>
      </c>
      <c r="AE64" s="11">
        <f>'OddsRatio_working_3-way'!X64^(1/3)*SIN(('OddsRatio_working_3-way'!Y64+4*PI())/3)</f>
        <v>-0.51651199764269828</v>
      </c>
      <c r="AF64" s="11">
        <f>-'OddsRatio_working_3-way'!U64/(3*'OddsRatio_working_3-way'!X64^(1/3))*COS(('OddsRatio_working_3-way'!Y64)/3)</f>
        <v>0.52940268264611201</v>
      </c>
      <c r="AG64" s="11">
        <f>-'OddsRatio_working_3-way'!U64/(3*'OddsRatio_working_3-way'!X64^(1/3))*COS(('OddsRatio_working_3-way'!Y64+2*PI())/3)</f>
        <v>-0.36522233998993764</v>
      </c>
      <c r="AH64" s="11">
        <f>-'OddsRatio_working_3-way'!U64/(3*'OddsRatio_working_3-way'!X64^(1/3))*COS(('OddsRatio_working_3-way'!Y64+4*PI())/3)</f>
        <v>-0.16418034265617451</v>
      </c>
      <c r="AI64" s="11">
        <f>'OddsRatio_working_3-way'!U64/(3*'OddsRatio_working_3-way'!X64^(1/3))*SIN(('OddsRatio_working_3-way'!Y64)/3)</f>
        <v>-0.11607165127906831</v>
      </c>
      <c r="AJ64" s="11">
        <f>'OddsRatio_working_3-way'!U64/(3*'OddsRatio_working_3-way'!X64^(1/3))*SIN(('OddsRatio_working_3-way'!Y64+2*PI())/3)</f>
        <v>-0.40044034636363007</v>
      </c>
      <c r="AK64" s="11">
        <f>'OddsRatio_working_3-way'!U64/(3*'OddsRatio_working_3-way'!X64^(1/3))*SIN(('OddsRatio_working_3-way'!Y64+4*PI())/3)</f>
        <v>0.51651199764269828</v>
      </c>
      <c r="AL64" s="11">
        <f>'OddsRatio_working_3-way'!Z64+'OddsRatio_working_3-way'!AF64</f>
        <v>1.058805365292224</v>
      </c>
      <c r="AM64" s="11">
        <f>'OddsRatio_working_3-way'!AA64+'OddsRatio_working_3-way'!AG64</f>
        <v>-0.73044467997987528</v>
      </c>
      <c r="AN64" s="11">
        <f>'OddsRatio_working_3-way'!AB64+'OddsRatio_working_3-way'!AH64</f>
        <v>-0.32836068531234902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1.058805365292224</v>
      </c>
      <c r="AS64" s="11">
        <f>IF(('OddsRatio_working_3-way'!X64=0),IF(Q64&gt;0,-Q64^(1/3),(-Q64)^(1/3)),'OddsRatio_working_3-way'!AM64-'OddsRatio_working_3-way'!R64/3)</f>
        <v>-0.73044467997987528</v>
      </c>
      <c r="AT64" s="11">
        <f>IF(('OddsRatio_working_3-way'!X64=0),IF(Q64&gt;0,-Q64^(1/3),(-Q64)^(1/3)),'OddsRatio_working_3-way'!AN64-'OddsRatio_working_3-way'!R64/3)</f>
        <v>-0.32836068531234902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</v>
      </c>
      <c r="B65" s="4">
        <f>IF('True_Odds_Calculator_3-way'!B64="","",'True_Odds_Calculator_3-way'!B64)</f>
        <v>3.58</v>
      </c>
      <c r="C65" s="4">
        <f>IF('True_Odds_Calculator_3-way'!C64="","",'True_Odds_Calculator_3-way'!C64)</f>
        <v>2.38</v>
      </c>
      <c r="D65" s="9">
        <f t="shared" si="13"/>
        <v>0.32240603102677939</v>
      </c>
      <c r="E65" s="9">
        <f t="shared" si="14"/>
        <v>0.26945710361741515</v>
      </c>
      <c r="F65" s="9">
        <f t="shared" si="15"/>
        <v>0.40813686535580551</v>
      </c>
      <c r="G65" s="9">
        <f t="shared" si="16"/>
        <v>1.0508394753275239</v>
      </c>
      <c r="H65" s="9">
        <f t="shared" si="17"/>
        <v>3.1016789506550482</v>
      </c>
      <c r="I65" s="9">
        <f t="shared" si="18"/>
        <v>3.7111658463450117</v>
      </c>
      <c r="J65" s="9">
        <f t="shared" si="19"/>
        <v>2.4501584759519828</v>
      </c>
      <c r="K65" s="11">
        <f t="shared" si="20"/>
        <v>0.33333333333333331</v>
      </c>
      <c r="L65" s="11">
        <f t="shared" si="21"/>
        <v>0.27932960893854747</v>
      </c>
      <c r="M65" s="11">
        <f t="shared" si="22"/>
        <v>0.42016806722689076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-0.27857847049434292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0.2331658920551461</v>
      </c>
      <c r="Q65" s="11">
        <f>2*'OddsRatio_working_3-way'!K65*'OddsRatio_working_3-way'!L65*'OddsRatio_working_3-way'!M65</f>
        <v>7.824358793796847E-2</v>
      </c>
      <c r="R65" s="11">
        <f t="shared" si="23"/>
        <v>0</v>
      </c>
      <c r="S65" s="11">
        <f t="shared" si="24"/>
        <v>-0.83698460847095857</v>
      </c>
      <c r="T65" s="11">
        <f t="shared" si="25"/>
        <v>-0.28086731827884509</v>
      </c>
      <c r="U65" s="11">
        <f>'OddsRatio_working_3-way'!S65-'OddsRatio_working_3-way'!R65^2/3</f>
        <v>-0.83698460847095857</v>
      </c>
      <c r="V65" s="11">
        <f>'OddsRatio_working_3-way'!S65*'OddsRatio_working_3-way'!R65/3-2*'OddsRatio_working_3-way'!R65^3/27-'OddsRatio_working_3-way'!T65</f>
        <v>0.28086731827884509</v>
      </c>
      <c r="W65" s="11">
        <f>'OddsRatio_working_3-way'!V65^2+4*'OddsRatio_working_3-way'!U65^3/27</f>
        <v>-7.9793132429274161E-3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0.14736499221327762</v>
      </c>
      <c r="Y65" s="11">
        <f>IF('OddsRatio_working_3-way'!W65&gt;=0,IF('OddsRatio_working_3-way'!V65+SQRT('OddsRatio_working_3-way'!W65)&gt;0,0,PI()),ACOS('OddsRatio_working_3-way'!V65/(2*'OddsRatio_working_3-way'!X65)))</f>
        <v>0.30792386544640271</v>
      </c>
      <c r="Z65" s="11">
        <f>'OddsRatio_working_3-way'!X65^(1/3)*COS('OddsRatio_working_3-way'!Y65/3)</f>
        <v>0.52541973766376204</v>
      </c>
      <c r="AA65" s="11">
        <f>'OddsRatio_working_3-way'!X65^(1/3)*COS(('OddsRatio_working_3-way'!Y65+2*PI())/3)</f>
        <v>-0.30957911858848841</v>
      </c>
      <c r="AB65" s="11">
        <f>'OddsRatio_working_3-way'!X65^(1/3)*COS(('OddsRatio_working_3-way'!Y65+4*PI())/3)</f>
        <v>-0.21584061907527374</v>
      </c>
      <c r="AC65" s="11">
        <f>'OddsRatio_working_3-way'!X65^(1/3)*SIN('OddsRatio_working_3-way'!Y65/3)</f>
        <v>5.4119947927386211E-2</v>
      </c>
      <c r="AD65" s="11">
        <f>'OddsRatio_working_3-way'!X65^(1/3)*SIN(('OddsRatio_working_3-way'!Y65+2*PI())/3)</f>
        <v>0.42796686650288029</v>
      </c>
      <c r="AE65" s="11">
        <f>'OddsRatio_working_3-way'!X65^(1/3)*SIN(('OddsRatio_working_3-way'!Y65+4*PI())/3)</f>
        <v>-0.48208681443026641</v>
      </c>
      <c r="AF65" s="11">
        <f>-'OddsRatio_working_3-way'!U65/(3*'OddsRatio_working_3-way'!X65^(1/3))*COS(('OddsRatio_working_3-way'!Y65)/3)</f>
        <v>0.52541973766376193</v>
      </c>
      <c r="AG65" s="11">
        <f>-'OddsRatio_working_3-way'!U65/(3*'OddsRatio_working_3-way'!X65^(1/3))*COS(('OddsRatio_working_3-way'!Y65+2*PI())/3)</f>
        <v>-0.30957911858848836</v>
      </c>
      <c r="AH65" s="11">
        <f>-'OddsRatio_working_3-way'!U65/(3*'OddsRatio_working_3-way'!X65^(1/3))*COS(('OddsRatio_working_3-way'!Y65+4*PI())/3)</f>
        <v>-0.21584061907527369</v>
      </c>
      <c r="AI65" s="11">
        <f>'OddsRatio_working_3-way'!U65/(3*'OddsRatio_working_3-way'!X65^(1/3))*SIN(('OddsRatio_working_3-way'!Y65)/3)</f>
        <v>-5.4119947927386197E-2</v>
      </c>
      <c r="AJ65" s="11">
        <f>'OddsRatio_working_3-way'!U65/(3*'OddsRatio_working_3-way'!X65^(1/3))*SIN(('OddsRatio_working_3-way'!Y65+2*PI())/3)</f>
        <v>-0.42796686650288024</v>
      </c>
      <c r="AK65" s="11">
        <f>'OddsRatio_working_3-way'!U65/(3*'OddsRatio_working_3-way'!X65^(1/3))*SIN(('OddsRatio_working_3-way'!Y65+4*PI())/3)</f>
        <v>0.4820868144302663</v>
      </c>
      <c r="AL65" s="11">
        <f>'OddsRatio_working_3-way'!Z65+'OddsRatio_working_3-way'!AF65</f>
        <v>1.0508394753275239</v>
      </c>
      <c r="AM65" s="11">
        <f>'OddsRatio_working_3-way'!AA65+'OddsRatio_working_3-way'!AG65</f>
        <v>-0.61915823717697682</v>
      </c>
      <c r="AN65" s="11">
        <f>'OddsRatio_working_3-way'!AB65+'OddsRatio_working_3-way'!AH65</f>
        <v>-0.43168123815054743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1.0508394753275239</v>
      </c>
      <c r="AS65" s="11">
        <f>IF(('OddsRatio_working_3-way'!X65=0),IF(Q65&gt;0,-Q65^(1/3),(-Q65)^(1/3)),'OddsRatio_working_3-way'!AM65-'OddsRatio_working_3-way'!R65/3)</f>
        <v>-0.61915823717697682</v>
      </c>
      <c r="AT65" s="11">
        <f>IF(('OddsRatio_working_3-way'!X65=0),IF(Q65&gt;0,-Q65^(1/3),(-Q65)^(1/3)),'OddsRatio_working_3-way'!AN65-'OddsRatio_working_3-way'!R65/3)</f>
        <v>-0.43168123815054743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4.82</v>
      </c>
      <c r="B66" s="4">
        <f>IF('True_Odds_Calculator_3-way'!B65="","",'True_Odds_Calculator_3-way'!B65)</f>
        <v>3.75</v>
      </c>
      <c r="C66" s="4">
        <f>IF('True_Odds_Calculator_3-way'!C65="","",'True_Odds_Calculator_3-way'!C65)</f>
        <v>1.84</v>
      </c>
      <c r="D66" s="9">
        <f t="shared" si="13"/>
        <v>0.20272770273656313</v>
      </c>
      <c r="E66" s="9">
        <f t="shared" si="14"/>
        <v>0.26101822055706797</v>
      </c>
      <c r="F66" s="9">
        <f t="shared" si="15"/>
        <v>0.53625407670636926</v>
      </c>
      <c r="G66" s="9">
        <f t="shared" si="16"/>
        <v>1.0295091526432545</v>
      </c>
      <c r="H66" s="9">
        <f t="shared" si="17"/>
        <v>4.9327249630972325</v>
      </c>
      <c r="I66" s="9">
        <f t="shared" si="18"/>
        <v>3.8311501697689492</v>
      </c>
      <c r="J66" s="9">
        <f t="shared" si="19"/>
        <v>1.864787688220334</v>
      </c>
      <c r="K66" s="11">
        <f t="shared" si="20"/>
        <v>0.20746887966804978</v>
      </c>
      <c r="L66" s="11">
        <f t="shared" si="21"/>
        <v>0.26666666666666666</v>
      </c>
      <c r="M66" s="11">
        <f t="shared" si="22"/>
        <v>0.54347826086956519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-0.26532563593721825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0.22280353599134037</v>
      </c>
      <c r="Q66" s="11">
        <f>2*'OddsRatio_working_3-way'!K66*'OddsRatio_working_3-way'!L66*'OddsRatio_working_3-way'!M66</f>
        <v>6.0135907150159353E-2</v>
      </c>
      <c r="R66" s="11">
        <f t="shared" si="23"/>
        <v>0</v>
      </c>
      <c r="S66" s="11">
        <f t="shared" si="24"/>
        <v>-0.83973618005031547</v>
      </c>
      <c r="T66" s="11">
        <f t="shared" si="25"/>
        <v>-0.22664944130912704</v>
      </c>
      <c r="U66" s="11">
        <f>'OddsRatio_working_3-way'!S66-'OddsRatio_working_3-way'!R66^2/3</f>
        <v>-0.83973618005031547</v>
      </c>
      <c r="V66" s="11">
        <f>'OddsRatio_working_3-way'!S66*'OddsRatio_working_3-way'!R66/3-2*'OddsRatio_working_3-way'!R66^3/27-'OddsRatio_working_3-way'!T66</f>
        <v>0.22664944130912704</v>
      </c>
      <c r="W66" s="11">
        <f>'OddsRatio_working_3-way'!V66^2+4*'OddsRatio_working_3-way'!U66^3/27</f>
        <v>-3.6355322799679783E-2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0.14809227870268862</v>
      </c>
      <c r="Y66" s="11">
        <f>IF('OddsRatio_working_3-way'!W66&gt;=0,IF('OddsRatio_working_3-way'!V66+SQRT('OddsRatio_working_3-way'!W66)&gt;0,0,PI()),ACOS('OddsRatio_working_3-way'!V66/(2*'OddsRatio_working_3-way'!X66)))</f>
        <v>0.69939709988460907</v>
      </c>
      <c r="Z66" s="11">
        <f>'OddsRatio_working_3-way'!X66^(1/3)*COS('OddsRatio_working_3-way'!Y66/3)</f>
        <v>0.51475457632162736</v>
      </c>
      <c r="AA66" s="11">
        <f>'OddsRatio_working_3-way'!X66^(1/3)*COS(('OddsRatio_working_3-way'!Y66+2*PI())/3)</f>
        <v>-0.36323020323420824</v>
      </c>
      <c r="AB66" s="11">
        <f>'OddsRatio_working_3-way'!X66^(1/3)*COS(('OddsRatio_working_3-way'!Y66+4*PI())/3)</f>
        <v>-0.15152437308741948</v>
      </c>
      <c r="AC66" s="11">
        <f>'OddsRatio_working_3-way'!X66^(1/3)*SIN('OddsRatio_working_3-way'!Y66/3)</f>
        <v>0.12222841802426189</v>
      </c>
      <c r="AD66" s="11">
        <f>'OddsRatio_working_3-way'!X66^(1/3)*SIN(('OddsRatio_working_3-way'!Y66+2*PI())/3)</f>
        <v>0.38467633079669411</v>
      </c>
      <c r="AE66" s="11">
        <f>'OddsRatio_working_3-way'!X66^(1/3)*SIN(('OddsRatio_working_3-way'!Y66+4*PI())/3)</f>
        <v>-0.50690474882095593</v>
      </c>
      <c r="AF66" s="11">
        <f>-'OddsRatio_working_3-way'!U66/(3*'OddsRatio_working_3-way'!X66^(1/3))*COS(('OddsRatio_working_3-way'!Y66)/3)</f>
        <v>0.51475457632162724</v>
      </c>
      <c r="AG66" s="11">
        <f>-'OddsRatio_working_3-way'!U66/(3*'OddsRatio_working_3-way'!X66^(1/3))*COS(('OddsRatio_working_3-way'!Y66+2*PI())/3)</f>
        <v>-0.36323020323420818</v>
      </c>
      <c r="AH66" s="11">
        <f>-'OddsRatio_working_3-way'!U66/(3*'OddsRatio_working_3-way'!X66^(1/3))*COS(('OddsRatio_working_3-way'!Y66+4*PI())/3)</f>
        <v>-0.15152437308741945</v>
      </c>
      <c r="AI66" s="11">
        <f>'OddsRatio_working_3-way'!U66/(3*'OddsRatio_working_3-way'!X66^(1/3))*SIN(('OddsRatio_working_3-way'!Y66)/3)</f>
        <v>-0.12222841802426186</v>
      </c>
      <c r="AJ66" s="11">
        <f>'OddsRatio_working_3-way'!U66/(3*'OddsRatio_working_3-way'!X66^(1/3))*SIN(('OddsRatio_working_3-way'!Y66+2*PI())/3)</f>
        <v>-0.384676330796694</v>
      </c>
      <c r="AK66" s="11">
        <f>'OddsRatio_working_3-way'!U66/(3*'OddsRatio_working_3-way'!X66^(1/3))*SIN(('OddsRatio_working_3-way'!Y66+4*PI())/3)</f>
        <v>0.50690474882095582</v>
      </c>
      <c r="AL66" s="11">
        <f>'OddsRatio_working_3-way'!Z66+'OddsRatio_working_3-way'!AF66</f>
        <v>1.0295091526432545</v>
      </c>
      <c r="AM66" s="11">
        <f>'OddsRatio_working_3-way'!AA66+'OddsRatio_working_3-way'!AG66</f>
        <v>-0.72646040646841636</v>
      </c>
      <c r="AN66" s="11">
        <f>'OddsRatio_working_3-way'!AB66+'OddsRatio_working_3-way'!AH66</f>
        <v>-0.3030487461748389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1.0295091526432545</v>
      </c>
      <c r="AS66" s="11">
        <f>IF(('OddsRatio_working_3-way'!X66=0),IF(Q66&gt;0,-Q66^(1/3),(-Q66)^(1/3)),'OddsRatio_working_3-way'!AM66-'OddsRatio_working_3-way'!R66/3)</f>
        <v>-0.72646040646841636</v>
      </c>
      <c r="AT66" s="11">
        <f>IF(('OddsRatio_working_3-way'!X66=0),IF(Q66&gt;0,-Q66^(1/3),(-Q66)^(1/3)),'OddsRatio_working_3-way'!AN66-'OddsRatio_working_3-way'!R66/3)</f>
        <v>-0.3030487461748389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9</v>
      </c>
      <c r="B67" s="4">
        <f>IF('True_Odds_Calculator_3-way'!B66="","",'True_Odds_Calculator_3-way'!B66)</f>
        <v>4.9000000000000004</v>
      </c>
      <c r="C67" s="4">
        <f>IF('True_Odds_Calculator_3-way'!C66="","",'True_Odds_Calculator_3-way'!C66)</f>
        <v>1.39</v>
      </c>
      <c r="D67" s="9">
        <f t="shared" si="13"/>
        <v>0.10389130155220454</v>
      </c>
      <c r="E67" s="9">
        <f t="shared" si="14"/>
        <v>0.19212648765872106</v>
      </c>
      <c r="F67" s="9">
        <f t="shared" si="15"/>
        <v>0.70398221078907453</v>
      </c>
      <c r="G67" s="9">
        <f t="shared" si="16"/>
        <v>1.0781806140881631</v>
      </c>
      <c r="H67" s="9">
        <f t="shared" si="17"/>
        <v>9.625444912705305</v>
      </c>
      <c r="I67" s="9">
        <f t="shared" si="18"/>
        <v>5.2049043949438367</v>
      </c>
      <c r="J67" s="9">
        <f t="shared" si="19"/>
        <v>1.4204904394943831</v>
      </c>
      <c r="K67" s="11">
        <f t="shared" si="20"/>
        <v>0.1111111111111111</v>
      </c>
      <c r="L67" s="11">
        <f t="shared" si="21"/>
        <v>0.2040816326530612</v>
      </c>
      <c r="M67" s="11">
        <f t="shared" si="22"/>
        <v>0.71942446043165476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-0.19850242255175443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0.20049266709081714</v>
      </c>
      <c r="Q67" s="11">
        <f>2*'OddsRatio_working_3-way'!K67*'OddsRatio_working_3-way'!L67*'OddsRatio_working_3-way'!M67</f>
        <v>3.2626959656764383E-2</v>
      </c>
      <c r="R67" s="11">
        <f t="shared" si="23"/>
        <v>0</v>
      </c>
      <c r="S67" s="11">
        <f t="shared" si="24"/>
        <v>-1.0100262984878374</v>
      </c>
      <c r="T67" s="11">
        <f t="shared" si="25"/>
        <v>-0.16436554898093367</v>
      </c>
      <c r="U67" s="11">
        <f>'OddsRatio_working_3-way'!S67-'OddsRatio_working_3-way'!R67^2/3</f>
        <v>-1.0100262984878374</v>
      </c>
      <c r="V67" s="11">
        <f>'OddsRatio_working_3-way'!S67*'OddsRatio_working_3-way'!R67/3-2*'OddsRatio_working_3-way'!R67^3/27-'OddsRatio_working_3-way'!T67</f>
        <v>0.16436554898093367</v>
      </c>
      <c r="W67" s="11">
        <f>'OddsRatio_working_3-way'!V67^2+4*'OddsRatio_working_3-way'!U67^3/27</f>
        <v>-0.12563307495381509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0.19535167560429242</v>
      </c>
      <c r="Y67" s="11">
        <f>IF('OddsRatio_working_3-way'!W67&gt;=0,IF('OddsRatio_working_3-way'!V67+SQRT('OddsRatio_working_3-way'!W67)&gt;0,0,PI()),ACOS('OddsRatio_working_3-way'!V67/(2*'OddsRatio_working_3-way'!X67)))</f>
        <v>1.1365889933638946</v>
      </c>
      <c r="Z67" s="11">
        <f>'OddsRatio_working_3-way'!X67^(1/3)*COS('OddsRatio_working_3-way'!Y67/3)</f>
        <v>0.53909030704408167</v>
      </c>
      <c r="AA67" s="11">
        <f>'OddsRatio_working_3-way'!X67^(1/3)*COS(('OddsRatio_working_3-way'!Y67+2*PI())/3)</f>
        <v>-0.45540210189981256</v>
      </c>
      <c r="AB67" s="11">
        <f>'OddsRatio_working_3-way'!X67^(1/3)*COS(('OddsRatio_working_3-way'!Y67+4*PI())/3)</f>
        <v>-8.3688205144269279E-2</v>
      </c>
      <c r="AC67" s="11">
        <f>'OddsRatio_working_3-way'!X67^(1/3)*SIN('OddsRatio_working_3-way'!Y67/3)</f>
        <v>0.21460911835333785</v>
      </c>
      <c r="AD67" s="11">
        <f>'OddsRatio_working_3-way'!X67^(1/3)*SIN(('OddsRatio_working_3-way'!Y67+2*PI())/3)</f>
        <v>0.35956134165745901</v>
      </c>
      <c r="AE67" s="11">
        <f>'OddsRatio_working_3-way'!X67^(1/3)*SIN(('OddsRatio_working_3-way'!Y67+4*PI())/3)</f>
        <v>-0.57417046001079675</v>
      </c>
      <c r="AF67" s="11">
        <f>-'OddsRatio_working_3-way'!U67/(3*'OddsRatio_working_3-way'!X67^(1/3))*COS(('OddsRatio_working_3-way'!Y67)/3)</f>
        <v>0.53909030704408156</v>
      </c>
      <c r="AG67" s="11">
        <f>-'OddsRatio_working_3-way'!U67/(3*'OddsRatio_working_3-way'!X67^(1/3))*COS(('OddsRatio_working_3-way'!Y67+2*PI())/3)</f>
        <v>-0.45540210189981245</v>
      </c>
      <c r="AH67" s="11">
        <f>-'OddsRatio_working_3-way'!U67/(3*'OddsRatio_working_3-way'!X67^(1/3))*COS(('OddsRatio_working_3-way'!Y67+4*PI())/3)</f>
        <v>-8.3688205144269265E-2</v>
      </c>
      <c r="AI67" s="11">
        <f>'OddsRatio_working_3-way'!U67/(3*'OddsRatio_working_3-way'!X67^(1/3))*SIN(('OddsRatio_working_3-way'!Y67)/3)</f>
        <v>-0.21460911835333782</v>
      </c>
      <c r="AJ67" s="11">
        <f>'OddsRatio_working_3-way'!U67/(3*'OddsRatio_working_3-way'!X67^(1/3))*SIN(('OddsRatio_working_3-way'!Y67+2*PI())/3)</f>
        <v>-0.35956134165745895</v>
      </c>
      <c r="AK67" s="11">
        <f>'OddsRatio_working_3-way'!U67/(3*'OddsRatio_working_3-way'!X67^(1/3))*SIN(('OddsRatio_working_3-way'!Y67+4*PI())/3)</f>
        <v>0.57417046001079663</v>
      </c>
      <c r="AL67" s="11">
        <f>'OddsRatio_working_3-way'!Z67+'OddsRatio_working_3-way'!AF67</f>
        <v>1.0781806140881631</v>
      </c>
      <c r="AM67" s="11">
        <f>'OddsRatio_working_3-way'!AA67+'OddsRatio_working_3-way'!AG67</f>
        <v>-0.91080420379962501</v>
      </c>
      <c r="AN67" s="11">
        <f>'OddsRatio_working_3-way'!AB67+'OddsRatio_working_3-way'!AH67</f>
        <v>-0.16737641028853856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1.0781806140881631</v>
      </c>
      <c r="AS67" s="11">
        <f>IF(('OddsRatio_working_3-way'!X67=0),IF(Q67&gt;0,-Q67^(1/3),(-Q67)^(1/3)),'OddsRatio_working_3-way'!AM67-'OddsRatio_working_3-way'!R67/3)</f>
        <v>-0.91080420379962501</v>
      </c>
      <c r="AT67" s="11">
        <f>IF(('OddsRatio_working_3-way'!X67=0),IF(Q67&gt;0,-Q67^(1/3),(-Q67)^(1/3)),'OddsRatio_working_3-way'!AN67-'OddsRatio_working_3-way'!R67/3)</f>
        <v>-0.16737641028853856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4.33</v>
      </c>
      <c r="B68" s="4">
        <f>IF('True_Odds_Calculator_3-way'!B67="","",'True_Odds_Calculator_3-way'!B67)</f>
        <v>3.6</v>
      </c>
      <c r="C68" s="4">
        <f>IF('True_Odds_Calculator_3-way'!C67="","",'True_Odds_Calculator_3-way'!C67)</f>
        <v>1.9</v>
      </c>
      <c r="D68" s="9">
        <f t="shared" ref="D68:D131" si="26">(K68/(AR68+K68-(AR68*K68)))</f>
        <v>0.22110271286046193</v>
      </c>
      <c r="E68" s="9">
        <f t="shared" ref="E68:E131" si="27">(L68/(AR68+L68-(AR68*L68)))</f>
        <v>0.26662950166833171</v>
      </c>
      <c r="F68" s="9">
        <f t="shared" ref="F68:F131" si="28">(M68/(AR68+M68-(AR68*M68)))</f>
        <v>0.51226778547120611</v>
      </c>
      <c r="G68" s="9">
        <f t="shared" ref="G68:G131" si="29">AR68</f>
        <v>1.0578933483222746</v>
      </c>
      <c r="H68" s="9">
        <f t="shared" ref="H68:H131" si="30">IF(A68="","",1/D68)</f>
        <v>4.5227848499131742</v>
      </c>
      <c r="I68" s="9">
        <f t="shared" ref="I68:I131" si="31">IF(B68="","",1/E68)</f>
        <v>3.7505227056379136</v>
      </c>
      <c r="J68" s="9">
        <f t="shared" ref="J68:J131" si="32">IF(C68="","",1/F68)</f>
        <v>1.9521040134900474</v>
      </c>
      <c r="K68" s="11">
        <f t="shared" ref="K68:K131" si="33">1/A68</f>
        <v>0.23094688221709006</v>
      </c>
      <c r="L68" s="11">
        <f t="shared" ref="L68:L131" si="34">1/B68</f>
        <v>0.27777777777777779</v>
      </c>
      <c r="M68" s="11">
        <f t="shared" ref="M68:M131" si="35">1/C68</f>
        <v>0.52631578947368418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-0.26309711924152168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0.23060924057642179</v>
      </c>
      <c r="Q68" s="11">
        <f>2*'OddsRatio_working_3-way'!K68*'OddsRatio_working_3-way'!L68*'OddsRatio_working_3-way'!M68</f>
        <v>6.752832813365206E-2</v>
      </c>
      <c r="R68" s="11">
        <f t="shared" ref="R68:R131" si="36">O68/N68</f>
        <v>0</v>
      </c>
      <c r="S68" s="11">
        <f t="shared" ref="S68:S131" si="37">P68/N68</f>
        <v>-0.87651754318421027</v>
      </c>
      <c r="T68" s="11">
        <f t="shared" ref="T68:T131" si="38">Q68/N68</f>
        <v>-0.25666692333359009</v>
      </c>
      <c r="U68" s="11">
        <f>'OddsRatio_working_3-way'!S68-'OddsRatio_working_3-way'!R68^2/3</f>
        <v>-0.87651754318421027</v>
      </c>
      <c r="V68" s="11">
        <f>'OddsRatio_working_3-way'!S68*'OddsRatio_working_3-way'!R68/3-2*'OddsRatio_working_3-way'!R68^3/27-'OddsRatio_working_3-way'!T68</f>
        <v>0.25666692333359009</v>
      </c>
      <c r="W68" s="11">
        <f>'OddsRatio_working_3-way'!V68^2+4*'OddsRatio_working_3-way'!U68^3/27</f>
        <v>-3.388705797854219E-2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0.15792796420526131</v>
      </c>
      <c r="Y68" s="11">
        <f>IF('OddsRatio_working_3-way'!W68&gt;=0,IF('OddsRatio_working_3-way'!V68+SQRT('OddsRatio_working_3-way'!W68)&gt;0,0,PI()),ACOS('OddsRatio_working_3-way'!V68/(2*'OddsRatio_working_3-way'!X68)))</f>
        <v>0.62218391488976355</v>
      </c>
      <c r="Z68" s="11">
        <f>'OddsRatio_working_3-way'!X68^(1/3)*COS('OddsRatio_working_3-way'!Y68/3)</f>
        <v>0.52894667416113728</v>
      </c>
      <c r="AA68" s="11">
        <f>'OddsRatio_working_3-way'!X68^(1/3)*COS(('OddsRatio_working_3-way'!Y68+2*PI())/3)</f>
        <v>-0.36086289936018667</v>
      </c>
      <c r="AB68" s="11">
        <f>'OddsRatio_working_3-way'!X68^(1/3)*COS(('OddsRatio_working_3-way'!Y68+4*PI())/3)</f>
        <v>-0.16808377480095071</v>
      </c>
      <c r="AC68" s="11">
        <f>'OddsRatio_working_3-way'!X68^(1/3)*SIN('OddsRatio_working_3-way'!Y68/3)</f>
        <v>0.11130107945841544</v>
      </c>
      <c r="AD68" s="11">
        <f>'OddsRatio_working_3-way'!X68^(1/3)*SIN(('OddsRatio_working_3-way'!Y68+2*PI())/3)</f>
        <v>0.40243071734162711</v>
      </c>
      <c r="AE68" s="11">
        <f>'OddsRatio_working_3-way'!X68^(1/3)*SIN(('OddsRatio_working_3-way'!Y68+4*PI())/3)</f>
        <v>-0.51373179680004244</v>
      </c>
      <c r="AF68" s="11">
        <f>-'OddsRatio_working_3-way'!U68/(3*'OddsRatio_working_3-way'!X68^(1/3))*COS(('OddsRatio_working_3-way'!Y68)/3)</f>
        <v>0.52894667416113728</v>
      </c>
      <c r="AG68" s="11">
        <f>-'OddsRatio_working_3-way'!U68/(3*'OddsRatio_working_3-way'!X68^(1/3))*COS(('OddsRatio_working_3-way'!Y68+2*PI())/3)</f>
        <v>-0.36086289936018667</v>
      </c>
      <c r="AH68" s="11">
        <f>-'OddsRatio_working_3-way'!U68/(3*'OddsRatio_working_3-way'!X68^(1/3))*COS(('OddsRatio_working_3-way'!Y68+4*PI())/3)</f>
        <v>-0.16808377480095071</v>
      </c>
      <c r="AI68" s="11">
        <f>'OddsRatio_working_3-way'!U68/(3*'OddsRatio_working_3-way'!X68^(1/3))*SIN(('OddsRatio_working_3-way'!Y68)/3)</f>
        <v>-0.11130107945841544</v>
      </c>
      <c r="AJ68" s="11">
        <f>'OddsRatio_working_3-way'!U68/(3*'OddsRatio_working_3-way'!X68^(1/3))*SIN(('OddsRatio_working_3-way'!Y68+2*PI())/3)</f>
        <v>-0.40243071734162711</v>
      </c>
      <c r="AK68" s="11">
        <f>'OddsRatio_working_3-way'!U68/(3*'OddsRatio_working_3-way'!X68^(1/3))*SIN(('OddsRatio_working_3-way'!Y68+4*PI())/3)</f>
        <v>0.51373179680004244</v>
      </c>
      <c r="AL68" s="11">
        <f>'OddsRatio_working_3-way'!Z68+'OddsRatio_working_3-way'!AF68</f>
        <v>1.0578933483222746</v>
      </c>
      <c r="AM68" s="11">
        <f>'OddsRatio_working_3-way'!AA68+'OddsRatio_working_3-way'!AG68</f>
        <v>-0.72172579872037335</v>
      </c>
      <c r="AN68" s="11">
        <f>'OddsRatio_working_3-way'!AB68+'OddsRatio_working_3-way'!AH68</f>
        <v>-0.33616754960190143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1.0578933483222746</v>
      </c>
      <c r="AS68" s="11">
        <f>IF(('OddsRatio_working_3-way'!X68=0),IF(Q68&gt;0,-Q68^(1/3),(-Q68)^(1/3)),'OddsRatio_working_3-way'!AM68-'OddsRatio_working_3-way'!R68/3)</f>
        <v>-0.72172579872037335</v>
      </c>
      <c r="AT68" s="11">
        <f>IF(('OddsRatio_working_3-way'!X68=0),IF(Q68&gt;0,-Q68^(1/3),(-Q68)^(1/3)),'OddsRatio_working_3-way'!AN68-'OddsRatio_working_3-way'!R68/3)</f>
        <v>-0.33616754960190143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3.07</v>
      </c>
      <c r="B69" s="4">
        <f>IF('True_Odds_Calculator_3-way'!B68="","",'True_Odds_Calculator_3-way'!B68)</f>
        <v>3.44</v>
      </c>
      <c r="C69" s="4">
        <f>IF('True_Odds_Calculator_3-way'!C68="","",'True_Odds_Calculator_3-way'!C68)</f>
        <v>2.33</v>
      </c>
      <c r="D69" s="9">
        <f t="shared" si="26"/>
        <v>0.31082557724605026</v>
      </c>
      <c r="E69" s="9">
        <f t="shared" si="27"/>
        <v>0.27673568037296337</v>
      </c>
      <c r="F69" s="9">
        <f t="shared" si="28"/>
        <v>0.41243874238098654</v>
      </c>
      <c r="G69" s="9">
        <f t="shared" si="29"/>
        <v>1.0711296885401353</v>
      </c>
      <c r="H69" s="9">
        <f t="shared" si="30"/>
        <v>3.2172384552780793</v>
      </c>
      <c r="I69" s="9">
        <f t="shared" si="31"/>
        <v>3.6135564400379301</v>
      </c>
      <c r="J69" s="9">
        <f t="shared" si="32"/>
        <v>2.4246024857583799</v>
      </c>
      <c r="K69" s="11">
        <f t="shared" si="33"/>
        <v>0.32573289902280134</v>
      </c>
      <c r="L69" s="11">
        <f t="shared" si="34"/>
        <v>0.29069767441860467</v>
      </c>
      <c r="M69" s="11">
        <f t="shared" si="35"/>
        <v>0.42918454935622319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-0.2729977537792202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0.23733408153173469</v>
      </c>
      <c r="Q69" s="11">
        <f>2*'OddsRatio_working_3-way'!K69*'OddsRatio_working_3-way'!L69*'OddsRatio_working_3-way'!M69</f>
        <v>8.1278795045114621E-2</v>
      </c>
      <c r="R69" s="11">
        <f t="shared" si="36"/>
        <v>0</v>
      </c>
      <c r="S69" s="11">
        <f t="shared" si="37"/>
        <v>-0.86936276304922433</v>
      </c>
      <c r="T69" s="11">
        <f t="shared" si="38"/>
        <v>-0.29772697364699463</v>
      </c>
      <c r="U69" s="11">
        <f>'OddsRatio_working_3-way'!S69-'OddsRatio_working_3-way'!R69^2/3</f>
        <v>-0.86936276304922433</v>
      </c>
      <c r="V69" s="11">
        <f>'OddsRatio_working_3-way'!S69*'OddsRatio_working_3-way'!R69/3-2*'OddsRatio_working_3-way'!R69^3/27-'OddsRatio_working_3-way'!T69</f>
        <v>0.29772697364699463</v>
      </c>
      <c r="W69" s="11">
        <f>'OddsRatio_working_3-way'!V69^2+4*'OddsRatio_working_3-way'!U69^3/27</f>
        <v>-8.700439628519005E-3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0.15599822952963058</v>
      </c>
      <c r="Y69" s="11">
        <f>IF('OddsRatio_working_3-way'!W69&gt;=0,IF('OddsRatio_working_3-way'!V69+SQRT('OddsRatio_working_3-way'!W69)&gt;0,0,PI()),ACOS('OddsRatio_working_3-way'!V69/(2*'OddsRatio_working_3-way'!X69)))</f>
        <v>0.30360828648477911</v>
      </c>
      <c r="Z69" s="11">
        <f>'OddsRatio_working_3-way'!X69^(1/3)*COS('OddsRatio_working_3-way'!Y69/3)</f>
        <v>0.53556484427006767</v>
      </c>
      <c r="AA69" s="11">
        <f>'OddsRatio_working_3-way'!X69^(1/3)*COS(('OddsRatio_working_3-way'!Y69+2*PI())/3)</f>
        <v>-0.31488246405422643</v>
      </c>
      <c r="AB69" s="11">
        <f>'OddsRatio_working_3-way'!X69^(1/3)*COS(('OddsRatio_working_3-way'!Y69+4*PI())/3)</f>
        <v>-0.22068238021584141</v>
      </c>
      <c r="AC69" s="11">
        <f>'OddsRatio_working_3-way'!X69^(1/3)*SIN('OddsRatio_working_3-way'!Y69/3)</f>
        <v>5.4386443761777009E-2</v>
      </c>
      <c r="AD69" s="11">
        <f>'OddsRatio_working_3-way'!X69^(1/3)*SIN(('OddsRatio_working_3-way'!Y69+2*PI())/3)</f>
        <v>0.43661953863084696</v>
      </c>
      <c r="AE69" s="11">
        <f>'OddsRatio_working_3-way'!X69^(1/3)*SIN(('OddsRatio_working_3-way'!Y69+4*PI())/3)</f>
        <v>-0.49100598239262383</v>
      </c>
      <c r="AF69" s="11">
        <f>-'OddsRatio_working_3-way'!U69/(3*'OddsRatio_working_3-way'!X69^(1/3))*COS(('OddsRatio_working_3-way'!Y69)/3)</f>
        <v>0.53556484427006767</v>
      </c>
      <c r="AG69" s="11">
        <f>-'OddsRatio_working_3-way'!U69/(3*'OddsRatio_working_3-way'!X69^(1/3))*COS(('OddsRatio_working_3-way'!Y69+2*PI())/3)</f>
        <v>-0.31488246405422643</v>
      </c>
      <c r="AH69" s="11">
        <f>-'OddsRatio_working_3-way'!U69/(3*'OddsRatio_working_3-way'!X69^(1/3))*COS(('OddsRatio_working_3-way'!Y69+4*PI())/3)</f>
        <v>-0.22068238021584141</v>
      </c>
      <c r="AI69" s="11">
        <f>'OddsRatio_working_3-way'!U69/(3*'OddsRatio_working_3-way'!X69^(1/3))*SIN(('OddsRatio_working_3-way'!Y69)/3)</f>
        <v>-5.4386443761777009E-2</v>
      </c>
      <c r="AJ69" s="11">
        <f>'OddsRatio_working_3-way'!U69/(3*'OddsRatio_working_3-way'!X69^(1/3))*SIN(('OddsRatio_working_3-way'!Y69+2*PI())/3)</f>
        <v>-0.43661953863084696</v>
      </c>
      <c r="AK69" s="11">
        <f>'OddsRatio_working_3-way'!U69/(3*'OddsRatio_working_3-way'!X69^(1/3))*SIN(('OddsRatio_working_3-way'!Y69+4*PI())/3)</f>
        <v>0.49100598239262383</v>
      </c>
      <c r="AL69" s="11">
        <f>'OddsRatio_working_3-way'!Z69+'OddsRatio_working_3-way'!AF69</f>
        <v>1.0711296885401353</v>
      </c>
      <c r="AM69" s="11">
        <f>'OddsRatio_working_3-way'!AA69+'OddsRatio_working_3-way'!AG69</f>
        <v>-0.62976492810845286</v>
      </c>
      <c r="AN69" s="11">
        <f>'OddsRatio_working_3-way'!AB69+'OddsRatio_working_3-way'!AH69</f>
        <v>-0.44136476043168282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1.0711296885401353</v>
      </c>
      <c r="AS69" s="11">
        <f>IF(('OddsRatio_working_3-way'!X69=0),IF(Q69&gt;0,-Q69^(1/3),(-Q69)^(1/3)),'OddsRatio_working_3-way'!AM69-'OddsRatio_working_3-way'!R69/3)</f>
        <v>-0.62976492810845286</v>
      </c>
      <c r="AT69" s="11">
        <f>IF(('OddsRatio_working_3-way'!X69=0),IF(Q69&gt;0,-Q69^(1/3),(-Q69)^(1/3)),'OddsRatio_working_3-way'!AN69-'OddsRatio_working_3-way'!R69/3)</f>
        <v>-0.44136476043168282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2.88</v>
      </c>
      <c r="B70" s="4">
        <f>IF('True_Odds_Calculator_3-way'!B69="","",'True_Odds_Calculator_3-way'!B69)</f>
        <v>3.55</v>
      </c>
      <c r="C70" s="4">
        <f>IF('True_Odds_Calculator_3-way'!C69="","",'True_Odds_Calculator_3-way'!C69)</f>
        <v>2.41</v>
      </c>
      <c r="D70" s="9">
        <f t="shared" si="26"/>
        <v>0.33243157116783134</v>
      </c>
      <c r="E70" s="9">
        <f t="shared" si="27"/>
        <v>0.26854259551090681</v>
      </c>
      <c r="F70" s="9">
        <f t="shared" si="28"/>
        <v>0.39902583332126179</v>
      </c>
      <c r="G70" s="9">
        <f t="shared" si="29"/>
        <v>1.0681584440277923</v>
      </c>
      <c r="H70" s="9">
        <f t="shared" si="30"/>
        <v>3.0081378747722494</v>
      </c>
      <c r="I70" s="9">
        <f t="shared" si="31"/>
        <v>3.7238040322708699</v>
      </c>
      <c r="J70" s="9">
        <f t="shared" si="32"/>
        <v>2.5061034060791867</v>
      </c>
      <c r="K70" s="11">
        <f t="shared" si="33"/>
        <v>0.34722222222222221</v>
      </c>
      <c r="L70" s="11">
        <f t="shared" si="34"/>
        <v>0.28169014084507044</v>
      </c>
      <c r="M70" s="11">
        <f t="shared" si="35"/>
        <v>0.41493775933609955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-0.27433376190754477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0.23701452606835111</v>
      </c>
      <c r="Q70" s="11">
        <f>2*'OddsRatio_working_3-way'!K70*'OddsRatio_working_3-way'!L70*'OddsRatio_working_3-way'!M70</f>
        <v>8.1169358242585976E-2</v>
      </c>
      <c r="R70" s="11">
        <f t="shared" si="36"/>
        <v>0</v>
      </c>
      <c r="S70" s="11">
        <f t="shared" si="37"/>
        <v>-0.86396411590137823</v>
      </c>
      <c r="T70" s="11">
        <f t="shared" si="38"/>
        <v>-0.29587812188403356</v>
      </c>
      <c r="U70" s="11">
        <f>'OddsRatio_working_3-way'!S70-'OddsRatio_working_3-way'!R70^2/3</f>
        <v>-0.86396411590137823</v>
      </c>
      <c r="V70" s="11">
        <f>'OddsRatio_working_3-way'!S70*'OddsRatio_working_3-way'!R70/3-2*'OddsRatio_working_3-way'!R70^3/27-'OddsRatio_working_3-way'!T70</f>
        <v>0.29587812188403356</v>
      </c>
      <c r="W70" s="11">
        <f>'OddsRatio_working_3-way'!V70^2+4*'OddsRatio_working_3-way'!U70^3/27</f>
        <v>-7.9957200021305019E-3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0.1545473899907028</v>
      </c>
      <c r="Y70" s="11">
        <f>IF('OddsRatio_working_3-way'!W70&gt;=0,IF('OddsRatio_working_3-way'!V70+SQRT('OddsRatio_working_3-way'!W70)&gt;0,0,PI()),ACOS('OddsRatio_working_3-way'!V70/(2*'OddsRatio_working_3-way'!X70)))</f>
        <v>0.2934876122152299</v>
      </c>
      <c r="Z70" s="11">
        <f>'OddsRatio_working_3-way'!X70^(1/3)*COS('OddsRatio_working_3-way'!Y70/3)</f>
        <v>0.53407922201389613</v>
      </c>
      <c r="AA70" s="11">
        <f>'OddsRatio_working_3-way'!X70^(1/3)*COS(('OddsRatio_working_3-way'!Y70+2*PI())/3)</f>
        <v>-0.31243308449288176</v>
      </c>
      <c r="AB70" s="11">
        <f>'OddsRatio_working_3-way'!X70^(1/3)*COS(('OddsRatio_working_3-way'!Y70+4*PI())/3)</f>
        <v>-0.22164613752101447</v>
      </c>
      <c r="AC70" s="11">
        <f>'OddsRatio_working_3-way'!X70^(1/3)*SIN('OddsRatio_working_3-way'!Y70/3)</f>
        <v>5.2415868273111968E-2</v>
      </c>
      <c r="AD70" s="11">
        <f>'OddsRatio_working_3-way'!X70^(1/3)*SIN(('OddsRatio_working_3-way'!Y70+2*PI())/3)</f>
        <v>0.43631823976090722</v>
      </c>
      <c r="AE70" s="11">
        <f>'OddsRatio_working_3-way'!X70^(1/3)*SIN(('OddsRatio_working_3-way'!Y70+4*PI())/3)</f>
        <v>-0.48873410803401912</v>
      </c>
      <c r="AF70" s="11">
        <f>-'OddsRatio_working_3-way'!U70/(3*'OddsRatio_working_3-way'!X70^(1/3))*COS(('OddsRatio_working_3-way'!Y70)/3)</f>
        <v>0.53407922201389613</v>
      </c>
      <c r="AG70" s="11">
        <f>-'OddsRatio_working_3-way'!U70/(3*'OddsRatio_working_3-way'!X70^(1/3))*COS(('OddsRatio_working_3-way'!Y70+2*PI())/3)</f>
        <v>-0.31243308449288176</v>
      </c>
      <c r="AH70" s="11">
        <f>-'OddsRatio_working_3-way'!U70/(3*'OddsRatio_working_3-way'!X70^(1/3))*COS(('OddsRatio_working_3-way'!Y70+4*PI())/3)</f>
        <v>-0.22164613752101447</v>
      </c>
      <c r="AI70" s="11">
        <f>'OddsRatio_working_3-way'!U70/(3*'OddsRatio_working_3-way'!X70^(1/3))*SIN(('OddsRatio_working_3-way'!Y70)/3)</f>
        <v>-5.2415868273111968E-2</v>
      </c>
      <c r="AJ70" s="11">
        <f>'OddsRatio_working_3-way'!U70/(3*'OddsRatio_working_3-way'!X70^(1/3))*SIN(('OddsRatio_working_3-way'!Y70+2*PI())/3)</f>
        <v>-0.43631823976090722</v>
      </c>
      <c r="AK70" s="11">
        <f>'OddsRatio_working_3-way'!U70/(3*'OddsRatio_working_3-way'!X70^(1/3))*SIN(('OddsRatio_working_3-way'!Y70+4*PI())/3)</f>
        <v>0.48873410803401912</v>
      </c>
      <c r="AL70" s="11">
        <f>'OddsRatio_working_3-way'!Z70+'OddsRatio_working_3-way'!AF70</f>
        <v>1.0681584440277923</v>
      </c>
      <c r="AM70" s="11">
        <f>'OddsRatio_working_3-way'!AA70+'OddsRatio_working_3-way'!AG70</f>
        <v>-0.62486616898576353</v>
      </c>
      <c r="AN70" s="11">
        <f>'OddsRatio_working_3-way'!AB70+'OddsRatio_working_3-way'!AH70</f>
        <v>-0.44329227504202895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1.0681584440277923</v>
      </c>
      <c r="AS70" s="11">
        <f>IF(('OddsRatio_working_3-way'!X70=0),IF(Q70&gt;0,-Q70^(1/3),(-Q70)^(1/3)),'OddsRatio_working_3-way'!AM70-'OddsRatio_working_3-way'!R70/3)</f>
        <v>-0.62486616898576353</v>
      </c>
      <c r="AT70" s="11">
        <f>IF(('OddsRatio_working_3-way'!X70=0),IF(Q70&gt;0,-Q70^(1/3),(-Q70)^(1/3)),'OddsRatio_working_3-way'!AN70-'OddsRatio_working_3-way'!R70/3)</f>
        <v>-0.44329227504202895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2.42</v>
      </c>
      <c r="B71" s="4">
        <f>IF('True_Odds_Calculator_3-way'!B70="","",'True_Odds_Calculator_3-way'!B70)</f>
        <v>3.44</v>
      </c>
      <c r="C71" s="4">
        <f>IF('True_Odds_Calculator_3-way'!C70="","",'True_Odds_Calculator_3-way'!C70)</f>
        <v>2.93</v>
      </c>
      <c r="D71" s="9">
        <f t="shared" si="26"/>
        <v>0.39687617117390944</v>
      </c>
      <c r="E71" s="9">
        <f t="shared" si="27"/>
        <v>0.27691035536693226</v>
      </c>
      <c r="F71" s="9">
        <f t="shared" si="28"/>
        <v>0.32621347345915841</v>
      </c>
      <c r="G71" s="9">
        <f t="shared" si="29"/>
        <v>1.0701954956536859</v>
      </c>
      <c r="H71" s="9">
        <f t="shared" si="30"/>
        <v>2.5196776038282334</v>
      </c>
      <c r="I71" s="9">
        <f t="shared" si="31"/>
        <v>3.6112770093949935</v>
      </c>
      <c r="J71" s="9">
        <f t="shared" si="32"/>
        <v>3.0654773066116134</v>
      </c>
      <c r="K71" s="11">
        <f t="shared" si="33"/>
        <v>0.41322314049586778</v>
      </c>
      <c r="L71" s="11">
        <f t="shared" si="34"/>
        <v>0.29069767441860467</v>
      </c>
      <c r="M71" s="11">
        <f t="shared" si="35"/>
        <v>0.34129692832764502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-0.27415366167720245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0.23737617900935332</v>
      </c>
      <c r="Q71" s="11">
        <f>2*'OddsRatio_working_3-way'!K71*'OddsRatio_working_3-way'!L71*'OddsRatio_working_3-way'!M71</f>
        <v>8.1995225909966621E-2</v>
      </c>
      <c r="R71" s="11">
        <f t="shared" si="36"/>
        <v>0</v>
      </c>
      <c r="S71" s="11">
        <f t="shared" si="37"/>
        <v>-0.86585084276148694</v>
      </c>
      <c r="T71" s="11">
        <f t="shared" si="38"/>
        <v>-0.2990849197794429</v>
      </c>
      <c r="U71" s="11">
        <f>'OddsRatio_working_3-way'!S71-'OddsRatio_working_3-way'!R71^2/3</f>
        <v>-0.86585084276148694</v>
      </c>
      <c r="V71" s="11">
        <f>'OddsRatio_working_3-way'!S71*'OddsRatio_working_3-way'!R71/3-2*'OddsRatio_working_3-way'!R71^3/27-'OddsRatio_working_3-way'!T71</f>
        <v>0.2990849197794429</v>
      </c>
      <c r="W71" s="11">
        <f>'OddsRatio_working_3-way'!V71^2+4*'OddsRatio_working_3-way'!U71^3/27</f>
        <v>-6.7150803455285901E-3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0.15505391770687735</v>
      </c>
      <c r="Y71" s="11">
        <f>IF('OddsRatio_working_3-way'!W71&gt;=0,IF('OddsRatio_working_3-way'!V71+SQRT('OddsRatio_working_3-way'!W71)&gt;0,0,PI()),ACOS('OddsRatio_working_3-way'!V71/(2*'OddsRatio_working_3-way'!X71)))</f>
        <v>0.26742485441258279</v>
      </c>
      <c r="Z71" s="11">
        <f>'OddsRatio_working_3-way'!X71^(1/3)*COS('OddsRatio_working_3-way'!Y71/3)</f>
        <v>0.53509774782684294</v>
      </c>
      <c r="AA71" s="11">
        <f>'OddsRatio_working_3-way'!X71^(1/3)*COS(('OddsRatio_working_3-way'!Y71+2*PI())/3)</f>
        <v>-0.30896760027423564</v>
      </c>
      <c r="AB71" s="11">
        <f>'OddsRatio_working_3-way'!X71^(1/3)*COS(('OddsRatio_working_3-way'!Y71+4*PI())/3)</f>
        <v>-0.22613014755260702</v>
      </c>
      <c r="AC71" s="11">
        <f>'OddsRatio_working_3-way'!X71^(1/3)*SIN('OddsRatio_working_3-way'!Y71/3)</f>
        <v>4.7826225627815147E-2</v>
      </c>
      <c r="AD71" s="11">
        <f>'OddsRatio_working_3-way'!X71^(1/3)*SIN(('OddsRatio_working_3-way'!Y71+2*PI())/3)</f>
        <v>0.4394951303119779</v>
      </c>
      <c r="AE71" s="11">
        <f>'OddsRatio_working_3-way'!X71^(1/3)*SIN(('OddsRatio_working_3-way'!Y71+4*PI())/3)</f>
        <v>-0.48732135593979303</v>
      </c>
      <c r="AF71" s="11">
        <f>-'OddsRatio_working_3-way'!U71/(3*'OddsRatio_working_3-way'!X71^(1/3))*COS(('OddsRatio_working_3-way'!Y71)/3)</f>
        <v>0.53509774782684294</v>
      </c>
      <c r="AG71" s="11">
        <f>-'OddsRatio_working_3-way'!U71/(3*'OddsRatio_working_3-way'!X71^(1/3))*COS(('OddsRatio_working_3-way'!Y71+2*PI())/3)</f>
        <v>-0.30896760027423564</v>
      </c>
      <c r="AH71" s="11">
        <f>-'OddsRatio_working_3-way'!U71/(3*'OddsRatio_working_3-way'!X71^(1/3))*COS(('OddsRatio_working_3-way'!Y71+4*PI())/3)</f>
        <v>-0.22613014755260702</v>
      </c>
      <c r="AI71" s="11">
        <f>'OddsRatio_working_3-way'!U71/(3*'OddsRatio_working_3-way'!X71^(1/3))*SIN(('OddsRatio_working_3-way'!Y71)/3)</f>
        <v>-4.7826225627815147E-2</v>
      </c>
      <c r="AJ71" s="11">
        <f>'OddsRatio_working_3-way'!U71/(3*'OddsRatio_working_3-way'!X71^(1/3))*SIN(('OddsRatio_working_3-way'!Y71+2*PI())/3)</f>
        <v>-0.4394951303119779</v>
      </c>
      <c r="AK71" s="11">
        <f>'OddsRatio_working_3-way'!U71/(3*'OddsRatio_working_3-way'!X71^(1/3))*SIN(('OddsRatio_working_3-way'!Y71+4*PI())/3)</f>
        <v>0.48732135593979303</v>
      </c>
      <c r="AL71" s="11">
        <f>'OddsRatio_working_3-way'!Z71+'OddsRatio_working_3-way'!AF71</f>
        <v>1.0701954956536859</v>
      </c>
      <c r="AM71" s="11">
        <f>'OddsRatio_working_3-way'!AA71+'OddsRatio_working_3-way'!AG71</f>
        <v>-0.61793520054847129</v>
      </c>
      <c r="AN71" s="11">
        <f>'OddsRatio_working_3-way'!AB71+'OddsRatio_working_3-way'!AH71</f>
        <v>-0.45226029510521404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1.0701954956536859</v>
      </c>
      <c r="AS71" s="11">
        <f>IF(('OddsRatio_working_3-way'!X71=0),IF(Q71&gt;0,-Q71^(1/3),(-Q71)^(1/3)),'OddsRatio_working_3-way'!AM71-'OddsRatio_working_3-way'!R71/3)</f>
        <v>-0.61793520054847129</v>
      </c>
      <c r="AT71" s="11">
        <f>IF(('OddsRatio_working_3-way'!X71=0),IF(Q71&gt;0,-Q71^(1/3),(-Q71)^(1/3)),'OddsRatio_working_3-way'!AN71-'OddsRatio_working_3-way'!R71/3)</f>
        <v>-0.45226029510521404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1.6</v>
      </c>
      <c r="B72" s="4">
        <f>IF('True_Odds_Calculator_3-way'!B71="","",'True_Odds_Calculator_3-way'!B71)</f>
        <v>4.71</v>
      </c>
      <c r="C72" s="4">
        <f>IF('True_Odds_Calculator_3-way'!C71="","",'True_Odds_Calculator_3-way'!C71)</f>
        <v>5.14</v>
      </c>
      <c r="D72" s="9">
        <f t="shared" si="26"/>
        <v>0.61143530308900096</v>
      </c>
      <c r="E72" s="9">
        <f t="shared" si="27"/>
        <v>0.20286100242497201</v>
      </c>
      <c r="F72" s="9">
        <f t="shared" si="28"/>
        <v>0.18570369448602714</v>
      </c>
      <c r="G72" s="9">
        <f t="shared" si="29"/>
        <v>1.0591600205504199</v>
      </c>
      <c r="H72" s="9">
        <f t="shared" si="30"/>
        <v>1.6354960123302518</v>
      </c>
      <c r="I72" s="9">
        <f t="shared" si="31"/>
        <v>4.9294836762420573</v>
      </c>
      <c r="J72" s="9">
        <f t="shared" si="32"/>
        <v>5.3849224850787385</v>
      </c>
      <c r="K72" s="11">
        <f t="shared" si="33"/>
        <v>0.625</v>
      </c>
      <c r="L72" s="11">
        <f t="shared" si="34"/>
        <v>0.21231422505307856</v>
      </c>
      <c r="M72" s="11">
        <f t="shared" si="35"/>
        <v>0.19455252918287938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-0.23791481821110816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0.21814873561509163</v>
      </c>
      <c r="Q72" s="11">
        <f>2*'OddsRatio_working_3-way'!K72*'OddsRatio_working_3-way'!L72*'OddsRatio_working_3-way'!M72</f>
        <v>5.1632836831974359E-2</v>
      </c>
      <c r="R72" s="11">
        <f t="shared" si="36"/>
        <v>0</v>
      </c>
      <c r="S72" s="11">
        <f t="shared" si="37"/>
        <v>-0.91691949772343495</v>
      </c>
      <c r="T72" s="11">
        <f t="shared" si="38"/>
        <v>-0.21702236632507341</v>
      </c>
      <c r="U72" s="11">
        <f>'OddsRatio_working_3-way'!S72-'OddsRatio_working_3-way'!R72^2/3</f>
        <v>-0.91691949772343495</v>
      </c>
      <c r="V72" s="11">
        <f>'OddsRatio_working_3-way'!S72*'OddsRatio_working_3-way'!R72/3-2*'OddsRatio_working_3-way'!R72^3/27-'OddsRatio_working_3-way'!T72</f>
        <v>0.21702236632507341</v>
      </c>
      <c r="W72" s="11">
        <f>'OddsRatio_working_3-way'!V72^2+4*'OddsRatio_working_3-way'!U72^3/27</f>
        <v>-6.7107537017056601E-2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0.16897207202847972</v>
      </c>
      <c r="Y72" s="11">
        <f>IF('OddsRatio_working_3-way'!W72&gt;=0,IF('OddsRatio_working_3-way'!V72+SQRT('OddsRatio_working_3-way'!W72)&gt;0,0,PI()),ACOS('OddsRatio_working_3-way'!V72/(2*'OddsRatio_working_3-way'!X72)))</f>
        <v>0.87345215194114856</v>
      </c>
      <c r="Z72" s="11">
        <f>'OddsRatio_working_3-way'!X72^(1/3)*COS('OddsRatio_working_3-way'!Y72/3)</f>
        <v>0.52958001027520996</v>
      </c>
      <c r="AA72" s="11">
        <f>'OddsRatio_working_3-way'!X72^(1/3)*COS(('OddsRatio_working_3-way'!Y72+2*PI())/3)</f>
        <v>-0.40222593191273959</v>
      </c>
      <c r="AB72" s="11">
        <f>'OddsRatio_working_3-way'!X72^(1/3)*COS(('OddsRatio_working_3-way'!Y72+4*PI())/3)</f>
        <v>-0.12735407836247067</v>
      </c>
      <c r="AC72" s="11">
        <f>'OddsRatio_working_3-way'!X72^(1/3)*SIN('OddsRatio_working_3-way'!Y72/3)</f>
        <v>0.15869733863989935</v>
      </c>
      <c r="AD72" s="11">
        <f>'OddsRatio_working_3-way'!X72^(1/3)*SIN(('OddsRatio_working_3-way'!Y72+2*PI())/3)</f>
        <v>0.37928107291480617</v>
      </c>
      <c r="AE72" s="11">
        <f>'OddsRatio_working_3-way'!X72^(1/3)*SIN(('OddsRatio_working_3-way'!Y72+4*PI())/3)</f>
        <v>-0.53797841155470538</v>
      </c>
      <c r="AF72" s="11">
        <f>-'OddsRatio_working_3-way'!U72/(3*'OddsRatio_working_3-way'!X72^(1/3))*COS(('OddsRatio_working_3-way'!Y72)/3)</f>
        <v>0.52958001027520996</v>
      </c>
      <c r="AG72" s="11">
        <f>-'OddsRatio_working_3-way'!U72/(3*'OddsRatio_working_3-way'!X72^(1/3))*COS(('OddsRatio_working_3-way'!Y72+2*PI())/3)</f>
        <v>-0.40222593191273959</v>
      </c>
      <c r="AH72" s="11">
        <f>-'OddsRatio_working_3-way'!U72/(3*'OddsRatio_working_3-way'!X72^(1/3))*COS(('OddsRatio_working_3-way'!Y72+4*PI())/3)</f>
        <v>-0.12735407836247067</v>
      </c>
      <c r="AI72" s="11">
        <f>'OddsRatio_working_3-way'!U72/(3*'OddsRatio_working_3-way'!X72^(1/3))*SIN(('OddsRatio_working_3-way'!Y72)/3)</f>
        <v>-0.15869733863989935</v>
      </c>
      <c r="AJ72" s="11">
        <f>'OddsRatio_working_3-way'!U72/(3*'OddsRatio_working_3-way'!X72^(1/3))*SIN(('OddsRatio_working_3-way'!Y72+2*PI())/3)</f>
        <v>-0.37928107291480617</v>
      </c>
      <c r="AK72" s="11">
        <f>'OddsRatio_working_3-way'!U72/(3*'OddsRatio_working_3-way'!X72^(1/3))*SIN(('OddsRatio_working_3-way'!Y72+4*PI())/3)</f>
        <v>0.53797841155470538</v>
      </c>
      <c r="AL72" s="11">
        <f>'OddsRatio_working_3-way'!Z72+'OddsRatio_working_3-way'!AF72</f>
        <v>1.0591600205504199</v>
      </c>
      <c r="AM72" s="11">
        <f>'OddsRatio_working_3-way'!AA72+'OddsRatio_working_3-way'!AG72</f>
        <v>-0.80445186382547917</v>
      </c>
      <c r="AN72" s="11">
        <f>'OddsRatio_working_3-way'!AB72+'OddsRatio_working_3-way'!AH72</f>
        <v>-0.25470815672494135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1.0591600205504199</v>
      </c>
      <c r="AS72" s="11">
        <f>IF(('OddsRatio_working_3-way'!X72=0),IF(Q72&gt;0,-Q72^(1/3),(-Q72)^(1/3)),'OddsRatio_working_3-way'!AM72-'OddsRatio_working_3-way'!R72/3)</f>
        <v>-0.80445186382547917</v>
      </c>
      <c r="AT72" s="11">
        <f>IF(('OddsRatio_working_3-way'!X72=0),IF(Q72&gt;0,-Q72^(1/3),(-Q72)^(1/3)),'OddsRatio_working_3-way'!AN72-'OddsRatio_working_3-way'!R72/3)</f>
        <v>-0.25470815672494135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1.5</v>
      </c>
      <c r="B73" s="4">
        <f>IF('True_Odds_Calculator_3-way'!B72="","",'True_Odds_Calculator_3-way'!B72)</f>
        <v>4.29</v>
      </c>
      <c r="C73" s="4">
        <f>IF('True_Odds_Calculator_3-way'!C72="","",'True_Odds_Calculator_3-way'!C72)</f>
        <v>7.58</v>
      </c>
      <c r="D73" s="9">
        <f t="shared" si="26"/>
        <v>0.65277777777777768</v>
      </c>
      <c r="E73" s="9">
        <f t="shared" si="27"/>
        <v>0.22222222222222221</v>
      </c>
      <c r="F73" s="9">
        <f t="shared" si="28"/>
        <v>0.12499999999999997</v>
      </c>
      <c r="G73" s="9">
        <f t="shared" si="29"/>
        <v>1.0638297872340428</v>
      </c>
      <c r="H73" s="9">
        <f t="shared" si="30"/>
        <v>1.5319148936170215</v>
      </c>
      <c r="I73" s="9">
        <f t="shared" si="31"/>
        <v>4.5</v>
      </c>
      <c r="J73" s="9">
        <f t="shared" si="32"/>
        <v>8.0000000000000018</v>
      </c>
      <c r="K73" s="11">
        <f t="shared" si="33"/>
        <v>0.66666666666666663</v>
      </c>
      <c r="L73" s="11">
        <f t="shared" si="34"/>
        <v>0.23310023310023309</v>
      </c>
      <c r="M73" s="11">
        <f t="shared" si="35"/>
        <v>0.13192612137203166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-0.22190855172385504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0.21259889333767959</v>
      </c>
      <c r="Q73" s="11">
        <f>2*'OddsRatio_working_3-way'!K73*'OddsRatio_working_3-way'!L73*'OddsRatio_working_3-way'!M73</f>
        <v>4.1002679525106965E-2</v>
      </c>
      <c r="R73" s="11">
        <f t="shared" si="36"/>
        <v>0</v>
      </c>
      <c r="S73" s="11">
        <f t="shared" si="37"/>
        <v>-0.95804732033148288</v>
      </c>
      <c r="T73" s="11">
        <f t="shared" si="38"/>
        <v>-0.18477286795207001</v>
      </c>
      <c r="U73" s="11">
        <f>'OddsRatio_working_3-way'!S73-'OddsRatio_working_3-way'!R73^2/3</f>
        <v>-0.95804732033148288</v>
      </c>
      <c r="V73" s="11">
        <f>'OddsRatio_working_3-way'!S73*'OddsRatio_working_3-way'!R73/3-2*'OddsRatio_working_3-way'!R73^3/27-'OddsRatio_working_3-way'!T73</f>
        <v>0.18477286795207001</v>
      </c>
      <c r="W73" s="11">
        <f>'OddsRatio_working_3-way'!V73^2+4*'OddsRatio_working_3-way'!U73^3/27</f>
        <v>-9.613279543553957E-2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0.18046731571587463</v>
      </c>
      <c r="Y73" s="11">
        <f>IF('OddsRatio_working_3-way'!W73&gt;=0,IF('OddsRatio_working_3-way'!V73+SQRT('OddsRatio_working_3-way'!W73)&gt;0,0,PI()),ACOS('OddsRatio_working_3-way'!V73/(2*'OddsRatio_working_3-way'!X73)))</f>
        <v>1.0333675925556212</v>
      </c>
      <c r="Z73" s="11">
        <f>'OddsRatio_working_3-way'!X73^(1/3)*COS('OddsRatio_working_3-way'!Y73/3)</f>
        <v>0.53191489361702138</v>
      </c>
      <c r="AA73" s="11">
        <f>'OddsRatio_working_3-way'!X73^(1/3)*COS(('OddsRatio_working_3-way'!Y73+2*PI())/3)</f>
        <v>-0.43122008488549796</v>
      </c>
      <c r="AB73" s="11">
        <f>'OddsRatio_working_3-way'!X73^(1/3)*COS(('OddsRatio_working_3-way'!Y73+4*PI())/3)</f>
        <v>-0.10069480873152359</v>
      </c>
      <c r="AC73" s="11">
        <f>'OddsRatio_working_3-way'!X73^(1/3)*SIN('OddsRatio_working_3-way'!Y73/3)</f>
        <v>0.1908288571614728</v>
      </c>
      <c r="AD73" s="11">
        <f>'OddsRatio_working_3-way'!X73^(1/3)*SIN(('OddsRatio_working_3-way'!Y73+2*PI())/3)</f>
        <v>0.36523738194290145</v>
      </c>
      <c r="AE73" s="11">
        <f>'OddsRatio_working_3-way'!X73^(1/3)*SIN(('OddsRatio_working_3-way'!Y73+4*PI())/3)</f>
        <v>-0.55606623910437403</v>
      </c>
      <c r="AF73" s="11">
        <f>-'OddsRatio_working_3-way'!U73/(3*'OddsRatio_working_3-way'!X73^(1/3))*COS(('OddsRatio_working_3-way'!Y73)/3)</f>
        <v>0.53191489361702138</v>
      </c>
      <c r="AG73" s="11">
        <f>-'OddsRatio_working_3-way'!U73/(3*'OddsRatio_working_3-way'!X73^(1/3))*COS(('OddsRatio_working_3-way'!Y73+2*PI())/3)</f>
        <v>-0.43122008488549796</v>
      </c>
      <c r="AH73" s="11">
        <f>-'OddsRatio_working_3-way'!U73/(3*'OddsRatio_working_3-way'!X73^(1/3))*COS(('OddsRatio_working_3-way'!Y73+4*PI())/3)</f>
        <v>-0.10069480873152359</v>
      </c>
      <c r="AI73" s="11">
        <f>'OddsRatio_working_3-way'!U73/(3*'OddsRatio_working_3-way'!X73^(1/3))*SIN(('OddsRatio_working_3-way'!Y73)/3)</f>
        <v>-0.1908288571614728</v>
      </c>
      <c r="AJ73" s="11">
        <f>'OddsRatio_working_3-way'!U73/(3*'OddsRatio_working_3-way'!X73^(1/3))*SIN(('OddsRatio_working_3-way'!Y73+2*PI())/3)</f>
        <v>-0.36523738194290145</v>
      </c>
      <c r="AK73" s="11">
        <f>'OddsRatio_working_3-way'!U73/(3*'OddsRatio_working_3-way'!X73^(1/3))*SIN(('OddsRatio_working_3-way'!Y73+4*PI())/3)</f>
        <v>0.55606623910437403</v>
      </c>
      <c r="AL73" s="11">
        <f>'OddsRatio_working_3-way'!Z73+'OddsRatio_working_3-way'!AF73</f>
        <v>1.0638297872340428</v>
      </c>
      <c r="AM73" s="11">
        <f>'OddsRatio_working_3-way'!AA73+'OddsRatio_working_3-way'!AG73</f>
        <v>-0.86244016977099591</v>
      </c>
      <c r="AN73" s="11">
        <f>'OddsRatio_working_3-way'!AB73+'OddsRatio_working_3-way'!AH73</f>
        <v>-0.20138961746304718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1.0638297872340428</v>
      </c>
      <c r="AS73" s="11">
        <f>IF(('OddsRatio_working_3-way'!X73=0),IF(Q73&gt;0,-Q73^(1/3),(-Q73)^(1/3)),'OddsRatio_working_3-way'!AM73-'OddsRatio_working_3-way'!R73/3)</f>
        <v>-0.86244016977099591</v>
      </c>
      <c r="AT73" s="11">
        <f>IF(('OddsRatio_working_3-way'!X73=0),IF(Q73&gt;0,-Q73^(1/3),(-Q73)^(1/3)),'OddsRatio_working_3-way'!AN73-'OddsRatio_working_3-way'!R73/3)</f>
        <v>-0.20138961746304718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4.0599999999999996</v>
      </c>
      <c r="B74" s="4">
        <f>IF('True_Odds_Calculator_3-way'!B73="","",'True_Odds_Calculator_3-way'!B73)</f>
        <v>3.68</v>
      </c>
      <c r="C74" s="4">
        <f>IF('True_Odds_Calculator_3-way'!C73="","",'True_Odds_Calculator_3-way'!C73)</f>
        <v>1.95</v>
      </c>
      <c r="D74" s="9">
        <f t="shared" si="26"/>
        <v>0.2373088791211746</v>
      </c>
      <c r="E74" s="9">
        <f t="shared" si="27"/>
        <v>0.26213670536371975</v>
      </c>
      <c r="F74" s="9">
        <f t="shared" si="28"/>
        <v>0.50055441551510593</v>
      </c>
      <c r="G74" s="9">
        <f t="shared" si="29"/>
        <v>1.0502997833983945</v>
      </c>
      <c r="H74" s="9">
        <f t="shared" si="30"/>
        <v>4.2139173371990868</v>
      </c>
      <c r="I74" s="9">
        <f t="shared" si="31"/>
        <v>3.8148034195076979</v>
      </c>
      <c r="J74" s="9">
        <f t="shared" si="32"/>
        <v>1.9977847942284741</v>
      </c>
      <c r="K74" s="11">
        <f t="shared" si="33"/>
        <v>0.24630541871921185</v>
      </c>
      <c r="L74" s="11">
        <f t="shared" si="34"/>
        <v>0.27173913043478259</v>
      </c>
      <c r="M74" s="11">
        <f t="shared" si="35"/>
        <v>0.51282051282051289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-0.26740613209878594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0.22962419888956623</v>
      </c>
      <c r="Q74" s="11">
        <f>2*'OddsRatio_working_3-way'!K74*'OddsRatio_working_3-way'!L74*'OddsRatio_working_3-way'!M74</f>
        <v>6.8646995183726828E-2</v>
      </c>
      <c r="R74" s="11">
        <f t="shared" si="36"/>
        <v>0</v>
      </c>
      <c r="S74" s="11">
        <f t="shared" si="37"/>
        <v>-0.85870954823406143</v>
      </c>
      <c r="T74" s="11">
        <f t="shared" si="38"/>
        <v>-0.25671436419553406</v>
      </c>
      <c r="U74" s="11">
        <f>'OddsRatio_working_3-way'!S74-'OddsRatio_working_3-way'!R74^2/3</f>
        <v>-0.85870954823406143</v>
      </c>
      <c r="V74" s="11">
        <f>'OddsRatio_working_3-way'!S74*'OddsRatio_working_3-way'!R74/3-2*'OddsRatio_working_3-way'!R74^3/27-'OddsRatio_working_3-way'!T74</f>
        <v>0.25671436419553406</v>
      </c>
      <c r="W74" s="11">
        <f>'OddsRatio_working_3-way'!V74^2+4*'OddsRatio_working_3-way'!U74^3/27</f>
        <v>-2.7904704083601475E-2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0.15313961674556878</v>
      </c>
      <c r="Y74" s="11">
        <f>IF('OddsRatio_working_3-way'!W74&gt;=0,IF('OddsRatio_working_3-way'!V74+SQRT('OddsRatio_working_3-way'!W74)&gt;0,0,PI()),ACOS('OddsRatio_working_3-way'!V74/(2*'OddsRatio_working_3-way'!X74)))</f>
        <v>0.57687529558304818</v>
      </c>
      <c r="Z74" s="11">
        <f>'OddsRatio_working_3-way'!X74^(1/3)*COS('OddsRatio_working_3-way'!Y74/3)</f>
        <v>0.52514989169919724</v>
      </c>
      <c r="AA74" s="11">
        <f>'OddsRatio_working_3-way'!X74^(1/3)*COS(('OddsRatio_working_3-way'!Y74+2*PI())/3)</f>
        <v>-0.35112199828363744</v>
      </c>
      <c r="AB74" s="11">
        <f>'OddsRatio_working_3-way'!X74^(1/3)*COS(('OddsRatio_working_3-way'!Y74+4*PI())/3)</f>
        <v>-0.17402789341555988</v>
      </c>
      <c r="AC74" s="11">
        <f>'OddsRatio_working_3-way'!X74^(1/3)*SIN('OddsRatio_working_3-way'!Y74/3)</f>
        <v>0.10224532911748048</v>
      </c>
      <c r="AD74" s="11">
        <f>'OddsRatio_working_3-way'!X74^(1/3)*SIN(('OddsRatio_working_3-way'!Y74+2*PI())/3)</f>
        <v>0.40367048244741127</v>
      </c>
      <c r="AE74" s="11">
        <f>'OddsRatio_working_3-way'!X74^(1/3)*SIN(('OddsRatio_working_3-way'!Y74+4*PI())/3)</f>
        <v>-0.50591581156489174</v>
      </c>
      <c r="AF74" s="11">
        <f>-'OddsRatio_working_3-way'!U74/(3*'OddsRatio_working_3-way'!X74^(1/3))*COS(('OddsRatio_working_3-way'!Y74)/3)</f>
        <v>0.52514989169919712</v>
      </c>
      <c r="AG74" s="11">
        <f>-'OddsRatio_working_3-way'!U74/(3*'OddsRatio_working_3-way'!X74^(1/3))*COS(('OddsRatio_working_3-way'!Y74+2*PI())/3)</f>
        <v>-0.35112199828363738</v>
      </c>
      <c r="AH74" s="11">
        <f>-'OddsRatio_working_3-way'!U74/(3*'OddsRatio_working_3-way'!X74^(1/3))*COS(('OddsRatio_working_3-way'!Y74+4*PI())/3)</f>
        <v>-0.17402789341555985</v>
      </c>
      <c r="AI74" s="11">
        <f>'OddsRatio_working_3-way'!U74/(3*'OddsRatio_working_3-way'!X74^(1/3))*SIN(('OddsRatio_working_3-way'!Y74)/3)</f>
        <v>-0.10224532911748045</v>
      </c>
      <c r="AJ74" s="11">
        <f>'OddsRatio_working_3-way'!U74/(3*'OddsRatio_working_3-way'!X74^(1/3))*SIN(('OddsRatio_working_3-way'!Y74+2*PI())/3)</f>
        <v>-0.40367048244741122</v>
      </c>
      <c r="AK74" s="11">
        <f>'OddsRatio_working_3-way'!U74/(3*'OddsRatio_working_3-way'!X74^(1/3))*SIN(('OddsRatio_working_3-way'!Y74+4*PI())/3)</f>
        <v>0.50591581156489163</v>
      </c>
      <c r="AL74" s="11">
        <f>'OddsRatio_working_3-way'!Z74+'OddsRatio_working_3-way'!AF74</f>
        <v>1.0502997833983945</v>
      </c>
      <c r="AM74" s="11">
        <f>'OddsRatio_working_3-way'!AA74+'OddsRatio_working_3-way'!AG74</f>
        <v>-0.70224399656727488</v>
      </c>
      <c r="AN74" s="11">
        <f>'OddsRatio_working_3-way'!AB74+'OddsRatio_working_3-way'!AH74</f>
        <v>-0.34805578683111971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1.0502997833983945</v>
      </c>
      <c r="AS74" s="11">
        <f>IF(('OddsRatio_working_3-way'!X74=0),IF(Q74&gt;0,-Q74^(1/3),(-Q74)^(1/3)),'OddsRatio_working_3-way'!AM74-'OddsRatio_working_3-way'!R74/3)</f>
        <v>-0.70224399656727488</v>
      </c>
      <c r="AT74" s="11">
        <f>IF(('OddsRatio_working_3-way'!X74=0),IF(Q74&gt;0,-Q74^(1/3),(-Q74)^(1/3)),'OddsRatio_working_3-way'!AN74-'OddsRatio_working_3-way'!R74/3)</f>
        <v>-0.34805578683111971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1.42</v>
      </c>
      <c r="B75" s="4">
        <f>IF('True_Odds_Calculator_3-way'!B74="","",'True_Odds_Calculator_3-way'!B74)</f>
        <v>4.53</v>
      </c>
      <c r="C75" s="4">
        <f>IF('True_Odds_Calculator_3-way'!C74="","",'True_Odds_Calculator_3-way'!C74)</f>
        <v>7.98</v>
      </c>
      <c r="D75" s="9">
        <f t="shared" si="26"/>
        <v>0.68218335511864758</v>
      </c>
      <c r="E75" s="9">
        <f t="shared" si="27"/>
        <v>0.20343298956865441</v>
      </c>
      <c r="F75" s="9">
        <f t="shared" si="28"/>
        <v>0.11438365531269798</v>
      </c>
      <c r="G75" s="9">
        <f t="shared" si="29"/>
        <v>1.1092418067059771</v>
      </c>
      <c r="H75" s="9">
        <f t="shared" si="30"/>
        <v>1.4658815588165102</v>
      </c>
      <c r="I75" s="9">
        <f t="shared" si="31"/>
        <v>4.9156235776721005</v>
      </c>
      <c r="J75" s="9">
        <f t="shared" si="32"/>
        <v>8.7425078108077194</v>
      </c>
      <c r="K75" s="11">
        <f t="shared" si="33"/>
        <v>0.70422535211267612</v>
      </c>
      <c r="L75" s="11">
        <f t="shared" si="34"/>
        <v>0.22075055187637968</v>
      </c>
      <c r="M75" s="11">
        <f t="shared" si="35"/>
        <v>0.12531328320802004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-0.20159974603049913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0.21292699459995326</v>
      </c>
      <c r="Q75" s="11">
        <f>2*'OddsRatio_working_3-way'!K75*'OddsRatio_working_3-way'!L75*'OddsRatio_working_3-way'!M75</f>
        <v>3.8961938627621817E-2</v>
      </c>
      <c r="R75" s="11">
        <f t="shared" si="36"/>
        <v>0</v>
      </c>
      <c r="S75" s="11">
        <f t="shared" si="37"/>
        <v>-1.0561868196388526</v>
      </c>
      <c r="T75" s="11">
        <f t="shared" si="38"/>
        <v>-0.19326382793025662</v>
      </c>
      <c r="U75" s="11">
        <f>'OddsRatio_working_3-way'!S75-'OddsRatio_working_3-way'!R75^2/3</f>
        <v>-1.0561868196388526</v>
      </c>
      <c r="V75" s="11">
        <f>'OddsRatio_working_3-way'!S75*'OddsRatio_working_3-way'!R75/3-2*'OddsRatio_working_3-way'!R75^3/27-'OddsRatio_working_3-way'!T75</f>
        <v>0.19326382793025662</v>
      </c>
      <c r="W75" s="11">
        <f>'OddsRatio_working_3-way'!V75^2+4*'OddsRatio_working_3-way'!U75^3/27</f>
        <v>-0.13719853199731338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0.20889557150857052</v>
      </c>
      <c r="Y75" s="11">
        <f>IF('OddsRatio_working_3-way'!W75&gt;=0,IF('OddsRatio_working_3-way'!V75+SQRT('OddsRatio_working_3-way'!W75)&gt;0,0,PI()),ACOS('OddsRatio_working_3-way'!V75/(2*'OddsRatio_working_3-way'!X75)))</f>
        <v>1.0898878609595388</v>
      </c>
      <c r="Z75" s="11">
        <f>'OddsRatio_working_3-way'!X75^(1/3)*COS('OddsRatio_working_3-way'!Y75/3)</f>
        <v>0.55462090335298864</v>
      </c>
      <c r="AA75" s="11">
        <f>'OddsRatio_working_3-way'!X75^(1/3)*COS(('OddsRatio_working_3-way'!Y75+2*PI())/3)</f>
        <v>-0.45991232757772732</v>
      </c>
      <c r="AB75" s="11">
        <f>'OddsRatio_working_3-way'!X75^(1/3)*COS(('OddsRatio_working_3-way'!Y75+4*PI())/3)</f>
        <v>-9.4708575775261178E-2</v>
      </c>
      <c r="AC75" s="11">
        <f>'OddsRatio_working_3-way'!X75^(1/3)*SIN('OddsRatio_working_3-way'!Y75/3)</f>
        <v>0.21085048441221502</v>
      </c>
      <c r="AD75" s="11">
        <f>'OddsRatio_working_3-way'!X75^(1/3)*SIN(('OddsRatio_working_3-way'!Y75+2*PI())/3)</f>
        <v>0.3748905495674546</v>
      </c>
      <c r="AE75" s="11">
        <f>'OddsRatio_working_3-way'!X75^(1/3)*SIN(('OddsRatio_working_3-way'!Y75+4*PI())/3)</f>
        <v>-0.5857410339796697</v>
      </c>
      <c r="AF75" s="11">
        <f>-'OddsRatio_working_3-way'!U75/(3*'OddsRatio_working_3-way'!X75^(1/3))*COS(('OddsRatio_working_3-way'!Y75)/3)</f>
        <v>0.55462090335298853</v>
      </c>
      <c r="AG75" s="11">
        <f>-'OddsRatio_working_3-way'!U75/(3*'OddsRatio_working_3-way'!X75^(1/3))*COS(('OddsRatio_working_3-way'!Y75+2*PI())/3)</f>
        <v>-0.45991232757772726</v>
      </c>
      <c r="AH75" s="11">
        <f>-'OddsRatio_working_3-way'!U75/(3*'OddsRatio_working_3-way'!X75^(1/3))*COS(('OddsRatio_working_3-way'!Y75+4*PI())/3)</f>
        <v>-9.4708575775261164E-2</v>
      </c>
      <c r="AI75" s="11">
        <f>'OddsRatio_working_3-way'!U75/(3*'OddsRatio_working_3-way'!X75^(1/3))*SIN(('OddsRatio_working_3-way'!Y75)/3)</f>
        <v>-0.21085048441221499</v>
      </c>
      <c r="AJ75" s="11">
        <f>'OddsRatio_working_3-way'!U75/(3*'OddsRatio_working_3-way'!X75^(1/3))*SIN(('OddsRatio_working_3-way'!Y75+2*PI())/3)</f>
        <v>-0.37489054956745449</v>
      </c>
      <c r="AK75" s="11">
        <f>'OddsRatio_working_3-way'!U75/(3*'OddsRatio_working_3-way'!X75^(1/3))*SIN(('OddsRatio_working_3-way'!Y75+4*PI())/3)</f>
        <v>0.58574103397966959</v>
      </c>
      <c r="AL75" s="11">
        <f>'OddsRatio_working_3-way'!Z75+'OddsRatio_working_3-way'!AF75</f>
        <v>1.1092418067059771</v>
      </c>
      <c r="AM75" s="11">
        <f>'OddsRatio_working_3-way'!AA75+'OddsRatio_working_3-way'!AG75</f>
        <v>-0.91982465515545453</v>
      </c>
      <c r="AN75" s="11">
        <f>'OddsRatio_working_3-way'!AB75+'OddsRatio_working_3-way'!AH75</f>
        <v>-0.18941715155052236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1.1092418067059771</v>
      </c>
      <c r="AS75" s="11">
        <f>IF(('OddsRatio_working_3-way'!X75=0),IF(Q75&gt;0,-Q75^(1/3),(-Q75)^(1/3)),'OddsRatio_working_3-way'!AM75-'OddsRatio_working_3-way'!R75/3)</f>
        <v>-0.91982465515545453</v>
      </c>
      <c r="AT75" s="11">
        <f>IF(('OddsRatio_working_3-way'!X75=0),IF(Q75&gt;0,-Q75^(1/3),(-Q75)^(1/3)),'OddsRatio_working_3-way'!AN75-'OddsRatio_working_3-way'!R75/3)</f>
        <v>-0.18941715155052236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1.55</v>
      </c>
      <c r="B76" s="4">
        <f>IF('True_Odds_Calculator_3-way'!B75="","",'True_Odds_Calculator_3-way'!B75)</f>
        <v>4.24</v>
      </c>
      <c r="C76" s="4">
        <f>IF('True_Odds_Calculator_3-way'!C75="","",'True_Odds_Calculator_3-way'!C75)</f>
        <v>6.67</v>
      </c>
      <c r="D76" s="9">
        <f t="shared" si="26"/>
        <v>0.63176866002815635</v>
      </c>
      <c r="E76" s="9">
        <f t="shared" si="27"/>
        <v>0.2255522370239551</v>
      </c>
      <c r="F76" s="9">
        <f t="shared" si="28"/>
        <v>0.14267910294788907</v>
      </c>
      <c r="G76" s="9">
        <f t="shared" si="29"/>
        <v>1.0597415946395565</v>
      </c>
      <c r="H76" s="9">
        <f t="shared" si="30"/>
        <v>1.5828578770517558</v>
      </c>
      <c r="I76" s="9">
        <f t="shared" si="31"/>
        <v>4.4335627666321642</v>
      </c>
      <c r="J76" s="9">
        <f t="shared" si="32"/>
        <v>7.0087348416062838</v>
      </c>
      <c r="K76" s="11">
        <f t="shared" si="33"/>
        <v>0.64516129032258063</v>
      </c>
      <c r="L76" s="11">
        <f t="shared" si="34"/>
        <v>0.23584905660377356</v>
      </c>
      <c r="M76" s="11">
        <f t="shared" si="35"/>
        <v>0.14992503748125938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-0.23049811065252546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0.21580810325208666</v>
      </c>
      <c r="Q76" s="11">
        <f>2*'OddsRatio_working_3-way'!K76*'OddsRatio_working_3-way'!L76*'OddsRatio_working_3-way'!M76</f>
        <v>4.5625391808052147E-2</v>
      </c>
      <c r="R76" s="11">
        <f t="shared" si="36"/>
        <v>0</v>
      </c>
      <c r="S76" s="11">
        <f t="shared" si="37"/>
        <v>-0.93626842598035909</v>
      </c>
      <c r="T76" s="11">
        <f t="shared" si="38"/>
        <v>-0.19794258477386029</v>
      </c>
      <c r="U76" s="11">
        <f>'OddsRatio_working_3-way'!S76-'OddsRatio_working_3-way'!R76^2/3</f>
        <v>-0.93626842598035909</v>
      </c>
      <c r="V76" s="11">
        <f>'OddsRatio_working_3-way'!S76*'OddsRatio_working_3-way'!R76/3-2*'OddsRatio_working_3-way'!R76^3/27-'OddsRatio_working_3-way'!T76</f>
        <v>0.19794258477386029</v>
      </c>
      <c r="W76" s="11">
        <f>'OddsRatio_working_3-way'!V76^2+4*'OddsRatio_working_3-way'!U76^3/27</f>
        <v>-8.2408593744279612E-2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0.17434868841723222</v>
      </c>
      <c r="Y76" s="11">
        <f>IF('OddsRatio_working_3-way'!W76&gt;=0,IF('OddsRatio_working_3-way'!V76+SQRT('OddsRatio_working_3-way'!W76)&gt;0,0,PI()),ACOS('OddsRatio_working_3-way'!V76/(2*'OddsRatio_working_3-way'!X76)))</f>
        <v>0.96713201955984651</v>
      </c>
      <c r="Z76" s="11">
        <f>'OddsRatio_working_3-way'!X76^(1/3)*COS('OddsRatio_working_3-way'!Y76/3)</f>
        <v>0.52987079731977837</v>
      </c>
      <c r="AA76" s="11">
        <f>'OddsRatio_working_3-way'!X76^(1/3)*COS(('OddsRatio_working_3-way'!Y76+2*PI())/3)</f>
        <v>-0.41821556732454884</v>
      </c>
      <c r="AB76" s="11">
        <f>'OddsRatio_working_3-way'!X76^(1/3)*COS(('OddsRatio_working_3-way'!Y76+4*PI())/3)</f>
        <v>-0.11165522999522948</v>
      </c>
      <c r="AC76" s="11">
        <f>'OddsRatio_working_3-way'!X76^(1/3)*SIN('OddsRatio_working_3-way'!Y76/3)</f>
        <v>0.17699269327994499</v>
      </c>
      <c r="AD76" s="11">
        <f>'OddsRatio_working_3-way'!X76^(1/3)*SIN(('OddsRatio_working_3-way'!Y76+2*PI())/3)</f>
        <v>0.37038522456247108</v>
      </c>
      <c r="AE76" s="11">
        <f>'OddsRatio_working_3-way'!X76^(1/3)*SIN(('OddsRatio_working_3-way'!Y76+4*PI())/3)</f>
        <v>-0.54737791784241607</v>
      </c>
      <c r="AF76" s="11">
        <f>-'OddsRatio_working_3-way'!U76/(3*'OddsRatio_working_3-way'!X76^(1/3))*COS(('OddsRatio_working_3-way'!Y76)/3)</f>
        <v>0.52987079731977826</v>
      </c>
      <c r="AG76" s="11">
        <f>-'OddsRatio_working_3-way'!U76/(3*'OddsRatio_working_3-way'!X76^(1/3))*COS(('OddsRatio_working_3-way'!Y76+2*PI())/3)</f>
        <v>-0.41821556732454879</v>
      </c>
      <c r="AH76" s="11">
        <f>-'OddsRatio_working_3-way'!U76/(3*'OddsRatio_working_3-way'!X76^(1/3))*COS(('OddsRatio_working_3-way'!Y76+4*PI())/3)</f>
        <v>-0.11165522999522945</v>
      </c>
      <c r="AI76" s="11">
        <f>'OddsRatio_working_3-way'!U76/(3*'OddsRatio_working_3-way'!X76^(1/3))*SIN(('OddsRatio_working_3-way'!Y76)/3)</f>
        <v>-0.17699269327994493</v>
      </c>
      <c r="AJ76" s="11">
        <f>'OddsRatio_working_3-way'!U76/(3*'OddsRatio_working_3-way'!X76^(1/3))*SIN(('OddsRatio_working_3-way'!Y76+2*PI())/3)</f>
        <v>-0.37038522456247103</v>
      </c>
      <c r="AK76" s="11">
        <f>'OddsRatio_working_3-way'!U76/(3*'OddsRatio_working_3-way'!X76^(1/3))*SIN(('OddsRatio_working_3-way'!Y76+4*PI())/3)</f>
        <v>0.54737791784241596</v>
      </c>
      <c r="AL76" s="11">
        <f>'OddsRatio_working_3-way'!Z76+'OddsRatio_working_3-way'!AF76</f>
        <v>1.0597415946395565</v>
      </c>
      <c r="AM76" s="11">
        <f>'OddsRatio_working_3-way'!AA76+'OddsRatio_working_3-way'!AG76</f>
        <v>-0.83643113464909757</v>
      </c>
      <c r="AN76" s="11">
        <f>'OddsRatio_working_3-way'!AB76+'OddsRatio_working_3-way'!AH76</f>
        <v>-0.22331045999045893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1.0597415946395565</v>
      </c>
      <c r="AS76" s="11">
        <f>IF(('OddsRatio_working_3-way'!X76=0),IF(Q76&gt;0,-Q76^(1/3),(-Q76)^(1/3)),'OddsRatio_working_3-way'!AM76-'OddsRatio_working_3-way'!R76/3)</f>
        <v>-0.83643113464909757</v>
      </c>
      <c r="AT76" s="11">
        <f>IF(('OddsRatio_working_3-way'!X76=0),IF(Q76&gt;0,-Q76^(1/3),(-Q76)^(1/3)),'OddsRatio_working_3-way'!AN76-'OddsRatio_working_3-way'!R76/3)</f>
        <v>-0.22331045999045893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2.16</v>
      </c>
      <c r="B77" s="4">
        <f>IF('True_Odds_Calculator_3-way'!B76="","",'True_Odds_Calculator_3-way'!B76)</f>
        <v>3.41</v>
      </c>
      <c r="C77" s="4">
        <f>IF('True_Odds_Calculator_3-way'!C76="","",'True_Odds_Calculator_3-way'!C76)</f>
        <v>3.67</v>
      </c>
      <c r="D77" s="9">
        <f t="shared" si="26"/>
        <v>0.45200163448965563</v>
      </c>
      <c r="E77" s="9">
        <f t="shared" si="27"/>
        <v>0.28418562419028687</v>
      </c>
      <c r="F77" s="9">
        <f t="shared" si="28"/>
        <v>0.26381274132005733</v>
      </c>
      <c r="G77" s="9">
        <f t="shared" si="29"/>
        <v>1.0451563623083606</v>
      </c>
      <c r="H77" s="9">
        <f t="shared" si="30"/>
        <v>2.2123813802776984</v>
      </c>
      <c r="I77" s="9">
        <f t="shared" si="31"/>
        <v>3.5188268331631494</v>
      </c>
      <c r="J77" s="9">
        <f t="shared" si="32"/>
        <v>3.7905674873633228</v>
      </c>
      <c r="K77" s="11">
        <f t="shared" si="33"/>
        <v>0.46296296296296291</v>
      </c>
      <c r="L77" s="11">
        <f t="shared" si="34"/>
        <v>0.29325513196480935</v>
      </c>
      <c r="M77" s="11">
        <f t="shared" si="35"/>
        <v>0.27247956403269757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-0.27612905001496013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0.23083964369013149</v>
      </c>
      <c r="Q77" s="11">
        <f>2*'OddsRatio_working_3-way'!K77*'OddsRatio_working_3-way'!L77*'OddsRatio_working_3-way'!M77</f>
        <v>7.3987065285298553E-2</v>
      </c>
      <c r="R77" s="11">
        <f t="shared" si="36"/>
        <v>0</v>
      </c>
      <c r="S77" s="11">
        <f t="shared" si="37"/>
        <v>-0.83598463717462923</v>
      </c>
      <c r="T77" s="11">
        <f t="shared" si="38"/>
        <v>-0.26794379396622731</v>
      </c>
      <c r="U77" s="11">
        <f>'OddsRatio_working_3-way'!S77-'OddsRatio_working_3-way'!R77^2/3</f>
        <v>-0.83598463717462923</v>
      </c>
      <c r="V77" s="11">
        <f>'OddsRatio_working_3-way'!S77*'OddsRatio_working_3-way'!R77/3-2*'OddsRatio_working_3-way'!R77^3/27-'OddsRatio_working_3-way'!T77</f>
        <v>0.26794379396622731</v>
      </c>
      <c r="W77" s="11">
        <f>'OddsRatio_working_3-way'!V77^2+4*'OddsRatio_working_3-way'!U77^3/27</f>
        <v>-1.4760915206883857E-2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0.14710097886477499</v>
      </c>
      <c r="Y77" s="11">
        <f>IF('OddsRatio_working_3-way'!W77&gt;=0,IF('OddsRatio_working_3-way'!V77+SQRT('OddsRatio_working_3-way'!W77)&gt;0,0,PI()),ACOS('OddsRatio_working_3-way'!V77/(2*'OddsRatio_working_3-way'!X77)))</f>
        <v>0.42570498189207973</v>
      </c>
      <c r="Z77" s="11">
        <f>'OddsRatio_working_3-way'!X77^(1/3)*COS('OddsRatio_working_3-way'!Y77/3)</f>
        <v>0.5225781811541802</v>
      </c>
      <c r="AA77" s="11">
        <f>'OddsRatio_working_3-way'!X77^(1/3)*COS(('OddsRatio_working_3-way'!Y77+2*PI())/3)</f>
        <v>-0.32594350055698956</v>
      </c>
      <c r="AB77" s="11">
        <f>'OddsRatio_working_3-way'!X77^(1/3)*COS(('OddsRatio_working_3-way'!Y77+4*PI())/3)</f>
        <v>-0.1966346805971905</v>
      </c>
      <c r="AC77" s="11">
        <f>'OddsRatio_working_3-way'!X77^(1/3)*SIN('OddsRatio_working_3-way'!Y77/3)</f>
        <v>7.4656482012382758E-2</v>
      </c>
      <c r="AD77" s="11">
        <f>'OddsRatio_working_3-way'!X77^(1/3)*SIN(('OddsRatio_working_3-way'!Y77+2*PI())/3)</f>
        <v>0.41523773933679503</v>
      </c>
      <c r="AE77" s="11">
        <f>'OddsRatio_working_3-way'!X77^(1/3)*SIN(('OddsRatio_working_3-way'!Y77+4*PI())/3)</f>
        <v>-0.48989422134917782</v>
      </c>
      <c r="AF77" s="11">
        <f>-'OddsRatio_working_3-way'!U77/(3*'OddsRatio_working_3-way'!X77^(1/3))*COS(('OddsRatio_working_3-way'!Y77)/3)</f>
        <v>0.52257818115418031</v>
      </c>
      <c r="AG77" s="11">
        <f>-'OddsRatio_working_3-way'!U77/(3*'OddsRatio_working_3-way'!X77^(1/3))*COS(('OddsRatio_working_3-way'!Y77+2*PI())/3)</f>
        <v>-0.32594350055698962</v>
      </c>
      <c r="AH77" s="11">
        <f>-'OddsRatio_working_3-way'!U77/(3*'OddsRatio_working_3-way'!X77^(1/3))*COS(('OddsRatio_working_3-way'!Y77+4*PI())/3)</f>
        <v>-0.19663468059719053</v>
      </c>
      <c r="AI77" s="11">
        <f>'OddsRatio_working_3-way'!U77/(3*'OddsRatio_working_3-way'!X77^(1/3))*SIN(('OddsRatio_working_3-way'!Y77)/3)</f>
        <v>-7.4656482012382772E-2</v>
      </c>
      <c r="AJ77" s="11">
        <f>'OddsRatio_working_3-way'!U77/(3*'OddsRatio_working_3-way'!X77^(1/3))*SIN(('OddsRatio_working_3-way'!Y77+2*PI())/3)</f>
        <v>-0.41523773933679514</v>
      </c>
      <c r="AK77" s="11">
        <f>'OddsRatio_working_3-way'!U77/(3*'OddsRatio_working_3-way'!X77^(1/3))*SIN(('OddsRatio_working_3-way'!Y77+4*PI())/3)</f>
        <v>0.48989422134917793</v>
      </c>
      <c r="AL77" s="11">
        <f>'OddsRatio_working_3-way'!Z77+'OddsRatio_working_3-way'!AF77</f>
        <v>1.0451563623083606</v>
      </c>
      <c r="AM77" s="11">
        <f>'OddsRatio_working_3-way'!AA77+'OddsRatio_working_3-way'!AG77</f>
        <v>-0.65188700111397924</v>
      </c>
      <c r="AN77" s="11">
        <f>'OddsRatio_working_3-way'!AB77+'OddsRatio_working_3-way'!AH77</f>
        <v>-0.39326936119438105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1.0451563623083606</v>
      </c>
      <c r="AS77" s="11">
        <f>IF(('OddsRatio_working_3-way'!X77=0),IF(Q77&gt;0,-Q77^(1/3),(-Q77)^(1/3)),'OddsRatio_working_3-way'!AM77-'OddsRatio_working_3-way'!R77/3)</f>
        <v>-0.65188700111397924</v>
      </c>
      <c r="AT77" s="11">
        <f>IF(('OddsRatio_working_3-way'!X77=0),IF(Q77&gt;0,-Q77^(1/3),(-Q77)^(1/3)),'OddsRatio_working_3-way'!AN77-'OddsRatio_working_3-way'!R77/3)</f>
        <v>-0.39326936119438105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1.9</v>
      </c>
      <c r="B78" s="4">
        <f>IF('True_Odds_Calculator_3-way'!B77="","",'True_Odds_Calculator_3-way'!B77)</f>
        <v>3.65</v>
      </c>
      <c r="C78" s="4">
        <f>IF('True_Odds_Calculator_3-way'!C77="","",'True_Odds_Calculator_3-way'!C77)</f>
        <v>4.34</v>
      </c>
      <c r="D78" s="9">
        <f t="shared" si="26"/>
        <v>0.51398035609004566</v>
      </c>
      <c r="E78" s="9">
        <f t="shared" si="27"/>
        <v>0.26425206302742715</v>
      </c>
      <c r="F78" s="9">
        <f t="shared" si="28"/>
        <v>0.22176758088252707</v>
      </c>
      <c r="G78" s="9">
        <f t="shared" si="29"/>
        <v>1.050666275798307</v>
      </c>
      <c r="H78" s="9">
        <f t="shared" si="30"/>
        <v>1.9455996482184763</v>
      </c>
      <c r="I78" s="9">
        <f t="shared" si="31"/>
        <v>3.7842656308655132</v>
      </c>
      <c r="J78" s="9">
        <f t="shared" si="32"/>
        <v>4.5092253611663464</v>
      </c>
      <c r="K78" s="11">
        <f t="shared" si="33"/>
        <v>0.52631578947368418</v>
      </c>
      <c r="L78" s="11">
        <f t="shared" si="34"/>
        <v>0.27397260273972601</v>
      </c>
      <c r="M78" s="11">
        <f t="shared" si="35"/>
        <v>0.2304147465437788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-0.26466630562265148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0.22891962562172113</v>
      </c>
      <c r="Q78" s="11">
        <f>2*'OddsRatio_working_3-way'!K78*'OddsRatio_working_3-way'!L78*'OddsRatio_working_3-way'!M78</f>
        <v>6.6449818758119339E-2</v>
      </c>
      <c r="R78" s="11">
        <f t="shared" si="36"/>
        <v>0</v>
      </c>
      <c r="S78" s="11">
        <f t="shared" si="37"/>
        <v>-0.86493679308050553</v>
      </c>
      <c r="T78" s="11">
        <f t="shared" si="38"/>
        <v>-0.25107018667068376</v>
      </c>
      <c r="U78" s="11">
        <f>'OddsRatio_working_3-way'!S78-'OddsRatio_working_3-way'!R78^2/3</f>
        <v>-0.86493679308050553</v>
      </c>
      <c r="V78" s="11">
        <f>'OddsRatio_working_3-way'!S78*'OddsRatio_working_3-way'!R78/3-2*'OddsRatio_working_3-way'!R78^3/27-'OddsRatio_working_3-way'!T78</f>
        <v>0.25107018667068376</v>
      </c>
      <c r="W78" s="11">
        <f>'OddsRatio_working_3-way'!V78^2+4*'OddsRatio_working_3-way'!U78^3/27</f>
        <v>-3.2826391939230065E-2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0.15480845469004759</v>
      </c>
      <c r="Y78" s="11">
        <f>IF('OddsRatio_working_3-way'!W78&gt;=0,IF('OddsRatio_working_3-way'!V78+SQRT('OddsRatio_working_3-way'!W78)&gt;0,0,PI()),ACOS('OddsRatio_working_3-way'!V78/(2*'OddsRatio_working_3-way'!X78)))</f>
        <v>0.62509774344464997</v>
      </c>
      <c r="Z78" s="11">
        <f>'OddsRatio_working_3-way'!X78^(1/3)*COS('OddsRatio_working_3-way'!Y78/3)</f>
        <v>0.52533313789915348</v>
      </c>
      <c r="AA78" s="11">
        <f>'OddsRatio_working_3-way'!X78^(1/3)*COS(('OddsRatio_working_3-way'!Y78+2*PI())/3)</f>
        <v>-0.35885918269355505</v>
      </c>
      <c r="AB78" s="11">
        <f>'OddsRatio_working_3-way'!X78^(1/3)*COS(('OddsRatio_working_3-way'!Y78+4*PI())/3)</f>
        <v>-0.16647395520559824</v>
      </c>
      <c r="AC78" s="11">
        <f>'OddsRatio_working_3-way'!X78^(1/3)*SIN('OddsRatio_working_3-way'!Y78/3)</f>
        <v>0.1110736628782792</v>
      </c>
      <c r="AD78" s="11">
        <f>'OddsRatio_working_3-way'!X78^(1/3)*SIN(('OddsRatio_working_3-way'!Y78+2*PI())/3)</f>
        <v>0.39941501143132097</v>
      </c>
      <c r="AE78" s="11">
        <f>'OddsRatio_working_3-way'!X78^(1/3)*SIN(('OddsRatio_working_3-way'!Y78+4*PI())/3)</f>
        <v>-0.51048867430960021</v>
      </c>
      <c r="AF78" s="11">
        <f>-'OddsRatio_working_3-way'!U78/(3*'OddsRatio_working_3-way'!X78^(1/3))*COS(('OddsRatio_working_3-way'!Y78)/3)</f>
        <v>0.52533313789915337</v>
      </c>
      <c r="AG78" s="11">
        <f>-'OddsRatio_working_3-way'!U78/(3*'OddsRatio_working_3-way'!X78^(1/3))*COS(('OddsRatio_working_3-way'!Y78+2*PI())/3)</f>
        <v>-0.35885918269355499</v>
      </c>
      <c r="AH78" s="11">
        <f>-'OddsRatio_working_3-way'!U78/(3*'OddsRatio_working_3-way'!X78^(1/3))*COS(('OddsRatio_working_3-way'!Y78+4*PI())/3)</f>
        <v>-0.16647395520559821</v>
      </c>
      <c r="AI78" s="11">
        <f>'OddsRatio_working_3-way'!U78/(3*'OddsRatio_working_3-way'!X78^(1/3))*SIN(('OddsRatio_working_3-way'!Y78)/3)</f>
        <v>-0.11107366287827919</v>
      </c>
      <c r="AJ78" s="11">
        <f>'OddsRatio_working_3-way'!U78/(3*'OddsRatio_working_3-way'!X78^(1/3))*SIN(('OddsRatio_working_3-way'!Y78+2*PI())/3)</f>
        <v>-0.39941501143132091</v>
      </c>
      <c r="AK78" s="11">
        <f>'OddsRatio_working_3-way'!U78/(3*'OddsRatio_working_3-way'!X78^(1/3))*SIN(('OddsRatio_working_3-way'!Y78+4*PI())/3)</f>
        <v>0.5104886743096001</v>
      </c>
      <c r="AL78" s="11">
        <f>'OddsRatio_working_3-way'!Z78+'OddsRatio_working_3-way'!AF78</f>
        <v>1.050666275798307</v>
      </c>
      <c r="AM78" s="11">
        <f>'OddsRatio_working_3-way'!AA78+'OddsRatio_working_3-way'!AG78</f>
        <v>-0.71771836538710998</v>
      </c>
      <c r="AN78" s="11">
        <f>'OddsRatio_working_3-way'!AB78+'OddsRatio_working_3-way'!AH78</f>
        <v>-0.33294791041119642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1.050666275798307</v>
      </c>
      <c r="AS78" s="11">
        <f>IF(('OddsRatio_working_3-way'!X78=0),IF(Q78&gt;0,-Q78^(1/3),(-Q78)^(1/3)),'OddsRatio_working_3-way'!AM78-'OddsRatio_working_3-way'!R78/3)</f>
        <v>-0.71771836538710998</v>
      </c>
      <c r="AT78" s="11">
        <f>IF(('OddsRatio_working_3-way'!X78=0),IF(Q78&gt;0,-Q78^(1/3),(-Q78)^(1/3)),'OddsRatio_working_3-way'!AN78-'OddsRatio_working_3-way'!R78/3)</f>
        <v>-0.33294791041119642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2.66</v>
      </c>
      <c r="B79" s="4">
        <f>IF('True_Odds_Calculator_3-way'!B78="","",'True_Odds_Calculator_3-way'!B78)</f>
        <v>3.19</v>
      </c>
      <c r="C79" s="4">
        <f>IF('True_Odds_Calculator_3-way'!C78="","",'True_Odds_Calculator_3-way'!C78)</f>
        <v>2.91</v>
      </c>
      <c r="D79" s="9">
        <f t="shared" si="26"/>
        <v>0.36443755341202599</v>
      </c>
      <c r="E79" s="9">
        <f t="shared" si="27"/>
        <v>0.30296062062320622</v>
      </c>
      <c r="F79" s="9">
        <f t="shared" si="28"/>
        <v>0.33260182596476773</v>
      </c>
      <c r="G79" s="9">
        <f t="shared" si="29"/>
        <v>1.0505748931280716</v>
      </c>
      <c r="H79" s="9">
        <f t="shared" si="30"/>
        <v>2.7439543225925993</v>
      </c>
      <c r="I79" s="9">
        <f t="shared" si="31"/>
        <v>3.3007590159504772</v>
      </c>
      <c r="J79" s="9">
        <f t="shared" si="32"/>
        <v>3.0065980458746169</v>
      </c>
      <c r="K79" s="11">
        <f t="shared" si="33"/>
        <v>0.37593984962406013</v>
      </c>
      <c r="L79" s="11">
        <f t="shared" si="34"/>
        <v>0.31347962382445144</v>
      </c>
      <c r="M79" s="11">
        <f t="shared" si="35"/>
        <v>0.3436426116838488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-0.28120320190969617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0.23326907904152652</v>
      </c>
      <c r="Q79" s="11">
        <f>2*'OddsRatio_working_3-way'!K79*'OddsRatio_working_3-way'!L79*'OddsRatio_working_3-way'!M79</f>
        <v>8.0996208000530034E-2</v>
      </c>
      <c r="R79" s="11">
        <f t="shared" si="36"/>
        <v>0</v>
      </c>
      <c r="S79" s="11">
        <f t="shared" si="37"/>
        <v>-0.82953919961564693</v>
      </c>
      <c r="T79" s="11">
        <f t="shared" si="38"/>
        <v>-0.28803444431098851</v>
      </c>
      <c r="U79" s="11">
        <f>'OddsRatio_working_3-way'!S79-'OddsRatio_working_3-way'!R79^2/3</f>
        <v>-0.82953919961564693</v>
      </c>
      <c r="V79" s="11">
        <f>'OddsRatio_working_3-way'!S79*'OddsRatio_working_3-way'!R79/3-2*'OddsRatio_working_3-way'!R79^3/27-'OddsRatio_working_3-way'!T79</f>
        <v>0.28803444431098851</v>
      </c>
      <c r="W79" s="11">
        <f>'OddsRatio_working_3-way'!V79^2+4*'OddsRatio_working_3-way'!U79^3/27</f>
        <v>-1.6043355522271929E-3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0.14540304042708938</v>
      </c>
      <c r="Y79" s="11">
        <f>IF('OddsRatio_working_3-way'!W79&gt;=0,IF('OddsRatio_working_3-way'!V79+SQRT('OddsRatio_working_3-way'!W79)&gt;0,0,PI()),ACOS('OddsRatio_working_3-way'!V79/(2*'OddsRatio_working_3-way'!X79)))</f>
        <v>0.13817419199468683</v>
      </c>
      <c r="Z79" s="11">
        <f>'OddsRatio_working_3-way'!X79^(1/3)*COS('OddsRatio_working_3-way'!Y79/3)</f>
        <v>0.52528744656403581</v>
      </c>
      <c r="AA79" s="11">
        <f>'OddsRatio_working_3-way'!X79^(1/3)*COS(('OddsRatio_working_3-way'!Y79+2*PI())/3)</f>
        <v>-0.28361093019157385</v>
      </c>
      <c r="AB79" s="11">
        <f>'OddsRatio_working_3-way'!X79^(1/3)*COS(('OddsRatio_working_3-way'!Y79+4*PI())/3)</f>
        <v>-0.24167651637246212</v>
      </c>
      <c r="AC79" s="11">
        <f>'OddsRatio_working_3-way'!X79^(1/3)*SIN('OddsRatio_working_3-way'!Y79/3)</f>
        <v>2.4210845106773286E-2</v>
      </c>
      <c r="AD79" s="11">
        <f>'OddsRatio_working_3-way'!X79^(1/3)*SIN(('OddsRatio_working_3-way'!Y79+2*PI())/3)</f>
        <v>0.44280685046012919</v>
      </c>
      <c r="AE79" s="11">
        <f>'OddsRatio_working_3-way'!X79^(1/3)*SIN(('OddsRatio_working_3-way'!Y79+4*PI())/3)</f>
        <v>-0.46701769556690254</v>
      </c>
      <c r="AF79" s="11">
        <f>-'OddsRatio_working_3-way'!U79/(3*'OddsRatio_working_3-way'!X79^(1/3))*COS(('OddsRatio_working_3-way'!Y79)/3)</f>
        <v>0.52528744656403581</v>
      </c>
      <c r="AG79" s="11">
        <f>-'OddsRatio_working_3-way'!U79/(3*'OddsRatio_working_3-way'!X79^(1/3))*COS(('OddsRatio_working_3-way'!Y79+2*PI())/3)</f>
        <v>-0.28361093019157385</v>
      </c>
      <c r="AH79" s="11">
        <f>-'OddsRatio_working_3-way'!U79/(3*'OddsRatio_working_3-way'!X79^(1/3))*COS(('OddsRatio_working_3-way'!Y79+4*PI())/3)</f>
        <v>-0.24167651637246212</v>
      </c>
      <c r="AI79" s="11">
        <f>'OddsRatio_working_3-way'!U79/(3*'OddsRatio_working_3-way'!X79^(1/3))*SIN(('OddsRatio_working_3-way'!Y79)/3)</f>
        <v>-2.4210845106773286E-2</v>
      </c>
      <c r="AJ79" s="11">
        <f>'OddsRatio_working_3-way'!U79/(3*'OddsRatio_working_3-way'!X79^(1/3))*SIN(('OddsRatio_working_3-way'!Y79+2*PI())/3)</f>
        <v>-0.44280685046012919</v>
      </c>
      <c r="AK79" s="11">
        <f>'OddsRatio_working_3-way'!U79/(3*'OddsRatio_working_3-way'!X79^(1/3))*SIN(('OddsRatio_working_3-way'!Y79+4*PI())/3)</f>
        <v>0.46701769556690254</v>
      </c>
      <c r="AL79" s="11">
        <f>'OddsRatio_working_3-way'!Z79+'OddsRatio_working_3-way'!AF79</f>
        <v>1.0505748931280716</v>
      </c>
      <c r="AM79" s="11">
        <f>'OddsRatio_working_3-way'!AA79+'OddsRatio_working_3-way'!AG79</f>
        <v>-0.5672218603831477</v>
      </c>
      <c r="AN79" s="11">
        <f>'OddsRatio_working_3-way'!AB79+'OddsRatio_working_3-way'!AH79</f>
        <v>-0.48335303274492425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1.0505748931280716</v>
      </c>
      <c r="AS79" s="11">
        <f>IF(('OddsRatio_working_3-way'!X79=0),IF(Q79&gt;0,-Q79^(1/3),(-Q79)^(1/3)),'OddsRatio_working_3-way'!AM79-'OddsRatio_working_3-way'!R79/3)</f>
        <v>-0.5672218603831477</v>
      </c>
      <c r="AT79" s="11">
        <f>IF(('OddsRatio_working_3-way'!X79=0),IF(Q79&gt;0,-Q79^(1/3),(-Q79)^(1/3)),'OddsRatio_working_3-way'!AN79-'OddsRatio_working_3-way'!R79/3)</f>
        <v>-0.48335303274492425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1.18</v>
      </c>
      <c r="B80" s="4">
        <f>IF('True_Odds_Calculator_3-way'!B79="","",'True_Odds_Calculator_3-way'!B79)</f>
        <v>8.59</v>
      </c>
      <c r="C80" s="4">
        <f>IF('True_Odds_Calculator_3-way'!C79="","",'True_Odds_Calculator_3-way'!C79)</f>
        <v>13.37</v>
      </c>
      <c r="D80" s="9">
        <f t="shared" si="26"/>
        <v>0.8299505127096396</v>
      </c>
      <c r="E80" s="9">
        <f t="shared" si="27"/>
        <v>0.10373900889625877</v>
      </c>
      <c r="F80" s="9">
        <f t="shared" si="28"/>
        <v>6.6310478394101841E-2</v>
      </c>
      <c r="G80" s="9">
        <f t="shared" si="29"/>
        <v>1.1382839812352157</v>
      </c>
      <c r="H80" s="9">
        <f t="shared" si="30"/>
        <v>1.2048911166223386</v>
      </c>
      <c r="I80" s="9">
        <f t="shared" si="31"/>
        <v>9.639575417575287</v>
      </c>
      <c r="J80" s="9">
        <f t="shared" si="32"/>
        <v>15.080572847879614</v>
      </c>
      <c r="K80" s="11">
        <f t="shared" si="33"/>
        <v>0.84745762711864414</v>
      </c>
      <c r="L80" s="11">
        <f t="shared" si="34"/>
        <v>0.11641443538998836</v>
      </c>
      <c r="M80" s="11">
        <f t="shared" si="35"/>
        <v>7.4794315632011971E-2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-0.12470314378006997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0.14861166086193262</v>
      </c>
      <c r="Q80" s="11">
        <f>2*'OddsRatio_working_3-way'!K80*'OddsRatio_working_3-way'!L80*'OddsRatio_working_3-way'!M80</f>
        <v>1.4757861058781787E-2</v>
      </c>
      <c r="R80" s="11">
        <f t="shared" si="36"/>
        <v>0</v>
      </c>
      <c r="S80" s="11">
        <f t="shared" si="37"/>
        <v>-1.191723451046498</v>
      </c>
      <c r="T80" s="11">
        <f t="shared" si="38"/>
        <v>-0.11834393754185679</v>
      </c>
      <c r="U80" s="11">
        <f>'OddsRatio_working_3-way'!S80-'OddsRatio_working_3-way'!R80^2/3</f>
        <v>-1.191723451046498</v>
      </c>
      <c r="V80" s="11">
        <f>'OddsRatio_working_3-way'!S80*'OddsRatio_working_3-way'!R80/3-2*'OddsRatio_working_3-way'!R80^3/27-'OddsRatio_working_3-way'!T80</f>
        <v>0.11834393754185679</v>
      </c>
      <c r="W80" s="11">
        <f>'OddsRatio_working_3-way'!V80^2+4*'OddsRatio_working_3-way'!U80^3/27</f>
        <v>-0.23673417113036396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0.25036945634565472</v>
      </c>
      <c r="Y80" s="11">
        <f>IF('OddsRatio_working_3-way'!W80&gt;=0,IF('OddsRatio_working_3-way'!V80+SQRT('OddsRatio_working_3-way'!W80)&gt;0,0,PI()),ACOS('OddsRatio_working_3-way'!V80/(2*'OddsRatio_working_3-way'!X80)))</f>
        <v>1.3322003537452121</v>
      </c>
      <c r="Z80" s="11">
        <f>'OddsRatio_working_3-way'!X80^(1/3)*COS('OddsRatio_working_3-way'!Y80/3)</f>
        <v>0.56914199061760784</v>
      </c>
      <c r="AA80" s="11">
        <f>'OddsRatio_working_3-way'!X80^(1/3)*COS(('OddsRatio_working_3-way'!Y80+2*PI())/3)</f>
        <v>-0.51906813526683104</v>
      </c>
      <c r="AB80" s="11">
        <f>'OddsRatio_working_3-way'!X80^(1/3)*COS(('OddsRatio_working_3-way'!Y80+4*PI())/3)</f>
        <v>-5.007385535077688E-2</v>
      </c>
      <c r="AC80" s="11">
        <f>'OddsRatio_working_3-way'!X80^(1/3)*SIN('OddsRatio_working_3-way'!Y80/3)</f>
        <v>0.27077397375792867</v>
      </c>
      <c r="AD80" s="11">
        <f>'OddsRatio_working_3-way'!X80^(1/3)*SIN(('OddsRatio_working_3-way'!Y80+2*PI())/3)</f>
        <v>0.3575044353563287</v>
      </c>
      <c r="AE80" s="11">
        <f>'OddsRatio_working_3-way'!X80^(1/3)*SIN(('OddsRatio_working_3-way'!Y80+4*PI())/3)</f>
        <v>-0.62827840911425736</v>
      </c>
      <c r="AF80" s="11">
        <f>-'OddsRatio_working_3-way'!U80/(3*'OddsRatio_working_3-way'!X80^(1/3))*COS(('OddsRatio_working_3-way'!Y80)/3)</f>
        <v>0.56914199061760784</v>
      </c>
      <c r="AG80" s="11">
        <f>-'OddsRatio_working_3-way'!U80/(3*'OddsRatio_working_3-way'!X80^(1/3))*COS(('OddsRatio_working_3-way'!Y80+2*PI())/3)</f>
        <v>-0.51906813526683104</v>
      </c>
      <c r="AH80" s="11">
        <f>-'OddsRatio_working_3-way'!U80/(3*'OddsRatio_working_3-way'!X80^(1/3))*COS(('OddsRatio_working_3-way'!Y80+4*PI())/3)</f>
        <v>-5.007385535077688E-2</v>
      </c>
      <c r="AI80" s="11">
        <f>'OddsRatio_working_3-way'!U80/(3*'OddsRatio_working_3-way'!X80^(1/3))*SIN(('OddsRatio_working_3-way'!Y80)/3)</f>
        <v>-0.27077397375792867</v>
      </c>
      <c r="AJ80" s="11">
        <f>'OddsRatio_working_3-way'!U80/(3*'OddsRatio_working_3-way'!X80^(1/3))*SIN(('OddsRatio_working_3-way'!Y80+2*PI())/3)</f>
        <v>-0.3575044353563287</v>
      </c>
      <c r="AK80" s="11">
        <f>'OddsRatio_working_3-way'!U80/(3*'OddsRatio_working_3-way'!X80^(1/3))*SIN(('OddsRatio_working_3-way'!Y80+4*PI())/3)</f>
        <v>0.62827840911425736</v>
      </c>
      <c r="AL80" s="11">
        <f>'OddsRatio_working_3-way'!Z80+'OddsRatio_working_3-way'!AF80</f>
        <v>1.1382839812352157</v>
      </c>
      <c r="AM80" s="11">
        <f>'OddsRatio_working_3-way'!AA80+'OddsRatio_working_3-way'!AG80</f>
        <v>-1.0381362705336621</v>
      </c>
      <c r="AN80" s="11">
        <f>'OddsRatio_working_3-way'!AB80+'OddsRatio_working_3-way'!AH80</f>
        <v>-0.10014771070155376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1.1382839812352157</v>
      </c>
      <c r="AS80" s="11">
        <f>IF(('OddsRatio_working_3-way'!X80=0),IF(Q80&gt;0,-Q80^(1/3),(-Q80)^(1/3)),'OddsRatio_working_3-way'!AM80-'OddsRatio_working_3-way'!R80/3)</f>
        <v>-1.0381362705336621</v>
      </c>
      <c r="AT80" s="11">
        <f>IF(('OddsRatio_working_3-way'!X80=0),IF(Q80&gt;0,-Q80^(1/3),(-Q80)^(1/3)),'OddsRatio_working_3-way'!AN80-'OddsRatio_working_3-way'!R80/3)</f>
        <v>-0.10014771070155376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4.2</v>
      </c>
      <c r="B81" s="4">
        <f>IF('True_Odds_Calculator_3-way'!B80="","",'True_Odds_Calculator_3-way'!B80)</f>
        <v>4.05</v>
      </c>
      <c r="C81" s="4">
        <f>IF('True_Odds_Calculator_3-way'!C80="","",'True_Odds_Calculator_3-way'!C80)</f>
        <v>1.81</v>
      </c>
      <c r="D81" s="9">
        <f t="shared" si="26"/>
        <v>0.22711560140356044</v>
      </c>
      <c r="E81" s="9">
        <f t="shared" si="27"/>
        <v>0.23565306600658745</v>
      </c>
      <c r="F81" s="9">
        <f t="shared" si="28"/>
        <v>0.53723133258985201</v>
      </c>
      <c r="G81" s="9">
        <f t="shared" si="29"/>
        <v>1.0634512691720392</v>
      </c>
      <c r="H81" s="9">
        <f t="shared" si="30"/>
        <v>4.403044061350526</v>
      </c>
      <c r="I81" s="9">
        <f t="shared" si="31"/>
        <v>4.2435263709747195</v>
      </c>
      <c r="J81" s="9">
        <f t="shared" si="32"/>
        <v>1.8613955280293519</v>
      </c>
      <c r="K81" s="11">
        <f t="shared" si="33"/>
        <v>0.23809523809523808</v>
      </c>
      <c r="L81" s="11">
        <f t="shared" si="34"/>
        <v>0.24691358024691359</v>
      </c>
      <c r="M81" s="11">
        <f t="shared" si="35"/>
        <v>0.5524861878453039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-0.25677453301762687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0.22930937602515256</v>
      </c>
      <c r="Q81" s="11">
        <f>2*'OddsRatio_working_3-way'!K81*'OddsRatio_working_3-way'!L81*'OddsRatio_working_3-way'!M81</f>
        <v>6.4960163179929906E-2</v>
      </c>
      <c r="R81" s="11">
        <f t="shared" si="36"/>
        <v>0</v>
      </c>
      <c r="S81" s="11">
        <f t="shared" si="37"/>
        <v>-0.89303784658975938</v>
      </c>
      <c r="T81" s="11">
        <f t="shared" si="38"/>
        <v>-0.25298522566282133</v>
      </c>
      <c r="U81" s="11">
        <f>'OddsRatio_working_3-way'!S81-'OddsRatio_working_3-way'!R81^2/3</f>
        <v>-0.89303784658975938</v>
      </c>
      <c r="V81" s="11">
        <f>'OddsRatio_working_3-way'!S81*'OddsRatio_working_3-way'!R81/3-2*'OddsRatio_working_3-way'!R81^3/27-'OddsRatio_working_3-way'!T81</f>
        <v>0.25298522566282133</v>
      </c>
      <c r="W81" s="11">
        <f>'OddsRatio_working_3-way'!V81^2+4*'OddsRatio_working_3-way'!U81^3/27</f>
        <v>-4.1511439005639431E-2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0.16241379514169052</v>
      </c>
      <c r="Y81" s="11">
        <f>IF('OddsRatio_working_3-way'!W81&gt;=0,IF('OddsRatio_working_3-way'!V81+SQRT('OddsRatio_working_3-way'!W81)&gt;0,0,PI()),ACOS('OddsRatio_working_3-way'!V81/(2*'OddsRatio_working_3-way'!X81)))</f>
        <v>0.67799921498607374</v>
      </c>
      <c r="Z81" s="11">
        <f>'OddsRatio_working_3-way'!X81^(1/3)*COS('OddsRatio_working_3-way'!Y81/3)</f>
        <v>0.53172563458601962</v>
      </c>
      <c r="AA81" s="11">
        <f>'OddsRatio_working_3-way'!X81^(1/3)*COS(('OddsRatio_working_3-way'!Y81+2*PI())/3)</f>
        <v>-0.37174175188583081</v>
      </c>
      <c r="AB81" s="11">
        <f>'OddsRatio_working_3-way'!X81^(1/3)*COS(('OddsRatio_working_3-way'!Y81+4*PI())/3)</f>
        <v>-0.15998388270018896</v>
      </c>
      <c r="AC81" s="11">
        <f>'OddsRatio_working_3-way'!X81^(1/3)*SIN('OddsRatio_working_3-way'!Y81/3)</f>
        <v>0.12225846277735204</v>
      </c>
      <c r="AD81" s="11">
        <f>'OddsRatio_working_3-way'!X81^(1/3)*SIN(('OddsRatio_working_3-way'!Y81+2*PI())/3)</f>
        <v>0.3993586760062186</v>
      </c>
      <c r="AE81" s="11">
        <f>'OddsRatio_working_3-way'!X81^(1/3)*SIN(('OddsRatio_working_3-way'!Y81+4*PI())/3)</f>
        <v>-0.52161713878357052</v>
      </c>
      <c r="AF81" s="11">
        <f>-'OddsRatio_working_3-way'!U81/(3*'OddsRatio_working_3-way'!X81^(1/3))*COS(('OddsRatio_working_3-way'!Y81)/3)</f>
        <v>0.53172563458601962</v>
      </c>
      <c r="AG81" s="11">
        <f>-'OddsRatio_working_3-way'!U81/(3*'OddsRatio_working_3-way'!X81^(1/3))*COS(('OddsRatio_working_3-way'!Y81+2*PI())/3)</f>
        <v>-0.37174175188583081</v>
      </c>
      <c r="AH81" s="11">
        <f>-'OddsRatio_working_3-way'!U81/(3*'OddsRatio_working_3-way'!X81^(1/3))*COS(('OddsRatio_working_3-way'!Y81+4*PI())/3)</f>
        <v>-0.15998388270018896</v>
      </c>
      <c r="AI81" s="11">
        <f>'OddsRatio_working_3-way'!U81/(3*'OddsRatio_working_3-way'!X81^(1/3))*SIN(('OddsRatio_working_3-way'!Y81)/3)</f>
        <v>-0.12225846277735204</v>
      </c>
      <c r="AJ81" s="11">
        <f>'OddsRatio_working_3-way'!U81/(3*'OddsRatio_working_3-way'!X81^(1/3))*SIN(('OddsRatio_working_3-way'!Y81+2*PI())/3)</f>
        <v>-0.3993586760062186</v>
      </c>
      <c r="AK81" s="11">
        <f>'OddsRatio_working_3-way'!U81/(3*'OddsRatio_working_3-way'!X81^(1/3))*SIN(('OddsRatio_working_3-way'!Y81+4*PI())/3)</f>
        <v>0.52161713878357052</v>
      </c>
      <c r="AL81" s="11">
        <f>'OddsRatio_working_3-way'!Z81+'OddsRatio_working_3-way'!AF81</f>
        <v>1.0634512691720392</v>
      </c>
      <c r="AM81" s="11">
        <f>'OddsRatio_working_3-way'!AA81+'OddsRatio_working_3-way'!AG81</f>
        <v>-0.74348350377166161</v>
      </c>
      <c r="AN81" s="11">
        <f>'OddsRatio_working_3-way'!AB81+'OddsRatio_working_3-way'!AH81</f>
        <v>-0.31996776540037791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1.0634512691720392</v>
      </c>
      <c r="AS81" s="11">
        <f>IF(('OddsRatio_working_3-way'!X81=0),IF(Q81&gt;0,-Q81^(1/3),(-Q81)^(1/3)),'OddsRatio_working_3-way'!AM81-'OddsRatio_working_3-way'!R81/3)</f>
        <v>-0.74348350377166161</v>
      </c>
      <c r="AT81" s="11">
        <f>IF(('OddsRatio_working_3-way'!X81=0),IF(Q81&gt;0,-Q81^(1/3),(-Q81)^(1/3)),'OddsRatio_working_3-way'!AN81-'OddsRatio_working_3-way'!R81/3)</f>
        <v>-0.31996776540037791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1.26</v>
      </c>
      <c r="B82" s="4">
        <f>IF('True_Odds_Calculator_3-way'!B81="","",'True_Odds_Calculator_3-way'!B81)</f>
        <v>6.27</v>
      </c>
      <c r="C82" s="4">
        <f>IF('True_Odds_Calculator_3-way'!C81="","",'True_Odds_Calculator_3-way'!C81)</f>
        <v>12</v>
      </c>
      <c r="D82" s="9">
        <f t="shared" si="26"/>
        <v>0.77710544153346495</v>
      </c>
      <c r="E82" s="9">
        <f t="shared" si="27"/>
        <v>0.14676193777771795</v>
      </c>
      <c r="F82" s="9">
        <f t="shared" si="28"/>
        <v>7.6132620688817265E-2</v>
      </c>
      <c r="G82" s="9">
        <f t="shared" si="29"/>
        <v>1.1031794625464724</v>
      </c>
      <c r="H82" s="9">
        <f t="shared" si="30"/>
        <v>1.2868266602620828</v>
      </c>
      <c r="I82" s="9">
        <f t="shared" si="31"/>
        <v>6.8137557676199094</v>
      </c>
      <c r="J82" s="9">
        <f t="shared" si="32"/>
        <v>13.134974088011198</v>
      </c>
      <c r="K82" s="11">
        <f t="shared" si="33"/>
        <v>0.79365079365079361</v>
      </c>
      <c r="L82" s="11">
        <f t="shared" si="34"/>
        <v>0.15948963317384371</v>
      </c>
      <c r="M82" s="11">
        <f t="shared" si="35"/>
        <v>8.3333333333333329E-2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-0.15898542652928638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0.17436267436267436</v>
      </c>
      <c r="Q82" s="11">
        <f>2*'OddsRatio_working_3-way'!K82*'OddsRatio_working_3-way'!L82*'OddsRatio_working_3-way'!M82</f>
        <v>2.1096512324582501E-2</v>
      </c>
      <c r="R82" s="11">
        <f t="shared" si="36"/>
        <v>0</v>
      </c>
      <c r="S82" s="11">
        <f t="shared" si="37"/>
        <v>-1.0967211156964463</v>
      </c>
      <c r="T82" s="11">
        <f t="shared" si="38"/>
        <v>-0.13269462984832989</v>
      </c>
      <c r="U82" s="11">
        <f>'OddsRatio_working_3-way'!S82-'OddsRatio_working_3-way'!R82^2/3</f>
        <v>-1.0967211156964463</v>
      </c>
      <c r="V82" s="11">
        <f>'OddsRatio_working_3-way'!S82*'OddsRatio_working_3-way'!R82/3-2*'OddsRatio_working_3-way'!R82^3/27-'OddsRatio_working_3-way'!T82</f>
        <v>0.13269462984832989</v>
      </c>
      <c r="W82" s="11">
        <f>'OddsRatio_working_3-way'!V82^2+4*'OddsRatio_working_3-way'!U82^3/27</f>
        <v>-0.17781926014246005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0.22103570126398436</v>
      </c>
      <c r="Y82" s="11">
        <f>IF('OddsRatio_working_3-way'!W82&gt;=0,IF('OddsRatio_working_3-way'!V82+SQRT('OddsRatio_working_3-way'!W82)&gt;0,0,PI()),ACOS('OddsRatio_working_3-way'!V82/(2*'OddsRatio_working_3-way'!X82)))</f>
        <v>1.2659300671721891</v>
      </c>
      <c r="Z82" s="11">
        <f>'OddsRatio_working_3-way'!X82^(1/3)*COS('OddsRatio_working_3-way'!Y82/3)</f>
        <v>0.55158973127323618</v>
      </c>
      <c r="AA82" s="11">
        <f>'OddsRatio_working_3-way'!X82^(1/3)*COS(('OddsRatio_working_3-way'!Y82+2*PI())/3)</f>
        <v>-0.49025198300405559</v>
      </c>
      <c r="AB82" s="11">
        <f>'OddsRatio_working_3-way'!X82^(1/3)*COS(('OddsRatio_working_3-way'!Y82+4*PI())/3)</f>
        <v>-6.1337748269180481E-2</v>
      </c>
      <c r="AC82" s="11">
        <f>'OddsRatio_working_3-way'!X82^(1/3)*SIN('OddsRatio_working_3-way'!Y82/3)</f>
        <v>0.2476337488834425</v>
      </c>
      <c r="AD82" s="11">
        <f>'OddsRatio_working_3-way'!X82^(1/3)*SIN(('OddsRatio_working_3-way'!Y82+2*PI())/3)</f>
        <v>0.35387384530753319</v>
      </c>
      <c r="AE82" s="11">
        <f>'OddsRatio_working_3-way'!X82^(1/3)*SIN(('OddsRatio_working_3-way'!Y82+4*PI())/3)</f>
        <v>-0.60150759419097555</v>
      </c>
      <c r="AF82" s="11">
        <f>-'OddsRatio_working_3-way'!U82/(3*'OddsRatio_working_3-way'!X82^(1/3))*COS(('OddsRatio_working_3-way'!Y82)/3)</f>
        <v>0.55158973127323618</v>
      </c>
      <c r="AG82" s="11">
        <f>-'OddsRatio_working_3-way'!U82/(3*'OddsRatio_working_3-way'!X82^(1/3))*COS(('OddsRatio_working_3-way'!Y82+2*PI())/3)</f>
        <v>-0.49025198300405559</v>
      </c>
      <c r="AH82" s="11">
        <f>-'OddsRatio_working_3-way'!U82/(3*'OddsRatio_working_3-way'!X82^(1/3))*COS(('OddsRatio_working_3-way'!Y82+4*PI())/3)</f>
        <v>-6.1337748269180481E-2</v>
      </c>
      <c r="AI82" s="11">
        <f>'OddsRatio_working_3-way'!U82/(3*'OddsRatio_working_3-way'!X82^(1/3))*SIN(('OddsRatio_working_3-way'!Y82)/3)</f>
        <v>-0.2476337488834425</v>
      </c>
      <c r="AJ82" s="11">
        <f>'OddsRatio_working_3-way'!U82/(3*'OddsRatio_working_3-way'!X82^(1/3))*SIN(('OddsRatio_working_3-way'!Y82+2*PI())/3)</f>
        <v>-0.35387384530753319</v>
      </c>
      <c r="AK82" s="11">
        <f>'OddsRatio_working_3-way'!U82/(3*'OddsRatio_working_3-way'!X82^(1/3))*SIN(('OddsRatio_working_3-way'!Y82+4*PI())/3)</f>
        <v>0.60150759419097555</v>
      </c>
      <c r="AL82" s="11">
        <f>'OddsRatio_working_3-way'!Z82+'OddsRatio_working_3-way'!AF82</f>
        <v>1.1031794625464724</v>
      </c>
      <c r="AM82" s="11">
        <f>'OddsRatio_working_3-way'!AA82+'OddsRatio_working_3-way'!AG82</f>
        <v>-0.98050396600811118</v>
      </c>
      <c r="AN82" s="11">
        <f>'OddsRatio_working_3-way'!AB82+'OddsRatio_working_3-way'!AH82</f>
        <v>-0.12267549653836096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1.1031794625464724</v>
      </c>
      <c r="AS82" s="11">
        <f>IF(('OddsRatio_working_3-way'!X82=0),IF(Q82&gt;0,-Q82^(1/3),(-Q82)^(1/3)),'OddsRatio_working_3-way'!AM82-'OddsRatio_working_3-way'!R82/3)</f>
        <v>-0.98050396600811118</v>
      </c>
      <c r="AT82" s="11">
        <f>IF(('OddsRatio_working_3-way'!X82=0),IF(Q82&gt;0,-Q82^(1/3),(-Q82)^(1/3)),'OddsRatio_working_3-way'!AN82-'OddsRatio_working_3-way'!R82/3)</f>
        <v>-0.12267549653836096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</v>
      </c>
      <c r="B83" s="4">
        <f>IF('True_Odds_Calculator_3-way'!B82="","",'True_Odds_Calculator_3-way'!B82)</f>
        <v>4.13</v>
      </c>
      <c r="C83" s="4">
        <f>IF('True_Odds_Calculator_3-way'!C82="","",'True_Odds_Calculator_3-way'!C82)</f>
        <v>3.48</v>
      </c>
      <c r="D83" s="9">
        <f t="shared" si="26"/>
        <v>0.48837456029328863</v>
      </c>
      <c r="E83" s="9">
        <f t="shared" si="27"/>
        <v>0.23369863012673103</v>
      </c>
      <c r="F83" s="9">
        <f t="shared" si="28"/>
        <v>0.27792680957998017</v>
      </c>
      <c r="G83" s="9">
        <f t="shared" si="29"/>
        <v>1.0476087030402641</v>
      </c>
      <c r="H83" s="9">
        <f t="shared" si="30"/>
        <v>2.0476087030402641</v>
      </c>
      <c r="I83" s="9">
        <f t="shared" si="31"/>
        <v>4.2790152405160269</v>
      </c>
      <c r="J83" s="9">
        <f t="shared" si="32"/>
        <v>3.5980695835398557</v>
      </c>
      <c r="K83" s="11">
        <f t="shared" si="33"/>
        <v>0.5</v>
      </c>
      <c r="L83" s="11">
        <f t="shared" si="34"/>
        <v>0.24213075060532688</v>
      </c>
      <c r="M83" s="11">
        <f t="shared" si="35"/>
        <v>0.28735632183908044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-0.27004536472683749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0.22995463527316243</v>
      </c>
      <c r="Q83" s="11">
        <f>2*'OddsRatio_working_3-way'!K83*'OddsRatio_working_3-way'!L83*'OddsRatio_working_3-way'!M83</f>
        <v>6.9577801898082436E-2</v>
      </c>
      <c r="R83" s="11">
        <f t="shared" si="36"/>
        <v>0</v>
      </c>
      <c r="S83" s="11">
        <f t="shared" si="37"/>
        <v>-0.85154076058950856</v>
      </c>
      <c r="T83" s="11">
        <f t="shared" si="38"/>
        <v>-0.25765227249304345</v>
      </c>
      <c r="U83" s="11">
        <f>'OddsRatio_working_3-way'!S83-'OddsRatio_working_3-way'!R83^2/3</f>
        <v>-0.85154076058950856</v>
      </c>
      <c r="V83" s="11">
        <f>'OddsRatio_working_3-way'!S83*'OddsRatio_working_3-way'!R83/3-2*'OddsRatio_working_3-way'!R83^3/27-'OddsRatio_working_3-way'!T83</f>
        <v>0.25765227249304345</v>
      </c>
      <c r="W83" s="11">
        <f>'OddsRatio_working_3-way'!V83^2+4*'OddsRatio_working_3-way'!U83^3/27</f>
        <v>-2.5092440670367991E-2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0.15122593543370585</v>
      </c>
      <c r="Y83" s="11">
        <f>IF('OddsRatio_working_3-way'!W83&gt;=0,IF('OddsRatio_working_3-way'!V83+SQRT('OddsRatio_working_3-way'!W83)&gt;0,0,PI()),ACOS('OddsRatio_working_3-way'!V83/(2*'OddsRatio_working_3-way'!X83)))</f>
        <v>0.55123455323119219</v>
      </c>
      <c r="Z83" s="11">
        <f>'OddsRatio_working_3-way'!X83^(1/3)*COS('OddsRatio_working_3-way'!Y83/3)</f>
        <v>0.52380435152013205</v>
      </c>
      <c r="AA83" s="11">
        <f>'OddsRatio_working_3-way'!X83^(1/3)*COS(('OddsRatio_working_3-way'!Y83+2*PI())/3)</f>
        <v>-0.34620485154089525</v>
      </c>
      <c r="AB83" s="11">
        <f>'OddsRatio_working_3-way'!X83^(1/3)*COS(('OddsRatio_working_3-way'!Y83+4*PI())/3)</f>
        <v>-0.17759949997923705</v>
      </c>
      <c r="AC83" s="11">
        <f>'OddsRatio_working_3-way'!X83^(1/3)*SIN('OddsRatio_working_3-way'!Y83/3)</f>
        <v>9.7344345110935052E-2</v>
      </c>
      <c r="AD83" s="11">
        <f>'OddsRatio_working_3-way'!X83^(1/3)*SIN(('OddsRatio_working_3-way'!Y83+2*PI())/3)</f>
        <v>0.4049557024738008</v>
      </c>
      <c r="AE83" s="11">
        <f>'OddsRatio_working_3-way'!X83^(1/3)*SIN(('OddsRatio_working_3-way'!Y83+4*PI())/3)</f>
        <v>-0.50230004758473579</v>
      </c>
      <c r="AF83" s="11">
        <f>-'OddsRatio_working_3-way'!U83/(3*'OddsRatio_working_3-way'!X83^(1/3))*COS(('OddsRatio_working_3-way'!Y83)/3)</f>
        <v>0.52380435152013205</v>
      </c>
      <c r="AG83" s="11">
        <f>-'OddsRatio_working_3-way'!U83/(3*'OddsRatio_working_3-way'!X83^(1/3))*COS(('OddsRatio_working_3-way'!Y83+2*PI())/3)</f>
        <v>-0.34620485154089531</v>
      </c>
      <c r="AH83" s="11">
        <f>-'OddsRatio_working_3-way'!U83/(3*'OddsRatio_working_3-way'!X83^(1/3))*COS(('OddsRatio_working_3-way'!Y83+4*PI())/3)</f>
        <v>-0.1775994999792371</v>
      </c>
      <c r="AI83" s="11">
        <f>'OddsRatio_working_3-way'!U83/(3*'OddsRatio_working_3-way'!X83^(1/3))*SIN(('OddsRatio_working_3-way'!Y83)/3)</f>
        <v>-9.7344345110935079E-2</v>
      </c>
      <c r="AJ83" s="11">
        <f>'OddsRatio_working_3-way'!U83/(3*'OddsRatio_working_3-way'!X83^(1/3))*SIN(('OddsRatio_working_3-way'!Y83+2*PI())/3)</f>
        <v>-0.40495570247380092</v>
      </c>
      <c r="AK83" s="11">
        <f>'OddsRatio_working_3-way'!U83/(3*'OddsRatio_working_3-way'!X83^(1/3))*SIN(('OddsRatio_working_3-way'!Y83+4*PI())/3)</f>
        <v>0.5023000475847359</v>
      </c>
      <c r="AL83" s="11">
        <f>'OddsRatio_working_3-way'!Z83+'OddsRatio_working_3-way'!AF83</f>
        <v>1.0476087030402641</v>
      </c>
      <c r="AM83" s="11">
        <f>'OddsRatio_working_3-way'!AA83+'OddsRatio_working_3-way'!AG83</f>
        <v>-0.69240970308179062</v>
      </c>
      <c r="AN83" s="11">
        <f>'OddsRatio_working_3-way'!AB83+'OddsRatio_working_3-way'!AH83</f>
        <v>-0.35519899995847415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1.0476087030402641</v>
      </c>
      <c r="AS83" s="11">
        <f>IF(('OddsRatio_working_3-way'!X83=0),IF(Q83&gt;0,-Q83^(1/3),(-Q83)^(1/3)),'OddsRatio_working_3-way'!AM83-'OddsRatio_working_3-way'!R83/3)</f>
        <v>-0.69240970308179062</v>
      </c>
      <c r="AT83" s="11">
        <f>IF(('OddsRatio_working_3-way'!X83=0),IF(Q83&gt;0,-Q83^(1/3),(-Q83)^(1/3)),'OddsRatio_working_3-way'!AN83-'OddsRatio_working_3-way'!R83/3)</f>
        <v>-0.35519899995847415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2.39</v>
      </c>
      <c r="B84" s="4">
        <f>IF('True_Odds_Calculator_3-way'!B83="","",'True_Odds_Calculator_3-way'!B83)</f>
        <v>3.87</v>
      </c>
      <c r="C84" s="4">
        <f>IF('True_Odds_Calculator_3-way'!C83="","",'True_Odds_Calculator_3-way'!C83)</f>
        <v>2.84</v>
      </c>
      <c r="D84" s="9">
        <f t="shared" si="26"/>
        <v>0.4077648394912366</v>
      </c>
      <c r="E84" s="9">
        <f t="shared" si="27"/>
        <v>0.25007329226361613</v>
      </c>
      <c r="F84" s="9">
        <f t="shared" si="28"/>
        <v>0.34216186824514722</v>
      </c>
      <c r="G84" s="9">
        <f t="shared" si="29"/>
        <v>1.0448876890152472</v>
      </c>
      <c r="H84" s="9">
        <f t="shared" si="30"/>
        <v>2.4523938877311942</v>
      </c>
      <c r="I84" s="9">
        <f t="shared" si="31"/>
        <v>3.9988276674737602</v>
      </c>
      <c r="J84" s="9">
        <f t="shared" si="32"/>
        <v>2.9225933477880544</v>
      </c>
      <c r="K84" s="11">
        <f t="shared" si="33"/>
        <v>0.41841004184100417</v>
      </c>
      <c r="L84" s="11">
        <f t="shared" si="34"/>
        <v>0.25839793281653745</v>
      </c>
      <c r="M84" s="11">
        <f t="shared" si="35"/>
        <v>0.35211267605633806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-0.27943919014503271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0.23222160854806978</v>
      </c>
      <c r="Q84" s="11">
        <f>2*'OddsRatio_working_3-way'!K84*'OddsRatio_working_3-way'!L84*'OddsRatio_working_3-way'!M84</f>
        <v>7.613823231084256E-2</v>
      </c>
      <c r="R84" s="11">
        <f t="shared" si="36"/>
        <v>0</v>
      </c>
      <c r="S84" s="11">
        <f t="shared" si="37"/>
        <v>-0.83102734597657413</v>
      </c>
      <c r="T84" s="11">
        <f t="shared" si="38"/>
        <v>-0.27246798228740138</v>
      </c>
      <c r="U84" s="11">
        <f>'OddsRatio_working_3-way'!S84-'OddsRatio_working_3-way'!R84^2/3</f>
        <v>-0.83102734597657413</v>
      </c>
      <c r="V84" s="11">
        <f>'OddsRatio_working_3-way'!S84*'OddsRatio_working_3-way'!R84/3-2*'OddsRatio_working_3-way'!R84^3/27-'OddsRatio_working_3-way'!T84</f>
        <v>0.27246798228740138</v>
      </c>
      <c r="W84" s="11">
        <f>'OddsRatio_working_3-way'!V84^2+4*'OddsRatio_working_3-way'!U84^3/27</f>
        <v>-1.0785323822169957E-2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0.1457944830865846</v>
      </c>
      <c r="Y84" s="11">
        <f>IF('OddsRatio_working_3-way'!W84&gt;=0,IF('OddsRatio_working_3-way'!V84+SQRT('OddsRatio_working_3-way'!W84)&gt;0,0,PI()),ACOS('OddsRatio_working_3-way'!V84/(2*'OddsRatio_working_3-way'!X84)))</f>
        <v>0.36415550019880283</v>
      </c>
      <c r="Z84" s="11">
        <f>'OddsRatio_working_3-way'!X84^(1/3)*COS('OddsRatio_working_3-way'!Y84/3)</f>
        <v>0.52244384450762349</v>
      </c>
      <c r="AA84" s="11">
        <f>'OddsRatio_working_3-way'!X84^(1/3)*COS(('OddsRatio_working_3-way'!Y84+2*PI())/3)</f>
        <v>-0.31641393704050036</v>
      </c>
      <c r="AB84" s="11">
        <f>'OddsRatio_working_3-way'!X84^(1/3)*COS(('OddsRatio_working_3-way'!Y84+4*PI())/3)</f>
        <v>-0.2060299074671228</v>
      </c>
      <c r="AC84" s="11">
        <f>'OddsRatio_working_3-way'!X84^(1/3)*SIN('OddsRatio_working_3-way'!Y84/3)</f>
        <v>6.3730249188425153E-2</v>
      </c>
      <c r="AD84" s="11">
        <f>'OddsRatio_working_3-way'!X84^(1/3)*SIN(('OddsRatio_working_3-way'!Y84+2*PI())/3)</f>
        <v>0.42058451680019665</v>
      </c>
      <c r="AE84" s="11">
        <f>'OddsRatio_working_3-way'!X84^(1/3)*SIN(('OddsRatio_working_3-way'!Y84+4*PI())/3)</f>
        <v>-0.48431476598862178</v>
      </c>
      <c r="AF84" s="11">
        <f>-'OddsRatio_working_3-way'!U84/(3*'OddsRatio_working_3-way'!X84^(1/3))*COS(('OddsRatio_working_3-way'!Y84)/3)</f>
        <v>0.5224438445076236</v>
      </c>
      <c r="AG84" s="11">
        <f>-'OddsRatio_working_3-way'!U84/(3*'OddsRatio_working_3-way'!X84^(1/3))*COS(('OddsRatio_working_3-way'!Y84+2*PI())/3)</f>
        <v>-0.31641393704050047</v>
      </c>
      <c r="AH84" s="11">
        <f>-'OddsRatio_working_3-way'!U84/(3*'OddsRatio_working_3-way'!X84^(1/3))*COS(('OddsRatio_working_3-way'!Y84+4*PI())/3)</f>
        <v>-0.20602990746712285</v>
      </c>
      <c r="AI84" s="11">
        <f>'OddsRatio_working_3-way'!U84/(3*'OddsRatio_working_3-way'!X84^(1/3))*SIN(('OddsRatio_working_3-way'!Y84)/3)</f>
        <v>-6.3730249188425167E-2</v>
      </c>
      <c r="AJ84" s="11">
        <f>'OddsRatio_working_3-way'!U84/(3*'OddsRatio_working_3-way'!X84^(1/3))*SIN(('OddsRatio_working_3-way'!Y84+2*PI())/3)</f>
        <v>-0.42058451680019676</v>
      </c>
      <c r="AK84" s="11">
        <f>'OddsRatio_working_3-way'!U84/(3*'OddsRatio_working_3-way'!X84^(1/3))*SIN(('OddsRatio_working_3-way'!Y84+4*PI())/3)</f>
        <v>0.48431476598862189</v>
      </c>
      <c r="AL84" s="11">
        <f>'OddsRatio_working_3-way'!Z84+'OddsRatio_working_3-way'!AF84</f>
        <v>1.0448876890152472</v>
      </c>
      <c r="AM84" s="11">
        <f>'OddsRatio_working_3-way'!AA84+'OddsRatio_working_3-way'!AG84</f>
        <v>-0.63282787408100083</v>
      </c>
      <c r="AN84" s="11">
        <f>'OddsRatio_working_3-way'!AB84+'OddsRatio_working_3-way'!AH84</f>
        <v>-0.41205981493424565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1.0448876890152472</v>
      </c>
      <c r="AS84" s="11">
        <f>IF(('OddsRatio_working_3-way'!X84=0),IF(Q84&gt;0,-Q84^(1/3),(-Q84)^(1/3)),'OddsRatio_working_3-way'!AM84-'OddsRatio_working_3-way'!R84/3)</f>
        <v>-0.63282787408100083</v>
      </c>
      <c r="AT84" s="11">
        <f>IF(('OddsRatio_working_3-way'!X84=0),IF(Q84&gt;0,-Q84^(1/3),(-Q84)^(1/3)),'OddsRatio_working_3-way'!AN84-'OddsRatio_working_3-way'!R84/3)</f>
        <v>-0.41205981493424565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2.25</v>
      </c>
      <c r="B85" s="4">
        <f>IF('True_Odds_Calculator_3-way'!B84="","",'True_Odds_Calculator_3-way'!B84)</f>
        <v>3.62</v>
      </c>
      <c r="C85" s="4">
        <f>IF('True_Odds_Calculator_3-way'!C84="","",'True_Odds_Calculator_3-way'!C84)</f>
        <v>3.26</v>
      </c>
      <c r="D85" s="9">
        <f t="shared" si="26"/>
        <v>0.4341317174878041</v>
      </c>
      <c r="E85" s="9">
        <f t="shared" si="27"/>
        <v>0.26795084445809486</v>
      </c>
      <c r="F85" s="9">
        <f t="shared" si="28"/>
        <v>0.29791743805410115</v>
      </c>
      <c r="G85" s="9">
        <f t="shared" si="29"/>
        <v>1.0427587015050888</v>
      </c>
      <c r="H85" s="9">
        <f t="shared" si="30"/>
        <v>2.3034483768813612</v>
      </c>
      <c r="I85" s="9">
        <f t="shared" si="31"/>
        <v>3.7320277979433318</v>
      </c>
      <c r="J85" s="9">
        <f t="shared" si="32"/>
        <v>3.3566346654015002</v>
      </c>
      <c r="K85" s="11">
        <f t="shared" si="33"/>
        <v>0.44444444444444442</v>
      </c>
      <c r="L85" s="11">
        <f t="shared" si="34"/>
        <v>0.27624309392265195</v>
      </c>
      <c r="M85" s="11">
        <f t="shared" si="35"/>
        <v>0.30674846625766872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-0.27874754733040341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0.23086164495512698</v>
      </c>
      <c r="Q85" s="11">
        <f>2*'OddsRatio_working_3-way'!K85*'OddsRatio_working_3-way'!L85*'OddsRatio_working_3-way'!M85</f>
        <v>7.5321907000041433E-2</v>
      </c>
      <c r="R85" s="11">
        <f t="shared" si="36"/>
        <v>0</v>
      </c>
      <c r="S85" s="11">
        <f t="shared" si="37"/>
        <v>-0.8282104978720527</v>
      </c>
      <c r="T85" s="11">
        <f t="shared" si="38"/>
        <v>-0.2702154968587448</v>
      </c>
      <c r="U85" s="11">
        <f>'OddsRatio_working_3-way'!S85-'OddsRatio_working_3-way'!R85^2/3</f>
        <v>-0.8282104978720527</v>
      </c>
      <c r="V85" s="11">
        <f>'OddsRatio_working_3-way'!S85*'OddsRatio_working_3-way'!R85/3-2*'OddsRatio_working_3-way'!R85^3/27-'OddsRatio_working_3-way'!T85</f>
        <v>0.2702154968587448</v>
      </c>
      <c r="W85" s="11">
        <f>'OddsRatio_working_3-way'!V85^2+4*'OddsRatio_working_3-way'!U85^3/27</f>
        <v>-1.1146045108211738E-2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0.14505383470528282</v>
      </c>
      <c r="Y85" s="11">
        <f>IF('OddsRatio_working_3-way'!W85&gt;=0,IF('OddsRatio_working_3-way'!V85+SQRT('OddsRatio_working_3-way'!W85)&gt;0,0,PI()),ACOS('OddsRatio_working_3-way'!V85/(2*'OddsRatio_working_3-way'!X85)))</f>
        <v>0.37246877236151188</v>
      </c>
      <c r="Z85" s="11">
        <f>'OddsRatio_working_3-way'!X85^(1/3)*COS('OddsRatio_working_3-way'!Y85/3)</f>
        <v>0.52137935075254449</v>
      </c>
      <c r="AA85" s="11">
        <f>'OddsRatio_working_3-way'!X85^(1/3)*COS(('OddsRatio_working_3-way'!Y85+2*PI())/3)</f>
        <v>-0.31703951055486573</v>
      </c>
      <c r="AB85" s="11">
        <f>'OddsRatio_working_3-way'!X85^(1/3)*COS(('OddsRatio_working_3-way'!Y85+4*PI())/3)</f>
        <v>-0.20433984019767909</v>
      </c>
      <c r="AC85" s="11">
        <f>'OddsRatio_working_3-way'!X85^(1/3)*SIN('OddsRatio_working_3-way'!Y85/3)</f>
        <v>6.5067185018303955E-2</v>
      </c>
      <c r="AD85" s="11">
        <f>'OddsRatio_working_3-way'!X85^(1/3)*SIN(('OddsRatio_working_3-way'!Y85+2*PI())/3)</f>
        <v>0.41899417025118879</v>
      </c>
      <c r="AE85" s="11">
        <f>'OddsRatio_working_3-way'!X85^(1/3)*SIN(('OddsRatio_working_3-way'!Y85+4*PI())/3)</f>
        <v>-0.48406135526949262</v>
      </c>
      <c r="AF85" s="11">
        <f>-'OddsRatio_working_3-way'!U85/(3*'OddsRatio_working_3-way'!X85^(1/3))*COS(('OddsRatio_working_3-way'!Y85)/3)</f>
        <v>0.52137935075254438</v>
      </c>
      <c r="AG85" s="11">
        <f>-'OddsRatio_working_3-way'!U85/(3*'OddsRatio_working_3-way'!X85^(1/3))*COS(('OddsRatio_working_3-way'!Y85+2*PI())/3)</f>
        <v>-0.31703951055486568</v>
      </c>
      <c r="AH85" s="11">
        <f>-'OddsRatio_working_3-way'!U85/(3*'OddsRatio_working_3-way'!X85^(1/3))*COS(('OddsRatio_working_3-way'!Y85+4*PI())/3)</f>
        <v>-0.20433984019767906</v>
      </c>
      <c r="AI85" s="11">
        <f>'OddsRatio_working_3-way'!U85/(3*'OddsRatio_working_3-way'!X85^(1/3))*SIN(('OddsRatio_working_3-way'!Y85)/3)</f>
        <v>-6.5067185018303941E-2</v>
      </c>
      <c r="AJ85" s="11">
        <f>'OddsRatio_working_3-way'!U85/(3*'OddsRatio_working_3-way'!X85^(1/3))*SIN(('OddsRatio_working_3-way'!Y85+2*PI())/3)</f>
        <v>-0.41899417025118874</v>
      </c>
      <c r="AK85" s="11">
        <f>'OddsRatio_working_3-way'!U85/(3*'OddsRatio_working_3-way'!X85^(1/3))*SIN(('OddsRatio_working_3-way'!Y85+4*PI())/3)</f>
        <v>0.48406135526949251</v>
      </c>
      <c r="AL85" s="11">
        <f>'OddsRatio_working_3-way'!Z85+'OddsRatio_working_3-way'!AF85</f>
        <v>1.0427587015050888</v>
      </c>
      <c r="AM85" s="11">
        <f>'OddsRatio_working_3-way'!AA85+'OddsRatio_working_3-way'!AG85</f>
        <v>-0.63407902110973136</v>
      </c>
      <c r="AN85" s="11">
        <f>'OddsRatio_working_3-way'!AB85+'OddsRatio_working_3-way'!AH85</f>
        <v>-0.40867968039535818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1.0427587015050888</v>
      </c>
      <c r="AS85" s="11">
        <f>IF(('OddsRatio_working_3-way'!X85=0),IF(Q85&gt;0,-Q85^(1/3),(-Q85)^(1/3)),'OddsRatio_working_3-way'!AM85-'OddsRatio_working_3-way'!R85/3)</f>
        <v>-0.63407902110973136</v>
      </c>
      <c r="AT85" s="11">
        <f>IF(('OddsRatio_working_3-way'!X85=0),IF(Q85&gt;0,-Q85^(1/3),(-Q85)^(1/3)),'OddsRatio_working_3-way'!AN85-'OddsRatio_working_3-way'!R85/3)</f>
        <v>-0.40867968039535818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2.0099999999999998</v>
      </c>
      <c r="B86" s="4">
        <f>IF('True_Odds_Calculator_3-way'!B85="","",'True_Odds_Calculator_3-way'!B85)</f>
        <v>3.97</v>
      </c>
      <c r="C86" s="4">
        <f>IF('True_Odds_Calculator_3-way'!C85="","",'True_Odds_Calculator_3-way'!C85)</f>
        <v>3.59</v>
      </c>
      <c r="D86" s="9">
        <f t="shared" si="26"/>
        <v>0.48651557292787495</v>
      </c>
      <c r="E86" s="9">
        <f t="shared" si="27"/>
        <v>0.24368852679800396</v>
      </c>
      <c r="F86" s="9">
        <f t="shared" si="28"/>
        <v>0.26979590027412115</v>
      </c>
      <c r="G86" s="9">
        <f t="shared" si="29"/>
        <v>1.0449828353573749</v>
      </c>
      <c r="H86" s="9">
        <f t="shared" si="30"/>
        <v>2.0554326637109481</v>
      </c>
      <c r="I86" s="9">
        <f t="shared" si="31"/>
        <v>4.1035990210114024</v>
      </c>
      <c r="J86" s="9">
        <f t="shared" si="32"/>
        <v>3.7065055435756009</v>
      </c>
      <c r="K86" s="11">
        <f t="shared" si="33"/>
        <v>0.49751243781094534</v>
      </c>
      <c r="L86" s="11">
        <f t="shared" si="34"/>
        <v>0.25188916876574308</v>
      </c>
      <c r="M86" s="11">
        <f t="shared" si="35"/>
        <v>0.2785515320334262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-0.27120430208646085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0.22934240202759631</v>
      </c>
      <c r="Q86" s="11">
        <f>2*'OddsRatio_working_3-way'!K86*'OddsRatio_working_3-way'!L86*'OddsRatio_working_3-way'!M86</f>
        <v>6.9815038668979104E-2</v>
      </c>
      <c r="R86" s="11">
        <f t="shared" si="36"/>
        <v>0</v>
      </c>
      <c r="S86" s="11">
        <f t="shared" si="37"/>
        <v>-0.84564441000084567</v>
      </c>
      <c r="T86" s="11">
        <f t="shared" si="38"/>
        <v>-0.2574260000002575</v>
      </c>
      <c r="U86" s="11">
        <f>'OddsRatio_working_3-way'!S86-'OddsRatio_working_3-way'!R86^2/3</f>
        <v>-0.84564441000084567</v>
      </c>
      <c r="V86" s="11">
        <f>'OddsRatio_working_3-way'!S86*'OddsRatio_working_3-way'!R86/3-2*'OddsRatio_working_3-way'!R86^3/27-'OddsRatio_working_3-way'!T86</f>
        <v>0.2574260000002575</v>
      </c>
      <c r="W86" s="11">
        <f>'OddsRatio_working_3-way'!V86^2+4*'OddsRatio_working_3-way'!U86^3/27</f>
        <v>-2.3321862303872412E-2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0.14965794982225719</v>
      </c>
      <c r="Y86" s="11">
        <f>IF('OddsRatio_working_3-way'!W86&gt;=0,IF('OddsRatio_working_3-way'!V86+SQRT('OddsRatio_working_3-way'!W86)&gt;0,0,PI()),ACOS('OddsRatio_working_3-way'!V86/(2*'OddsRatio_working_3-way'!X86)))</f>
        <v>0.53543285098019089</v>
      </c>
      <c r="Z86" s="11">
        <f>'OddsRatio_working_3-way'!X86^(1/3)*COS('OddsRatio_working_3-way'!Y86/3)</f>
        <v>0.52249141767868734</v>
      </c>
      <c r="AA86" s="11">
        <f>'OddsRatio_working_3-way'!X86^(1/3)*COS(('OddsRatio_working_3-way'!Y86+2*PI())/3)</f>
        <v>-0.3428737759443416</v>
      </c>
      <c r="AB86" s="11">
        <f>'OddsRatio_working_3-way'!X86^(1/3)*COS(('OddsRatio_working_3-way'!Y86+4*PI())/3)</f>
        <v>-0.17961764173434566</v>
      </c>
      <c r="AC86" s="11">
        <f>'OddsRatio_working_3-way'!X86^(1/3)*SIN('OddsRatio_working_3-way'!Y86/3)</f>
        <v>9.4255973032998694E-2</v>
      </c>
      <c r="AD86" s="11">
        <f>'OddsRatio_working_3-way'!X86^(1/3)*SIN(('OddsRatio_working_3-way'!Y86+2*PI())/3)</f>
        <v>0.40536285445258963</v>
      </c>
      <c r="AE86" s="11">
        <f>'OddsRatio_working_3-way'!X86^(1/3)*SIN(('OddsRatio_working_3-way'!Y86+4*PI())/3)</f>
        <v>-0.49961882748558839</v>
      </c>
      <c r="AF86" s="11">
        <f>-'OddsRatio_working_3-way'!U86/(3*'OddsRatio_working_3-way'!X86^(1/3))*COS(('OddsRatio_working_3-way'!Y86)/3)</f>
        <v>0.52249141767868745</v>
      </c>
      <c r="AG86" s="11">
        <f>-'OddsRatio_working_3-way'!U86/(3*'OddsRatio_working_3-way'!X86^(1/3))*COS(('OddsRatio_working_3-way'!Y86+2*PI())/3)</f>
        <v>-0.34287377594434165</v>
      </c>
      <c r="AH86" s="11">
        <f>-'OddsRatio_working_3-way'!U86/(3*'OddsRatio_working_3-way'!X86^(1/3))*COS(('OddsRatio_working_3-way'!Y86+4*PI())/3)</f>
        <v>-0.17961764173434569</v>
      </c>
      <c r="AI86" s="11">
        <f>'OddsRatio_working_3-way'!U86/(3*'OddsRatio_working_3-way'!X86^(1/3))*SIN(('OddsRatio_working_3-way'!Y86)/3)</f>
        <v>-9.4255973032998722E-2</v>
      </c>
      <c r="AJ86" s="11">
        <f>'OddsRatio_working_3-way'!U86/(3*'OddsRatio_working_3-way'!X86^(1/3))*SIN(('OddsRatio_working_3-way'!Y86+2*PI())/3)</f>
        <v>-0.40536285445258968</v>
      </c>
      <c r="AK86" s="11">
        <f>'OddsRatio_working_3-way'!U86/(3*'OddsRatio_working_3-way'!X86^(1/3))*SIN(('OddsRatio_working_3-way'!Y86+4*PI())/3)</f>
        <v>0.4996188274855885</v>
      </c>
      <c r="AL86" s="11">
        <f>'OddsRatio_working_3-way'!Z86+'OddsRatio_working_3-way'!AF86</f>
        <v>1.0449828353573749</v>
      </c>
      <c r="AM86" s="11">
        <f>'OddsRatio_working_3-way'!AA86+'OddsRatio_working_3-way'!AG86</f>
        <v>-0.6857475518886833</v>
      </c>
      <c r="AN86" s="11">
        <f>'OddsRatio_working_3-way'!AB86+'OddsRatio_working_3-way'!AH86</f>
        <v>-0.35923528346869138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1.0449828353573749</v>
      </c>
      <c r="AS86" s="11">
        <f>IF(('OddsRatio_working_3-way'!X86=0),IF(Q86&gt;0,-Q86^(1/3),(-Q86)^(1/3)),'OddsRatio_working_3-way'!AM86-'OddsRatio_working_3-way'!R86/3)</f>
        <v>-0.6857475518886833</v>
      </c>
      <c r="AT86" s="11">
        <f>IF(('OddsRatio_working_3-way'!X86=0),IF(Q86&gt;0,-Q86^(1/3),(-Q86)^(1/3)),'OddsRatio_working_3-way'!AN86-'OddsRatio_working_3-way'!R86/3)</f>
        <v>-0.35923528346869138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1.71</v>
      </c>
      <c r="B87" s="4">
        <f>IF('True_Odds_Calculator_3-way'!B86="","",'True_Odds_Calculator_3-way'!B86)</f>
        <v>3.88</v>
      </c>
      <c r="C87" s="4">
        <f>IF('True_Odds_Calculator_3-way'!C86="","",'True_Odds_Calculator_3-way'!C86)</f>
        <v>4.83</v>
      </c>
      <c r="D87" s="9">
        <f t="shared" si="26"/>
        <v>0.56433040083204533</v>
      </c>
      <c r="E87" s="9">
        <f t="shared" si="27"/>
        <v>0.2420405045070412</v>
      </c>
      <c r="F87" s="9">
        <f t="shared" si="28"/>
        <v>0.19362909466091358</v>
      </c>
      <c r="G87" s="9">
        <f t="shared" si="29"/>
        <v>1.0873402404920349</v>
      </c>
      <c r="H87" s="9">
        <f t="shared" si="30"/>
        <v>1.7720115707493449</v>
      </c>
      <c r="I87" s="9">
        <f t="shared" si="31"/>
        <v>4.1315398926170595</v>
      </c>
      <c r="J87" s="9">
        <f t="shared" si="32"/>
        <v>5.1645131210844957</v>
      </c>
      <c r="K87" s="11">
        <f t="shared" si="33"/>
        <v>0.58479532163742687</v>
      </c>
      <c r="L87" s="11">
        <f t="shared" si="34"/>
        <v>0.25773195876288663</v>
      </c>
      <c r="M87" s="11">
        <f t="shared" si="35"/>
        <v>0.20703933747412007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-0.24438505497270757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0.2315415512235442</v>
      </c>
      <c r="Q87" s="11">
        <f>2*'OddsRatio_working_3-way'!K87*'OddsRatio_working_3-way'!L87*'OddsRatio_working_3-way'!M87</f>
        <v>6.2410121623596819E-2</v>
      </c>
      <c r="R87" s="11">
        <f t="shared" si="36"/>
        <v>0</v>
      </c>
      <c r="S87" s="11">
        <f t="shared" si="37"/>
        <v>-0.94744562530389709</v>
      </c>
      <c r="T87" s="11">
        <f t="shared" si="38"/>
        <v>-0.25537617932719597</v>
      </c>
      <c r="U87" s="11">
        <f>'OddsRatio_working_3-way'!S87-'OddsRatio_working_3-way'!R87^2/3</f>
        <v>-0.94744562530389709</v>
      </c>
      <c r="V87" s="11">
        <f>'OddsRatio_working_3-way'!S87*'OddsRatio_working_3-way'!R87/3-2*'OddsRatio_working_3-way'!R87^3/27-'OddsRatio_working_3-way'!T87</f>
        <v>0.25537617932719597</v>
      </c>
      <c r="W87" s="11">
        <f>'OddsRatio_working_3-way'!V87^2+4*'OddsRatio_working_3-way'!U87^3/27</f>
        <v>-6.0779689937309256E-2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0.1774800572635313</v>
      </c>
      <c r="Y87" s="11">
        <f>IF('OddsRatio_working_3-way'!W87&gt;=0,IF('OddsRatio_working_3-way'!V87+SQRT('OddsRatio_working_3-way'!W87)&gt;0,0,PI()),ACOS('OddsRatio_working_3-way'!V87/(2*'OddsRatio_working_3-way'!X87)))</f>
        <v>0.76778571245593963</v>
      </c>
      <c r="Z87" s="11">
        <f>'OddsRatio_working_3-way'!X87^(1/3)*COS('OddsRatio_working_3-way'!Y87/3)</f>
        <v>0.54367012024601746</v>
      </c>
      <c r="AA87" s="11">
        <f>'OddsRatio_working_3-way'!X87^(1/3)*COS(('OddsRatio_working_3-way'!Y87+2*PI())/3)</f>
        <v>-0.3950361420571174</v>
      </c>
      <c r="AB87" s="11">
        <f>'OddsRatio_working_3-way'!X87^(1/3)*COS(('OddsRatio_working_3-way'!Y87+4*PI())/3)</f>
        <v>-0.14863397818890026</v>
      </c>
      <c r="AC87" s="11">
        <f>'OddsRatio_working_3-way'!X87^(1/3)*SIN('OddsRatio_working_3-way'!Y87/3)</f>
        <v>0.14226035563822167</v>
      </c>
      <c r="AD87" s="11">
        <f>'OddsRatio_working_3-way'!X87^(1/3)*SIN(('OddsRatio_working_3-way'!Y87+2*PI())/3)</f>
        <v>0.39970195759248089</v>
      </c>
      <c r="AE87" s="11">
        <f>'OddsRatio_working_3-way'!X87^(1/3)*SIN(('OddsRatio_working_3-way'!Y87+4*PI())/3)</f>
        <v>-0.54196231323070232</v>
      </c>
      <c r="AF87" s="11">
        <f>-'OddsRatio_working_3-way'!U87/(3*'OddsRatio_working_3-way'!X87^(1/3))*COS(('OddsRatio_working_3-way'!Y87)/3)</f>
        <v>0.54367012024601735</v>
      </c>
      <c r="AG87" s="11">
        <f>-'OddsRatio_working_3-way'!U87/(3*'OddsRatio_working_3-way'!X87^(1/3))*COS(('OddsRatio_working_3-way'!Y87+2*PI())/3)</f>
        <v>-0.39503614205711735</v>
      </c>
      <c r="AH87" s="11">
        <f>-'OddsRatio_working_3-way'!U87/(3*'OddsRatio_working_3-way'!X87^(1/3))*COS(('OddsRatio_working_3-way'!Y87+4*PI())/3)</f>
        <v>-0.14863397818890023</v>
      </c>
      <c r="AI87" s="11">
        <f>'OddsRatio_working_3-way'!U87/(3*'OddsRatio_working_3-way'!X87^(1/3))*SIN(('OddsRatio_working_3-way'!Y87)/3)</f>
        <v>-0.14226035563822165</v>
      </c>
      <c r="AJ87" s="11">
        <f>'OddsRatio_working_3-way'!U87/(3*'OddsRatio_working_3-way'!X87^(1/3))*SIN(('OddsRatio_working_3-way'!Y87+2*PI())/3)</f>
        <v>-0.39970195759248078</v>
      </c>
      <c r="AK87" s="11">
        <f>'OddsRatio_working_3-way'!U87/(3*'OddsRatio_working_3-way'!X87^(1/3))*SIN(('OddsRatio_working_3-way'!Y87+4*PI())/3)</f>
        <v>0.54196231323070221</v>
      </c>
      <c r="AL87" s="11">
        <f>'OddsRatio_working_3-way'!Z87+'OddsRatio_working_3-way'!AF87</f>
        <v>1.0873402404920349</v>
      </c>
      <c r="AM87" s="11">
        <f>'OddsRatio_working_3-way'!AA87+'OddsRatio_working_3-way'!AG87</f>
        <v>-0.79007228411423469</v>
      </c>
      <c r="AN87" s="11">
        <f>'OddsRatio_working_3-way'!AB87+'OddsRatio_working_3-way'!AH87</f>
        <v>-0.29726795637780046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1.0873402404920349</v>
      </c>
      <c r="AS87" s="11">
        <f>IF(('OddsRatio_working_3-way'!X87=0),IF(Q87&gt;0,-Q87^(1/3),(-Q87)^(1/3)),'OddsRatio_working_3-way'!AM87-'OddsRatio_working_3-way'!R87/3)</f>
        <v>-0.79007228411423469</v>
      </c>
      <c r="AT87" s="11">
        <f>IF(('OddsRatio_working_3-way'!X87=0),IF(Q87&gt;0,-Q87^(1/3),(-Q87)^(1/3)),'OddsRatio_working_3-way'!AN87-'OddsRatio_working_3-way'!R87/3)</f>
        <v>-0.29726795637780046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1.67</v>
      </c>
      <c r="B88" s="4">
        <f>IF('True_Odds_Calculator_3-way'!B87="","",'True_Odds_Calculator_3-way'!B87)</f>
        <v>3.95</v>
      </c>
      <c r="C88" s="4">
        <f>IF('True_Odds_Calculator_3-way'!C87="","",'True_Odds_Calculator_3-way'!C87)</f>
        <v>5.22</v>
      </c>
      <c r="D88" s="9">
        <f t="shared" si="26"/>
        <v>0.58060328130008654</v>
      </c>
      <c r="E88" s="9">
        <f t="shared" si="27"/>
        <v>0.23920694468275719</v>
      </c>
      <c r="F88" s="9">
        <f t="shared" si="28"/>
        <v>0.18018977401715611</v>
      </c>
      <c r="G88" s="9">
        <f t="shared" si="29"/>
        <v>1.0781290288081986</v>
      </c>
      <c r="H88" s="9">
        <f t="shared" si="30"/>
        <v>1.7223464493014931</v>
      </c>
      <c r="I88" s="9">
        <f t="shared" si="31"/>
        <v>4.1804806349841863</v>
      </c>
      <c r="J88" s="9">
        <f t="shared" si="32"/>
        <v>5.5497045015705977</v>
      </c>
      <c r="K88" s="11">
        <f t="shared" si="33"/>
        <v>0.5988023952095809</v>
      </c>
      <c r="L88" s="11">
        <f t="shared" si="34"/>
        <v>0.25316455696202528</v>
      </c>
      <c r="M88" s="11">
        <f t="shared" si="35"/>
        <v>0.19157088122605365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-0.24222847771647149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0.22768372755434862</v>
      </c>
      <c r="Q88" s="11">
        <f>2*'OddsRatio_working_3-way'!K88*'OddsRatio_working_3-way'!L88*'OddsRatio_working_3-way'!M88</f>
        <v>5.8082583559782811E-2</v>
      </c>
      <c r="R88" s="11">
        <f t="shared" si="36"/>
        <v>0</v>
      </c>
      <c r="S88" s="11">
        <f t="shared" si="37"/>
        <v>-0.93995441700646154</v>
      </c>
      <c r="T88" s="11">
        <f t="shared" si="38"/>
        <v>-0.23978429005266877</v>
      </c>
      <c r="U88" s="11">
        <f>'OddsRatio_working_3-way'!S88-'OddsRatio_working_3-way'!R88^2/3</f>
        <v>-0.93995441700646154</v>
      </c>
      <c r="V88" s="11">
        <f>'OddsRatio_working_3-way'!S88*'OddsRatio_working_3-way'!R88/3-2*'OddsRatio_working_3-way'!R88^3/27-'OddsRatio_working_3-way'!T88</f>
        <v>0.23978429005266877</v>
      </c>
      <c r="W88" s="11">
        <f>'OddsRatio_working_3-way'!V88^2+4*'OddsRatio_working_3-way'!U88^3/27</f>
        <v>-6.5535075645427349E-2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0.17537928996997459</v>
      </c>
      <c r="Y88" s="11">
        <f>IF('OddsRatio_working_3-way'!W88&gt;=0,IF('OddsRatio_working_3-way'!V88+SQRT('OddsRatio_working_3-way'!W88)&gt;0,0,PI()),ACOS('OddsRatio_working_3-way'!V88/(2*'OddsRatio_working_3-way'!X88)))</f>
        <v>0.8180901772363528</v>
      </c>
      <c r="Z88" s="11">
        <f>'OddsRatio_working_3-way'!X88^(1/3)*COS('OddsRatio_working_3-way'!Y88/3)</f>
        <v>0.53906451440409919</v>
      </c>
      <c r="AA88" s="11">
        <f>'OddsRatio_working_3-way'!X88^(1/3)*COS(('OddsRatio_working_3-way'!Y88+2*PI())/3)</f>
        <v>-0.40009140561501921</v>
      </c>
      <c r="AB88" s="11">
        <f>'OddsRatio_working_3-way'!X88^(1/3)*COS(('OddsRatio_working_3-way'!Y88+4*PI())/3)</f>
        <v>-0.13897310878908017</v>
      </c>
      <c r="AC88" s="11">
        <f>'OddsRatio_working_3-way'!X88^(1/3)*SIN('OddsRatio_working_3-way'!Y88/3)</f>
        <v>0.15075671896279261</v>
      </c>
      <c r="AD88" s="11">
        <f>'OddsRatio_working_3-way'!X88^(1/3)*SIN(('OddsRatio_working_3-way'!Y88+2*PI())/3)</f>
        <v>0.39146520427127607</v>
      </c>
      <c r="AE88" s="11">
        <f>'OddsRatio_working_3-way'!X88^(1/3)*SIN(('OddsRatio_working_3-way'!Y88+4*PI())/3)</f>
        <v>-0.5422219232340687</v>
      </c>
      <c r="AF88" s="11">
        <f>-'OddsRatio_working_3-way'!U88/(3*'OddsRatio_working_3-way'!X88^(1/3))*COS(('OddsRatio_working_3-way'!Y88)/3)</f>
        <v>0.5390645144040993</v>
      </c>
      <c r="AG88" s="11">
        <f>-'OddsRatio_working_3-way'!U88/(3*'OddsRatio_working_3-way'!X88^(1/3))*COS(('OddsRatio_working_3-way'!Y88+2*PI())/3)</f>
        <v>-0.40009140561501932</v>
      </c>
      <c r="AH88" s="11">
        <f>-'OddsRatio_working_3-way'!U88/(3*'OddsRatio_working_3-way'!X88^(1/3))*COS(('OddsRatio_working_3-way'!Y88+4*PI())/3)</f>
        <v>-0.1389731087890802</v>
      </c>
      <c r="AI88" s="11">
        <f>'OddsRatio_working_3-way'!U88/(3*'OddsRatio_working_3-way'!X88^(1/3))*SIN(('OddsRatio_working_3-way'!Y88)/3)</f>
        <v>-0.15075671896279264</v>
      </c>
      <c r="AJ88" s="11">
        <f>'OddsRatio_working_3-way'!U88/(3*'OddsRatio_working_3-way'!X88^(1/3))*SIN(('OddsRatio_working_3-way'!Y88+2*PI())/3)</f>
        <v>-0.39146520427127618</v>
      </c>
      <c r="AK88" s="11">
        <f>'OddsRatio_working_3-way'!U88/(3*'OddsRatio_working_3-way'!X88^(1/3))*SIN(('OddsRatio_working_3-way'!Y88+4*PI())/3)</f>
        <v>0.54222192323406881</v>
      </c>
      <c r="AL88" s="11">
        <f>'OddsRatio_working_3-way'!Z88+'OddsRatio_working_3-way'!AF88</f>
        <v>1.0781290288081986</v>
      </c>
      <c r="AM88" s="11">
        <f>'OddsRatio_working_3-way'!AA88+'OddsRatio_working_3-way'!AG88</f>
        <v>-0.80018281123003854</v>
      </c>
      <c r="AN88" s="11">
        <f>'OddsRatio_working_3-way'!AB88+'OddsRatio_working_3-way'!AH88</f>
        <v>-0.2779462175781604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1.0781290288081986</v>
      </c>
      <c r="AS88" s="11">
        <f>IF(('OddsRatio_working_3-way'!X88=0),IF(Q88&gt;0,-Q88^(1/3),(-Q88)^(1/3)),'OddsRatio_working_3-way'!AM88-'OddsRatio_working_3-way'!R88/3)</f>
        <v>-0.80018281123003854</v>
      </c>
      <c r="AT88" s="11">
        <f>IF(('OddsRatio_working_3-way'!X88=0),IF(Q88&gt;0,-Q88^(1/3),(-Q88)^(1/3)),'OddsRatio_working_3-way'!AN88-'OddsRatio_working_3-way'!R88/3)</f>
        <v>-0.2779462175781604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1.99</v>
      </c>
      <c r="B89" s="4">
        <f>IF('True_Odds_Calculator_3-way'!B88="","",'True_Odds_Calculator_3-way'!B88)</f>
        <v>3.24</v>
      </c>
      <c r="C89" s="4">
        <f>IF('True_Odds_Calculator_3-way'!C88="","",'True_Odds_Calculator_3-way'!C88)</f>
        <v>4.08</v>
      </c>
      <c r="D89" s="9">
        <f t="shared" si="26"/>
        <v>0.48056485530260828</v>
      </c>
      <c r="E89" s="9">
        <f t="shared" si="27"/>
        <v>0.29022202656273127</v>
      </c>
      <c r="F89" s="9">
        <f t="shared" si="28"/>
        <v>0.22921311813466017</v>
      </c>
      <c r="G89" s="9">
        <f t="shared" si="29"/>
        <v>1.0918026121789763</v>
      </c>
      <c r="H89" s="9">
        <f t="shared" si="30"/>
        <v>2.080884586057187</v>
      </c>
      <c r="I89" s="9">
        <f t="shared" si="31"/>
        <v>3.445637851280908</v>
      </c>
      <c r="J89" s="9">
        <f t="shared" si="32"/>
        <v>4.3627520455112485</v>
      </c>
      <c r="K89" s="11">
        <f t="shared" si="33"/>
        <v>0.50251256281407031</v>
      </c>
      <c r="L89" s="11">
        <f t="shared" si="34"/>
        <v>0.30864197530864196</v>
      </c>
      <c r="M89" s="11">
        <f t="shared" si="35"/>
        <v>0.24509803921568626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-0.25964243877338755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0.23986733473710842</v>
      </c>
      <c r="Q89" s="11">
        <f>2*'OddsRatio_working_3-way'!K89*'OddsRatio_working_3-way'!L89*'OddsRatio_working_3-way'!M89</f>
        <v>7.6027681374677775E-2</v>
      </c>
      <c r="R89" s="11">
        <f t="shared" si="36"/>
        <v>0</v>
      </c>
      <c r="S89" s="11">
        <f t="shared" si="37"/>
        <v>-0.92383716572028285</v>
      </c>
      <c r="T89" s="11">
        <f t="shared" si="38"/>
        <v>-0.29281685125840973</v>
      </c>
      <c r="U89" s="11">
        <f>'OddsRatio_working_3-way'!S89-'OddsRatio_working_3-way'!R89^2/3</f>
        <v>-0.92383716572028285</v>
      </c>
      <c r="V89" s="11">
        <f>'OddsRatio_working_3-way'!S89*'OddsRatio_working_3-way'!R89/3-2*'OddsRatio_working_3-way'!R89^3/27-'OddsRatio_working_3-way'!T89</f>
        <v>0.29281685125840973</v>
      </c>
      <c r="W89" s="11">
        <f>'OddsRatio_working_3-way'!V89^2+4*'OddsRatio_working_3-way'!U89^3/27</f>
        <v>-3.1068962062854116E-2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0.17088788023419316</v>
      </c>
      <c r="Y89" s="11">
        <f>IF('OddsRatio_working_3-way'!W89&gt;=0,IF('OddsRatio_working_3-way'!V89+SQRT('OddsRatio_working_3-way'!W89)&gt;0,0,PI()),ACOS('OddsRatio_working_3-way'!V89/(2*'OddsRatio_working_3-way'!X89)))</f>
        <v>0.54185909757405692</v>
      </c>
      <c r="Z89" s="11">
        <f>'OddsRatio_working_3-way'!X89^(1/3)*COS('OddsRatio_working_3-way'!Y89/3)</f>
        <v>0.54590130608948828</v>
      </c>
      <c r="AA89" s="11">
        <f>'OddsRatio_working_3-way'!X89^(1/3)*COS(('OddsRatio_working_3-way'!Y89+2*PI())/3)</f>
        <v>-0.35928207511929294</v>
      </c>
      <c r="AB89" s="11">
        <f>'OddsRatio_working_3-way'!X89^(1/3)*COS(('OddsRatio_working_3-way'!Y89+4*PI())/3)</f>
        <v>-0.18661923097019517</v>
      </c>
      <c r="AC89" s="11">
        <f>'OddsRatio_working_3-way'!X89^(1/3)*SIN('OddsRatio_working_3-way'!Y89/3)</f>
        <v>9.9686939548528003E-2</v>
      </c>
      <c r="AD89" s="11">
        <f>'OddsRatio_working_3-way'!X89^(1/3)*SIN(('OddsRatio_working_3-way'!Y89+2*PI())/3)</f>
        <v>0.42292092925833752</v>
      </c>
      <c r="AE89" s="11">
        <f>'OddsRatio_working_3-way'!X89^(1/3)*SIN(('OddsRatio_working_3-way'!Y89+4*PI())/3)</f>
        <v>-0.52260786880686549</v>
      </c>
      <c r="AF89" s="11">
        <f>-'OddsRatio_working_3-way'!U89/(3*'OddsRatio_working_3-way'!X89^(1/3))*COS(('OddsRatio_working_3-way'!Y89)/3)</f>
        <v>0.54590130608948817</v>
      </c>
      <c r="AG89" s="11">
        <f>-'OddsRatio_working_3-way'!U89/(3*'OddsRatio_working_3-way'!X89^(1/3))*COS(('OddsRatio_working_3-way'!Y89+2*PI())/3)</f>
        <v>-0.35928207511929289</v>
      </c>
      <c r="AH89" s="11">
        <f>-'OddsRatio_working_3-way'!U89/(3*'OddsRatio_working_3-way'!X89^(1/3))*COS(('OddsRatio_working_3-way'!Y89+4*PI())/3)</f>
        <v>-0.18661923097019514</v>
      </c>
      <c r="AI89" s="11">
        <f>'OddsRatio_working_3-way'!U89/(3*'OddsRatio_working_3-way'!X89^(1/3))*SIN(('OddsRatio_working_3-way'!Y89)/3)</f>
        <v>-9.9686939548527975E-2</v>
      </c>
      <c r="AJ89" s="11">
        <f>'OddsRatio_working_3-way'!U89/(3*'OddsRatio_working_3-way'!X89^(1/3))*SIN(('OddsRatio_working_3-way'!Y89+2*PI())/3)</f>
        <v>-0.42292092925833746</v>
      </c>
      <c r="AK89" s="11">
        <f>'OddsRatio_working_3-way'!U89/(3*'OddsRatio_working_3-way'!X89^(1/3))*SIN(('OddsRatio_working_3-way'!Y89+4*PI())/3)</f>
        <v>0.52260786880686549</v>
      </c>
      <c r="AL89" s="11">
        <f>'OddsRatio_working_3-way'!Z89+'OddsRatio_working_3-way'!AF89</f>
        <v>1.0918026121789763</v>
      </c>
      <c r="AM89" s="11">
        <f>'OddsRatio_working_3-way'!AA89+'OddsRatio_working_3-way'!AG89</f>
        <v>-0.71856415023858577</v>
      </c>
      <c r="AN89" s="11">
        <f>'OddsRatio_working_3-way'!AB89+'OddsRatio_working_3-way'!AH89</f>
        <v>-0.37323846194039034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1.0918026121789763</v>
      </c>
      <c r="AS89" s="11">
        <f>IF(('OddsRatio_working_3-way'!X89=0),IF(Q89&gt;0,-Q89^(1/3),(-Q89)^(1/3)),'OddsRatio_working_3-way'!AM89-'OddsRatio_working_3-way'!R89/3)</f>
        <v>-0.71856415023858577</v>
      </c>
      <c r="AT89" s="11">
        <f>IF(('OddsRatio_working_3-way'!X89=0),IF(Q89&gt;0,-Q89^(1/3),(-Q89)^(1/3)),'OddsRatio_working_3-way'!AN89-'OddsRatio_working_3-way'!R89/3)</f>
        <v>-0.37323846194039034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4.47</v>
      </c>
      <c r="B90" s="4">
        <f>IF('True_Odds_Calculator_3-way'!B89="","",'True_Odds_Calculator_3-way'!B89)</f>
        <v>3.58</v>
      </c>
      <c r="C90" s="4">
        <f>IF('True_Odds_Calculator_3-way'!C89="","",'True_Odds_Calculator_3-way'!C89)</f>
        <v>1.8</v>
      </c>
      <c r="D90" s="9">
        <f t="shared" si="26"/>
        <v>0.20758035389270013</v>
      </c>
      <c r="E90" s="9">
        <f t="shared" si="27"/>
        <v>0.26053159814433019</v>
      </c>
      <c r="F90" s="9">
        <f t="shared" si="28"/>
        <v>0.53188804796296996</v>
      </c>
      <c r="G90" s="9">
        <f t="shared" si="29"/>
        <v>1.10011861008583</v>
      </c>
      <c r="H90" s="9">
        <f t="shared" si="30"/>
        <v>4.817411576997829</v>
      </c>
      <c r="I90" s="9">
        <f t="shared" si="31"/>
        <v>3.8383060140214416</v>
      </c>
      <c r="J90" s="9">
        <f t="shared" si="32"/>
        <v>1.8800948880686636</v>
      </c>
      <c r="K90" s="11">
        <f t="shared" si="33"/>
        <v>0.2237136465324385</v>
      </c>
      <c r="L90" s="11">
        <f t="shared" si="34"/>
        <v>0.27932960893854747</v>
      </c>
      <c r="M90" s="11">
        <f t="shared" si="35"/>
        <v>0.55555555555555558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-0.24864292885739414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0.23780857832824387</v>
      </c>
      <c r="Q90" s="11">
        <f>2*'OddsRatio_working_3-way'!K90*'OddsRatio_working_3-way'!L90*'OddsRatio_working_3-way'!M90</f>
        <v>6.9433161555691653E-2</v>
      </c>
      <c r="R90" s="11">
        <f t="shared" si="36"/>
        <v>0</v>
      </c>
      <c r="S90" s="11">
        <f t="shared" si="37"/>
        <v>-0.95642606617072079</v>
      </c>
      <c r="T90" s="11">
        <f t="shared" si="38"/>
        <v>-0.27924848647320322</v>
      </c>
      <c r="U90" s="11">
        <f>'OddsRatio_working_3-way'!S90-'OddsRatio_working_3-way'!R90^2/3</f>
        <v>-0.95642606617072079</v>
      </c>
      <c r="V90" s="11">
        <f>'OddsRatio_working_3-way'!S90*'OddsRatio_working_3-way'!R90/3-2*'OddsRatio_working_3-way'!R90^3/27-'OddsRatio_working_3-way'!T90</f>
        <v>0.27924848647320322</v>
      </c>
      <c r="W90" s="11">
        <f>'OddsRatio_working_3-way'!V90^2+4*'OddsRatio_working_3-way'!U90^3/27</f>
        <v>-5.1633842557629317E-2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0.1800094162503757</v>
      </c>
      <c r="Y90" s="11">
        <f>IF('OddsRatio_working_3-way'!W90&gt;=0,IF('OddsRatio_working_3-way'!V90+SQRT('OddsRatio_working_3-way'!W90)&gt;0,0,PI()),ACOS('OddsRatio_working_3-way'!V90/(2*'OddsRatio_working_3-way'!X90)))</f>
        <v>0.68305257032004207</v>
      </c>
      <c r="Z90" s="11">
        <f>'OddsRatio_working_3-way'!X90^(1/3)*COS('OddsRatio_working_3-way'!Y90/3)</f>
        <v>0.55005930504291489</v>
      </c>
      <c r="AA90" s="11">
        <f>'OddsRatio_working_3-way'!X90^(1/3)*COS(('OddsRatio_working_3-way'!Y90+2*PI())/3)</f>
        <v>-0.38540441070673825</v>
      </c>
      <c r="AB90" s="11">
        <f>'OddsRatio_working_3-way'!X90^(1/3)*COS(('OddsRatio_working_3-way'!Y90+4*PI())/3)</f>
        <v>-0.16465489433617683</v>
      </c>
      <c r="AC90" s="11">
        <f>'OddsRatio_working_3-way'!X90^(1/3)*SIN('OddsRatio_working_3-way'!Y90/3)</f>
        <v>0.1274497927000236</v>
      </c>
      <c r="AD90" s="11">
        <f>'OddsRatio_working_3-way'!X90^(1/3)*SIN(('OddsRatio_working_3-way'!Y90+2*PI())/3)</f>
        <v>0.41264043540516648</v>
      </c>
      <c r="AE90" s="11">
        <f>'OddsRatio_working_3-way'!X90^(1/3)*SIN(('OddsRatio_working_3-way'!Y90+4*PI())/3)</f>
        <v>-0.54009022810518992</v>
      </c>
      <c r="AF90" s="11">
        <f>-'OddsRatio_working_3-way'!U90/(3*'OddsRatio_working_3-way'!X90^(1/3))*COS(('OddsRatio_working_3-way'!Y90)/3)</f>
        <v>0.550059305042915</v>
      </c>
      <c r="AG90" s="11">
        <f>-'OddsRatio_working_3-way'!U90/(3*'OddsRatio_working_3-way'!X90^(1/3))*COS(('OddsRatio_working_3-way'!Y90+2*PI())/3)</f>
        <v>-0.38540441070673837</v>
      </c>
      <c r="AH90" s="11">
        <f>-'OddsRatio_working_3-way'!U90/(3*'OddsRatio_working_3-way'!X90^(1/3))*COS(('OddsRatio_working_3-way'!Y90+4*PI())/3)</f>
        <v>-0.16465489433617686</v>
      </c>
      <c r="AI90" s="11">
        <f>'OddsRatio_working_3-way'!U90/(3*'OddsRatio_working_3-way'!X90^(1/3))*SIN(('OddsRatio_working_3-way'!Y90)/3)</f>
        <v>-0.12744979270002363</v>
      </c>
      <c r="AJ90" s="11">
        <f>'OddsRatio_working_3-way'!U90/(3*'OddsRatio_working_3-way'!X90^(1/3))*SIN(('OddsRatio_working_3-way'!Y90+2*PI())/3)</f>
        <v>-0.41264043540516654</v>
      </c>
      <c r="AK90" s="11">
        <f>'OddsRatio_working_3-way'!U90/(3*'OddsRatio_working_3-way'!X90^(1/3))*SIN(('OddsRatio_working_3-way'!Y90+4*PI())/3)</f>
        <v>0.54009022810519003</v>
      </c>
      <c r="AL90" s="11">
        <f>'OddsRatio_working_3-way'!Z90+'OddsRatio_working_3-way'!AF90</f>
        <v>1.10011861008583</v>
      </c>
      <c r="AM90" s="11">
        <f>'OddsRatio_working_3-way'!AA90+'OddsRatio_working_3-way'!AG90</f>
        <v>-0.77080882141347662</v>
      </c>
      <c r="AN90" s="11">
        <f>'OddsRatio_working_3-way'!AB90+'OddsRatio_working_3-way'!AH90</f>
        <v>-0.32930978867235372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1.10011861008583</v>
      </c>
      <c r="AS90" s="11">
        <f>IF(('OddsRatio_working_3-way'!X90=0),IF(Q90&gt;0,-Q90^(1/3),(-Q90)^(1/3)),'OddsRatio_working_3-way'!AM90-'OddsRatio_working_3-way'!R90/3)</f>
        <v>-0.77080882141347662</v>
      </c>
      <c r="AT90" s="11">
        <f>IF(('OddsRatio_working_3-way'!X90=0),IF(Q90&gt;0,-Q90^(1/3),(-Q90)^(1/3)),'OddsRatio_working_3-way'!AN90-'OddsRatio_working_3-way'!R90/3)</f>
        <v>-0.32930978867235372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1.6</v>
      </c>
      <c r="B91" s="4">
        <f>IF('True_Odds_Calculator_3-way'!B90="","",'True_Odds_Calculator_3-way'!B90)</f>
        <v>4.26</v>
      </c>
      <c r="C91" s="4">
        <f>IF('True_Odds_Calculator_3-way'!C90="","",'True_Odds_Calculator_3-way'!C90)</f>
        <v>5.25</v>
      </c>
      <c r="D91" s="9">
        <f t="shared" si="26"/>
        <v>0.60384166938198791</v>
      </c>
      <c r="E91" s="9">
        <f t="shared" si="27"/>
        <v>0.21907675000422583</v>
      </c>
      <c r="F91" s="9">
        <f t="shared" si="28"/>
        <v>0.17708158061378612</v>
      </c>
      <c r="G91" s="9">
        <f t="shared" si="29"/>
        <v>1.0934387569495028</v>
      </c>
      <c r="H91" s="9">
        <f t="shared" si="30"/>
        <v>1.6560632541697016</v>
      </c>
      <c r="I91" s="9">
        <f t="shared" si="31"/>
        <v>4.5646103476553801</v>
      </c>
      <c r="J91" s="9">
        <f t="shared" si="32"/>
        <v>5.6471147170353877</v>
      </c>
      <c r="K91" s="11">
        <f t="shared" si="33"/>
        <v>0.625</v>
      </c>
      <c r="L91" s="11">
        <f t="shared" si="34"/>
        <v>0.23474178403755869</v>
      </c>
      <c r="M91" s="11">
        <f t="shared" si="35"/>
        <v>0.19047619047619047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-0.23231052984574108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0.22663760339816674</v>
      </c>
      <c r="Q91" s="11">
        <f>2*'OddsRatio_working_3-way'!K91*'OddsRatio_working_3-way'!L91*'OddsRatio_working_3-way'!M91</f>
        <v>5.5890900961323493E-2</v>
      </c>
      <c r="R91" s="11">
        <f t="shared" si="36"/>
        <v>0</v>
      </c>
      <c r="S91" s="11">
        <f t="shared" si="37"/>
        <v>-0.97558041621556602</v>
      </c>
      <c r="T91" s="11">
        <f t="shared" si="38"/>
        <v>-0.24058703235895587</v>
      </c>
      <c r="U91" s="11">
        <f>'OddsRatio_working_3-way'!S91-'OddsRatio_working_3-way'!R91^2/3</f>
        <v>-0.97558041621556602</v>
      </c>
      <c r="V91" s="11">
        <f>'OddsRatio_working_3-way'!S91*'OddsRatio_working_3-way'!R91/3-2*'OddsRatio_working_3-way'!R91^3/27-'OddsRatio_working_3-way'!T91</f>
        <v>0.24058703235895587</v>
      </c>
      <c r="W91" s="11">
        <f>'OddsRatio_working_3-way'!V91^2+4*'OddsRatio_working_3-way'!U91^3/27</f>
        <v>-7.9675751723381205E-2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0.18544397527465706</v>
      </c>
      <c r="Y91" s="11">
        <f>IF('OddsRatio_working_3-way'!W91&gt;=0,IF('OddsRatio_working_3-way'!V91+SQRT('OddsRatio_working_3-way'!W91)&gt;0,0,PI()),ACOS('OddsRatio_working_3-way'!V91/(2*'OddsRatio_working_3-way'!X91)))</f>
        <v>0.86494959097352841</v>
      </c>
      <c r="Z91" s="11">
        <f>'OddsRatio_working_3-way'!X91^(1/3)*COS('OddsRatio_working_3-way'!Y91/3)</f>
        <v>0.54671937847475138</v>
      </c>
      <c r="AA91" s="11">
        <f>'OddsRatio_working_3-way'!X91^(1/3)*COS(('OddsRatio_working_3-way'!Y91+2*PI())/3)</f>
        <v>-0.41378242583664476</v>
      </c>
      <c r="AB91" s="11">
        <f>'OddsRatio_working_3-way'!X91^(1/3)*COS(('OddsRatio_working_3-way'!Y91+4*PI())/3)</f>
        <v>-0.1329369526381067</v>
      </c>
      <c r="AC91" s="11">
        <f>'OddsRatio_working_3-way'!X91^(1/3)*SIN('OddsRatio_working_3-way'!Y91/3)</f>
        <v>0.1621462095518639</v>
      </c>
      <c r="AD91" s="11">
        <f>'OddsRatio_working_3-way'!X91^(1/3)*SIN(('OddsRatio_working_3-way'!Y91+2*PI())/3)</f>
        <v>0.39239976572444191</v>
      </c>
      <c r="AE91" s="11">
        <f>'OddsRatio_working_3-way'!X91^(1/3)*SIN(('OddsRatio_working_3-way'!Y91+4*PI())/3)</f>
        <v>-0.55454597527630578</v>
      </c>
      <c r="AF91" s="11">
        <f>-'OddsRatio_working_3-way'!U91/(3*'OddsRatio_working_3-way'!X91^(1/3))*COS(('OddsRatio_working_3-way'!Y91)/3)</f>
        <v>0.54671937847475138</v>
      </c>
      <c r="AG91" s="11">
        <f>-'OddsRatio_working_3-way'!U91/(3*'OddsRatio_working_3-way'!X91^(1/3))*COS(('OddsRatio_working_3-way'!Y91+2*PI())/3)</f>
        <v>-0.41378242583664476</v>
      </c>
      <c r="AH91" s="11">
        <f>-'OddsRatio_working_3-way'!U91/(3*'OddsRatio_working_3-way'!X91^(1/3))*COS(('OddsRatio_working_3-way'!Y91+4*PI())/3)</f>
        <v>-0.1329369526381067</v>
      </c>
      <c r="AI91" s="11">
        <f>'OddsRatio_working_3-way'!U91/(3*'OddsRatio_working_3-way'!X91^(1/3))*SIN(('OddsRatio_working_3-way'!Y91)/3)</f>
        <v>-0.1621462095518639</v>
      </c>
      <c r="AJ91" s="11">
        <f>'OddsRatio_working_3-way'!U91/(3*'OddsRatio_working_3-way'!X91^(1/3))*SIN(('OddsRatio_working_3-way'!Y91+2*PI())/3)</f>
        <v>-0.39239976572444191</v>
      </c>
      <c r="AK91" s="11">
        <f>'OddsRatio_working_3-way'!U91/(3*'OddsRatio_working_3-way'!X91^(1/3))*SIN(('OddsRatio_working_3-way'!Y91+4*PI())/3)</f>
        <v>0.55454597527630578</v>
      </c>
      <c r="AL91" s="11">
        <f>'OddsRatio_working_3-way'!Z91+'OddsRatio_working_3-way'!AF91</f>
        <v>1.0934387569495028</v>
      </c>
      <c r="AM91" s="11">
        <f>'OddsRatio_working_3-way'!AA91+'OddsRatio_working_3-way'!AG91</f>
        <v>-0.82756485167328953</v>
      </c>
      <c r="AN91" s="11">
        <f>'OddsRatio_working_3-way'!AB91+'OddsRatio_working_3-way'!AH91</f>
        <v>-0.26587390527621341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1.0934387569495028</v>
      </c>
      <c r="AS91" s="11">
        <f>IF(('OddsRatio_working_3-way'!X91=0),IF(Q91&gt;0,-Q91^(1/3),(-Q91)^(1/3)),'OddsRatio_working_3-way'!AM91-'OddsRatio_working_3-way'!R91/3)</f>
        <v>-0.82756485167328953</v>
      </c>
      <c r="AT91" s="11">
        <f>IF(('OddsRatio_working_3-way'!X91=0),IF(Q91&gt;0,-Q91^(1/3),(-Q91)^(1/3)),'OddsRatio_working_3-way'!AN91-'OddsRatio_working_3-way'!R91/3)</f>
        <v>-0.26587390527621341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2.46</v>
      </c>
      <c r="B92" s="4">
        <f>IF('True_Odds_Calculator_3-way'!B91="","",'True_Odds_Calculator_3-way'!B91)</f>
        <v>3.59</v>
      </c>
      <c r="C92" s="4">
        <f>IF('True_Odds_Calculator_3-way'!C91="","",'True_Odds_Calculator_3-way'!C91)</f>
        <v>2.79</v>
      </c>
      <c r="D92" s="9">
        <f t="shared" si="26"/>
        <v>0.39084341802536332</v>
      </c>
      <c r="E92" s="9">
        <f t="shared" si="27"/>
        <v>0.26561417074757032</v>
      </c>
      <c r="F92" s="9">
        <f t="shared" si="28"/>
        <v>0.3435424112270663</v>
      </c>
      <c r="G92" s="9">
        <f t="shared" si="29"/>
        <v>1.0675132709334523</v>
      </c>
      <c r="H92" s="9">
        <f t="shared" si="30"/>
        <v>2.5585693755628403</v>
      </c>
      <c r="I92" s="9">
        <f t="shared" si="31"/>
        <v>3.7648593717176415</v>
      </c>
      <c r="J92" s="9">
        <f t="shared" si="32"/>
        <v>2.9108487549708801</v>
      </c>
      <c r="K92" s="11">
        <f t="shared" si="33"/>
        <v>0.4065040650406504</v>
      </c>
      <c r="L92" s="11">
        <f t="shared" si="34"/>
        <v>0.2785515320334262</v>
      </c>
      <c r="M92" s="11">
        <f t="shared" si="35"/>
        <v>0.35842293906810035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-0.2747083699309153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0.23701677697281362</v>
      </c>
      <c r="Q92" s="11">
        <f>2*'OddsRatio_working_3-way'!K92*'OddsRatio_working_3-way'!L92*'OddsRatio_working_3-way'!M92</f>
        <v>8.117012910027864E-2</v>
      </c>
      <c r="R92" s="11">
        <f t="shared" si="36"/>
        <v>0</v>
      </c>
      <c r="S92" s="11">
        <f t="shared" si="37"/>
        <v>-0.86279415888354438</v>
      </c>
      <c r="T92" s="11">
        <f t="shared" si="38"/>
        <v>-0.29547745167244671</v>
      </c>
      <c r="U92" s="11">
        <f>'OddsRatio_working_3-way'!S92-'OddsRatio_working_3-way'!R92^2/3</f>
        <v>-0.86279415888354438</v>
      </c>
      <c r="V92" s="11">
        <f>'OddsRatio_working_3-way'!S92*'OddsRatio_working_3-way'!R92/3-2*'OddsRatio_working_3-way'!R92^3/27-'OddsRatio_working_3-way'!T92</f>
        <v>0.29547745167244671</v>
      </c>
      <c r="W92" s="11">
        <f>'OddsRatio_working_3-way'!V92^2+4*'OddsRatio_working_3-way'!U92^3/27</f>
        <v>-7.8450525074216793E-3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0.15423357040076</v>
      </c>
      <c r="Y92" s="11">
        <f>IF('OddsRatio_working_3-way'!W92&gt;=0,IF('OddsRatio_working_3-way'!V92+SQRT('OddsRatio_working_3-way'!W92)&gt;0,0,PI()),ACOS('OddsRatio_working_3-way'!V92/(2*'OddsRatio_working_3-way'!X92)))</f>
        <v>0.29123653466506649</v>
      </c>
      <c r="Z92" s="11">
        <f>'OddsRatio_working_3-way'!X92^(1/3)*COS('OddsRatio_working_3-way'!Y92/3)</f>
        <v>0.53375663546672614</v>
      </c>
      <c r="AA92" s="11">
        <f>'OddsRatio_working_3-way'!X92^(1/3)*COS(('OddsRatio_working_3-way'!Y92+2*PI())/3)</f>
        <v>-0.31189420706498011</v>
      </c>
      <c r="AB92" s="11">
        <f>'OddsRatio_working_3-way'!X92^(1/3)*COS(('OddsRatio_working_3-way'!Y92+4*PI())/3)</f>
        <v>-0.22186242840174572</v>
      </c>
      <c r="AC92" s="11">
        <f>'OddsRatio_working_3-way'!X92^(1/3)*SIN('OddsRatio_working_3-way'!Y92/3)</f>
        <v>5.1979871646839121E-2</v>
      </c>
      <c r="AD92" s="11">
        <f>'OddsRatio_working_3-way'!X92^(1/3)*SIN(('OddsRatio_working_3-way'!Y92+2*PI())/3)</f>
        <v>0.43625686992927543</v>
      </c>
      <c r="AE92" s="11">
        <f>'OddsRatio_working_3-way'!X92^(1/3)*SIN(('OddsRatio_working_3-way'!Y92+4*PI())/3)</f>
        <v>-0.48823674157611457</v>
      </c>
      <c r="AF92" s="11">
        <f>-'OddsRatio_working_3-way'!U92/(3*'OddsRatio_working_3-way'!X92^(1/3))*COS(('OddsRatio_working_3-way'!Y92)/3)</f>
        <v>0.53375663546672614</v>
      </c>
      <c r="AG92" s="11">
        <f>-'OddsRatio_working_3-way'!U92/(3*'OddsRatio_working_3-way'!X92^(1/3))*COS(('OddsRatio_working_3-way'!Y92+2*PI())/3)</f>
        <v>-0.31189420706498011</v>
      </c>
      <c r="AH92" s="11">
        <f>-'OddsRatio_working_3-way'!U92/(3*'OddsRatio_working_3-way'!X92^(1/3))*COS(('OddsRatio_working_3-way'!Y92+4*PI())/3)</f>
        <v>-0.22186242840174572</v>
      </c>
      <c r="AI92" s="11">
        <f>'OddsRatio_working_3-way'!U92/(3*'OddsRatio_working_3-way'!X92^(1/3))*SIN(('OddsRatio_working_3-way'!Y92)/3)</f>
        <v>-5.1979871646839121E-2</v>
      </c>
      <c r="AJ92" s="11">
        <f>'OddsRatio_working_3-way'!U92/(3*'OddsRatio_working_3-way'!X92^(1/3))*SIN(('OddsRatio_working_3-way'!Y92+2*PI())/3)</f>
        <v>-0.43625686992927543</v>
      </c>
      <c r="AK92" s="11">
        <f>'OddsRatio_working_3-way'!U92/(3*'OddsRatio_working_3-way'!X92^(1/3))*SIN(('OddsRatio_working_3-way'!Y92+4*PI())/3)</f>
        <v>0.48823674157611457</v>
      </c>
      <c r="AL92" s="11">
        <f>'OddsRatio_working_3-way'!Z92+'OddsRatio_working_3-way'!AF92</f>
        <v>1.0675132709334523</v>
      </c>
      <c r="AM92" s="11">
        <f>'OddsRatio_working_3-way'!AA92+'OddsRatio_working_3-way'!AG92</f>
        <v>-0.62378841412996022</v>
      </c>
      <c r="AN92" s="11">
        <f>'OddsRatio_working_3-way'!AB92+'OddsRatio_working_3-way'!AH92</f>
        <v>-0.44372485680349144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1.0675132709334523</v>
      </c>
      <c r="AS92" s="11">
        <f>IF(('OddsRatio_working_3-way'!X92=0),IF(Q92&gt;0,-Q92^(1/3),(-Q92)^(1/3)),'OddsRatio_working_3-way'!AM92-'OddsRatio_working_3-way'!R92/3)</f>
        <v>-0.62378841412996022</v>
      </c>
      <c r="AT92" s="11">
        <f>IF(('OddsRatio_working_3-way'!X92=0),IF(Q92&gt;0,-Q92^(1/3),(-Q92)^(1/3)),'OddsRatio_working_3-way'!AN92-'OddsRatio_working_3-way'!R92/3)</f>
        <v>-0.44372485680349144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2.71</v>
      </c>
      <c r="B93" s="4">
        <f>IF('True_Odds_Calculator_3-way'!B92="","",'True_Odds_Calculator_3-way'!B92)</f>
        <v>3.41</v>
      </c>
      <c r="C93" s="4">
        <f>IF('True_Odds_Calculator_3-way'!C92="","",'True_Odds_Calculator_3-way'!C92)</f>
        <v>2.62</v>
      </c>
      <c r="D93" s="9">
        <f t="shared" si="26"/>
        <v>0.35385346128997158</v>
      </c>
      <c r="E93" s="9">
        <f t="shared" si="27"/>
        <v>0.27983568313469287</v>
      </c>
      <c r="F93" s="9">
        <f t="shared" si="28"/>
        <v>0.36631085557533544</v>
      </c>
      <c r="G93" s="9">
        <f t="shared" si="29"/>
        <v>1.067852979457488</v>
      </c>
      <c r="H93" s="9">
        <f t="shared" si="30"/>
        <v>2.8260285948723052</v>
      </c>
      <c r="I93" s="9">
        <f t="shared" si="31"/>
        <v>3.5735256804925468</v>
      </c>
      <c r="J93" s="9">
        <f t="shared" si="32"/>
        <v>2.7299218267211307</v>
      </c>
      <c r="K93" s="11">
        <f t="shared" si="33"/>
        <v>0.36900369003690037</v>
      </c>
      <c r="L93" s="11">
        <f t="shared" si="34"/>
        <v>0.29325513196480935</v>
      </c>
      <c r="M93" s="11">
        <f t="shared" si="35"/>
        <v>0.38167938931297707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-0.27574218098519543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0.23707563976761298</v>
      </c>
      <c r="Q93" s="11">
        <f>2*'OddsRatio_working_3-way'!K93*'OddsRatio_working_3-way'!L93*'OddsRatio_working_3-way'!M93</f>
        <v>8.2604752532269315E-2</v>
      </c>
      <c r="R93" s="11">
        <f t="shared" si="36"/>
        <v>0</v>
      </c>
      <c r="S93" s="11">
        <f t="shared" si="37"/>
        <v>-0.85977284621659511</v>
      </c>
      <c r="T93" s="11">
        <f t="shared" si="38"/>
        <v>-0.29957242028452785</v>
      </c>
      <c r="U93" s="11">
        <f>'OddsRatio_working_3-way'!S93-'OddsRatio_working_3-way'!R93^2/3</f>
        <v>-0.85977284621659511</v>
      </c>
      <c r="V93" s="11">
        <f>'OddsRatio_working_3-way'!S93*'OddsRatio_working_3-way'!R93/3-2*'OddsRatio_working_3-way'!R93^3/27-'OddsRatio_working_3-way'!T93</f>
        <v>0.29957242028452785</v>
      </c>
      <c r="W93" s="11">
        <f>'OddsRatio_working_3-way'!V93^2+4*'OddsRatio_working_3-way'!U93^3/27</f>
        <v>-4.4122352713399648E-3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0.15342414271103957</v>
      </c>
      <c r="Y93" s="11">
        <f>IF('OddsRatio_working_3-way'!W93&gt;=0,IF('OddsRatio_working_3-way'!V93+SQRT('OddsRatio_working_3-way'!W93)&gt;0,0,PI()),ACOS('OddsRatio_working_3-way'!V93/(2*'OddsRatio_working_3-way'!X93)))</f>
        <v>0.21820132039633888</v>
      </c>
      <c r="Z93" s="11">
        <f>'OddsRatio_working_3-way'!X93^(1/3)*COS('OddsRatio_working_3-way'!Y93/3)</f>
        <v>0.53392648972874401</v>
      </c>
      <c r="AA93" s="11">
        <f>'OddsRatio_working_3-way'!X93^(1/3)*COS(('OddsRatio_working_3-way'!Y93+2*PI())/3)</f>
        <v>-0.30065433016308013</v>
      </c>
      <c r="AB93" s="11">
        <f>'OddsRatio_working_3-way'!X93^(1/3)*COS(('OddsRatio_working_3-way'!Y93+4*PI())/3)</f>
        <v>-0.23327215956566399</v>
      </c>
      <c r="AC93" s="11">
        <f>'OddsRatio_working_3-way'!X93^(1/3)*SIN('OddsRatio_working_3-way'!Y93/3)</f>
        <v>3.8903114332999443E-2</v>
      </c>
      <c r="AD93" s="11">
        <f>'OddsRatio_working_3-way'!X93^(1/3)*SIN(('OddsRatio_working_3-way'!Y93+2*PI())/3)</f>
        <v>0.44294234669204369</v>
      </c>
      <c r="AE93" s="11">
        <f>'OddsRatio_working_3-way'!X93^(1/3)*SIN(('OddsRatio_working_3-way'!Y93+4*PI())/3)</f>
        <v>-0.48184546102504316</v>
      </c>
      <c r="AF93" s="11">
        <f>-'OddsRatio_working_3-way'!U93/(3*'OddsRatio_working_3-way'!X93^(1/3))*COS(('OddsRatio_working_3-way'!Y93)/3)</f>
        <v>0.53392648972874401</v>
      </c>
      <c r="AG93" s="11">
        <f>-'OddsRatio_working_3-way'!U93/(3*'OddsRatio_working_3-way'!X93^(1/3))*COS(('OddsRatio_working_3-way'!Y93+2*PI())/3)</f>
        <v>-0.30065433016308013</v>
      </c>
      <c r="AH93" s="11">
        <f>-'OddsRatio_working_3-way'!U93/(3*'OddsRatio_working_3-way'!X93^(1/3))*COS(('OddsRatio_working_3-way'!Y93+4*PI())/3)</f>
        <v>-0.23327215956566399</v>
      </c>
      <c r="AI93" s="11">
        <f>'OddsRatio_working_3-way'!U93/(3*'OddsRatio_working_3-way'!X93^(1/3))*SIN(('OddsRatio_working_3-way'!Y93)/3)</f>
        <v>-3.8903114332999443E-2</v>
      </c>
      <c r="AJ93" s="11">
        <f>'OddsRatio_working_3-way'!U93/(3*'OddsRatio_working_3-way'!X93^(1/3))*SIN(('OddsRatio_working_3-way'!Y93+2*PI())/3)</f>
        <v>-0.44294234669204369</v>
      </c>
      <c r="AK93" s="11">
        <f>'OddsRatio_working_3-way'!U93/(3*'OddsRatio_working_3-way'!X93^(1/3))*SIN(('OddsRatio_working_3-way'!Y93+4*PI())/3)</f>
        <v>0.48184546102504316</v>
      </c>
      <c r="AL93" s="11">
        <f>'OddsRatio_working_3-way'!Z93+'OddsRatio_working_3-way'!AF93</f>
        <v>1.067852979457488</v>
      </c>
      <c r="AM93" s="11">
        <f>'OddsRatio_working_3-way'!AA93+'OddsRatio_working_3-way'!AG93</f>
        <v>-0.60130866032616026</v>
      </c>
      <c r="AN93" s="11">
        <f>'OddsRatio_working_3-way'!AB93+'OddsRatio_working_3-way'!AH93</f>
        <v>-0.46654431913132799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1.067852979457488</v>
      </c>
      <c r="AS93" s="11">
        <f>IF(('OddsRatio_working_3-way'!X93=0),IF(Q93&gt;0,-Q93^(1/3),(-Q93)^(1/3)),'OddsRatio_working_3-way'!AM93-'OddsRatio_working_3-way'!R93/3)</f>
        <v>-0.60130866032616026</v>
      </c>
      <c r="AT93" s="11">
        <f>IF(('OddsRatio_working_3-way'!X93=0),IF(Q93&gt;0,-Q93^(1/3),(-Q93)^(1/3)),'OddsRatio_working_3-way'!AN93-'OddsRatio_working_3-way'!R93/3)</f>
        <v>-0.46654431913132799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1.93</v>
      </c>
      <c r="B94" s="4">
        <f>IF('True_Odds_Calculator_3-way'!B93="","",'True_Odds_Calculator_3-way'!B93)</f>
        <v>3.82</v>
      </c>
      <c r="C94" s="4">
        <f>IF('True_Odds_Calculator_3-way'!C93="","",'True_Odds_Calculator_3-way'!C93)</f>
        <v>3.75</v>
      </c>
      <c r="D94" s="9">
        <f t="shared" si="26"/>
        <v>0.49971315355204327</v>
      </c>
      <c r="E94" s="9">
        <f t="shared" si="27"/>
        <v>0.24778607899274838</v>
      </c>
      <c r="F94" s="9">
        <f t="shared" si="28"/>
        <v>0.25250076745520844</v>
      </c>
      <c r="G94" s="9">
        <f t="shared" si="29"/>
        <v>1.0765032735664013</v>
      </c>
      <c r="H94" s="9">
        <f t="shared" si="30"/>
        <v>2.0011480444167531</v>
      </c>
      <c r="I94" s="9">
        <f t="shared" si="31"/>
        <v>4.0357392314572511</v>
      </c>
      <c r="J94" s="9">
        <f t="shared" si="32"/>
        <v>3.9603840023076038</v>
      </c>
      <c r="K94" s="11">
        <f t="shared" si="33"/>
        <v>0.5181347150259068</v>
      </c>
      <c r="L94" s="11">
        <f t="shared" si="34"/>
        <v>0.26178010471204188</v>
      </c>
      <c r="M94" s="11">
        <f t="shared" si="35"/>
        <v>0.26666666666666666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-0.26086319615874998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0.23510475725433819</v>
      </c>
      <c r="Q94" s="11">
        <f>2*'OddsRatio_working_3-way'!K94*'OddsRatio_working_3-way'!L94*'OddsRatio_working_3-way'!M94</f>
        <v>7.2339925309027123E-2</v>
      </c>
      <c r="R94" s="11">
        <f t="shared" si="36"/>
        <v>0</v>
      </c>
      <c r="S94" s="11">
        <f t="shared" si="37"/>
        <v>-0.90125690674764125</v>
      </c>
      <c r="T94" s="11">
        <f t="shared" si="38"/>
        <v>-0.27730981746081268</v>
      </c>
      <c r="U94" s="11">
        <f>'OddsRatio_working_3-way'!S94-'OddsRatio_working_3-way'!R94^2/3</f>
        <v>-0.90125690674764125</v>
      </c>
      <c r="V94" s="11">
        <f>'OddsRatio_working_3-way'!S94*'OddsRatio_working_3-way'!R94/3-2*'OddsRatio_working_3-way'!R94^3/27-'OddsRatio_working_3-way'!T94</f>
        <v>0.27730981746081268</v>
      </c>
      <c r="W94" s="11">
        <f>'OddsRatio_working_3-way'!V94^2+4*'OddsRatio_working_3-way'!U94^3/27</f>
        <v>-3.1552383789005253E-2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0.16466110549333934</v>
      </c>
      <c r="Y94" s="11">
        <f>IF('OddsRatio_working_3-way'!W94&gt;=0,IF('OddsRatio_working_3-way'!V94+SQRT('OddsRatio_working_3-way'!W94)&gt;0,0,PI()),ACOS('OddsRatio_working_3-way'!V94/(2*'OddsRatio_working_3-way'!X94)))</f>
        <v>0.56970098226743016</v>
      </c>
      <c r="Z94" s="11">
        <f>'OddsRatio_working_3-way'!X94^(1/3)*COS('OddsRatio_working_3-way'!Y94/3)</f>
        <v>0.53825163678320065</v>
      </c>
      <c r="AA94" s="11">
        <f>'OddsRatio_working_3-way'!X94^(1/3)*COS(('OddsRatio_working_3-way'!Y94+2*PI())/3)</f>
        <v>-0.35872552995399515</v>
      </c>
      <c r="AB94" s="11">
        <f>'OddsRatio_working_3-way'!X94^(1/3)*COS(('OddsRatio_working_3-way'!Y94+4*PI())/3)</f>
        <v>-0.17952610682920542</v>
      </c>
      <c r="AC94" s="11">
        <f>'OddsRatio_working_3-way'!X94^(1/3)*SIN('OddsRatio_working_3-way'!Y94/3)</f>
        <v>0.10346083517972297</v>
      </c>
      <c r="AD94" s="11">
        <f>'OddsRatio_working_3-way'!X94^(1/3)*SIN(('OddsRatio_working_3-way'!Y94+2*PI())/3)</f>
        <v>0.41440917349294493</v>
      </c>
      <c r="AE94" s="11">
        <f>'OddsRatio_working_3-way'!X94^(1/3)*SIN(('OddsRatio_working_3-way'!Y94+4*PI())/3)</f>
        <v>-0.51787000867266786</v>
      </c>
      <c r="AF94" s="11">
        <f>-'OddsRatio_working_3-way'!U94/(3*'OddsRatio_working_3-way'!X94^(1/3))*COS(('OddsRatio_working_3-way'!Y94)/3)</f>
        <v>0.53825163678320076</v>
      </c>
      <c r="AG94" s="11">
        <f>-'OddsRatio_working_3-way'!U94/(3*'OddsRatio_working_3-way'!X94^(1/3))*COS(('OddsRatio_working_3-way'!Y94+2*PI())/3)</f>
        <v>-0.35872552995399526</v>
      </c>
      <c r="AH94" s="11">
        <f>-'OddsRatio_working_3-way'!U94/(3*'OddsRatio_working_3-way'!X94^(1/3))*COS(('OddsRatio_working_3-way'!Y94+4*PI())/3)</f>
        <v>-0.17952610682920547</v>
      </c>
      <c r="AI94" s="11">
        <f>'OddsRatio_working_3-way'!U94/(3*'OddsRatio_working_3-way'!X94^(1/3))*SIN(('OddsRatio_working_3-way'!Y94)/3)</f>
        <v>-0.103460835179723</v>
      </c>
      <c r="AJ94" s="11">
        <f>'OddsRatio_working_3-way'!U94/(3*'OddsRatio_working_3-way'!X94^(1/3))*SIN(('OddsRatio_working_3-way'!Y94+2*PI())/3)</f>
        <v>-0.41440917349294498</v>
      </c>
      <c r="AK94" s="11">
        <f>'OddsRatio_working_3-way'!U94/(3*'OddsRatio_working_3-way'!X94^(1/3))*SIN(('OddsRatio_working_3-way'!Y94+4*PI())/3)</f>
        <v>0.51787000867266797</v>
      </c>
      <c r="AL94" s="11">
        <f>'OddsRatio_working_3-way'!Z94+'OddsRatio_working_3-way'!AF94</f>
        <v>1.0765032735664013</v>
      </c>
      <c r="AM94" s="11">
        <f>'OddsRatio_working_3-way'!AA94+'OddsRatio_working_3-way'!AG94</f>
        <v>-0.71745105990799041</v>
      </c>
      <c r="AN94" s="11">
        <f>'OddsRatio_working_3-way'!AB94+'OddsRatio_working_3-way'!AH94</f>
        <v>-0.35905221365841089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1.0765032735664013</v>
      </c>
      <c r="AS94" s="11">
        <f>IF(('OddsRatio_working_3-way'!X94=0),IF(Q94&gt;0,-Q94^(1/3),(-Q94)^(1/3)),'OddsRatio_working_3-way'!AM94-'OddsRatio_working_3-way'!R94/3)</f>
        <v>-0.71745105990799041</v>
      </c>
      <c r="AT94" s="11">
        <f>IF(('OddsRatio_working_3-way'!X94=0),IF(Q94&gt;0,-Q94^(1/3),(-Q94)^(1/3)),'OddsRatio_working_3-way'!AN94-'OddsRatio_working_3-way'!R94/3)</f>
        <v>-0.35905221365841089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3.71</v>
      </c>
      <c r="C95" s="4">
        <f>IF('True_Odds_Calculator_3-way'!C94="","",'True_Odds_Calculator_3-way'!C94)</f>
        <v>3.89</v>
      </c>
      <c r="D95" s="9">
        <f t="shared" si="26"/>
        <v>0.49102239995443964</v>
      </c>
      <c r="E95" s="9">
        <f t="shared" si="27"/>
        <v>0.26058827533907991</v>
      </c>
      <c r="F95" s="9">
        <f t="shared" si="28"/>
        <v>0.24838932470648051</v>
      </c>
      <c r="G95" s="9">
        <f t="shared" si="29"/>
        <v>1.0470373408066758</v>
      </c>
      <c r="H95" s="9">
        <f t="shared" si="30"/>
        <v>2.0365669673986089</v>
      </c>
      <c r="I95" s="9">
        <f t="shared" si="31"/>
        <v>3.8374711935860915</v>
      </c>
      <c r="J95" s="9">
        <f t="shared" si="32"/>
        <v>4.0259379149312933</v>
      </c>
      <c r="K95" s="11">
        <f t="shared" si="33"/>
        <v>0.50251256281407031</v>
      </c>
      <c r="L95" s="11">
        <f t="shared" si="34"/>
        <v>0.26954177897574122</v>
      </c>
      <c r="M95" s="11">
        <f t="shared" si="35"/>
        <v>0.25706940874035988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-0.26997636203801867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0.22946097110877456</v>
      </c>
      <c r="Q95" s="11">
        <f>2*'OddsRatio_working_3-way'!K95*'OddsRatio_working_3-way'!L95*'OddsRatio_working_3-way'!M95</f>
        <v>6.9639141459415632E-2</v>
      </c>
      <c r="R95" s="11">
        <f t="shared" si="36"/>
        <v>0</v>
      </c>
      <c r="S95" s="11">
        <f t="shared" si="37"/>
        <v>-0.84992985821648104</v>
      </c>
      <c r="T95" s="11">
        <f t="shared" si="38"/>
        <v>-0.25794532874551773</v>
      </c>
      <c r="U95" s="11">
        <f>'OddsRatio_working_3-way'!S95-'OddsRatio_working_3-way'!R95^2/3</f>
        <v>-0.84992985821648104</v>
      </c>
      <c r="V95" s="11">
        <f>'OddsRatio_working_3-way'!S95*'OddsRatio_working_3-way'!R95/3-2*'OddsRatio_working_3-way'!R95^3/27-'OddsRatio_working_3-way'!T95</f>
        <v>0.25794532874551773</v>
      </c>
      <c r="W95" s="11">
        <f>'OddsRatio_working_3-way'!V95^2+4*'OddsRatio_working_3-way'!U95^3/27</f>
        <v>-2.442316741237352E-2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0.15079701591378286</v>
      </c>
      <c r="Y95" s="11">
        <f>IF('OddsRatio_working_3-way'!W95&gt;=0,IF('OddsRatio_working_3-way'!V95+SQRT('OddsRatio_working_3-way'!W95)&gt;0,0,PI()),ACOS('OddsRatio_working_3-way'!V95/(2*'OddsRatio_working_3-way'!X95)))</f>
        <v>0.54471825313492994</v>
      </c>
      <c r="Z95" s="11">
        <f>'OddsRatio_working_3-way'!X95^(1/3)*COS('OddsRatio_working_3-way'!Y95/3)</f>
        <v>0.52351867040333799</v>
      </c>
      <c r="AA95" s="11">
        <f>'OddsRatio_working_3-way'!X95^(1/3)*COS(('OddsRatio_working_3-way'!Y95+2*PI())/3)</f>
        <v>-0.344997642839806</v>
      </c>
      <c r="AB95" s="11">
        <f>'OddsRatio_working_3-way'!X95^(1/3)*COS(('OddsRatio_working_3-way'!Y95+4*PI())/3)</f>
        <v>-0.17852102756353216</v>
      </c>
      <c r="AC95" s="11">
        <f>'OddsRatio_working_3-way'!X95^(1/3)*SIN('OddsRatio_working_3-way'!Y95/3)</f>
        <v>9.6115318643534703E-2</v>
      </c>
      <c r="AD95" s="11">
        <f>'OddsRatio_working_3-way'!X95^(1/3)*SIN(('OddsRatio_working_3-way'!Y95+2*PI())/3)</f>
        <v>0.40532280860297598</v>
      </c>
      <c r="AE95" s="11">
        <f>'OddsRatio_working_3-way'!X95^(1/3)*SIN(('OddsRatio_working_3-way'!Y95+4*PI())/3)</f>
        <v>-0.50143812724651049</v>
      </c>
      <c r="AF95" s="11">
        <f>-'OddsRatio_working_3-way'!U95/(3*'OddsRatio_working_3-way'!X95^(1/3))*COS(('OddsRatio_working_3-way'!Y95)/3)</f>
        <v>0.52351867040333788</v>
      </c>
      <c r="AG95" s="11">
        <f>-'OddsRatio_working_3-way'!U95/(3*'OddsRatio_working_3-way'!X95^(1/3))*COS(('OddsRatio_working_3-way'!Y95+2*PI())/3)</f>
        <v>-0.34499764283980594</v>
      </c>
      <c r="AH95" s="11">
        <f>-'OddsRatio_working_3-way'!U95/(3*'OddsRatio_working_3-way'!X95^(1/3))*COS(('OddsRatio_working_3-way'!Y95+4*PI())/3)</f>
        <v>-0.17852102756353214</v>
      </c>
      <c r="AI95" s="11">
        <f>'OddsRatio_working_3-way'!U95/(3*'OddsRatio_working_3-way'!X95^(1/3))*SIN(('OddsRatio_working_3-way'!Y95)/3)</f>
        <v>-9.6115318643534689E-2</v>
      </c>
      <c r="AJ95" s="11">
        <f>'OddsRatio_working_3-way'!U95/(3*'OddsRatio_working_3-way'!X95^(1/3))*SIN(('OddsRatio_working_3-way'!Y95+2*PI())/3)</f>
        <v>-0.40532280860297593</v>
      </c>
      <c r="AK95" s="11">
        <f>'OddsRatio_working_3-way'!U95/(3*'OddsRatio_working_3-way'!X95^(1/3))*SIN(('OddsRatio_working_3-way'!Y95+4*PI())/3)</f>
        <v>0.50143812724651038</v>
      </c>
      <c r="AL95" s="11">
        <f>'OddsRatio_working_3-way'!Z95+'OddsRatio_working_3-way'!AF95</f>
        <v>1.0470373408066758</v>
      </c>
      <c r="AM95" s="11">
        <f>'OddsRatio_working_3-way'!AA95+'OddsRatio_working_3-way'!AG95</f>
        <v>-0.68999528567961188</v>
      </c>
      <c r="AN95" s="11">
        <f>'OddsRatio_working_3-way'!AB95+'OddsRatio_working_3-way'!AH95</f>
        <v>-0.35704205512706433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1.0470373408066758</v>
      </c>
      <c r="AS95" s="11">
        <f>IF(('OddsRatio_working_3-way'!X95=0),IF(Q95&gt;0,-Q95^(1/3),(-Q95)^(1/3)),'OddsRatio_working_3-way'!AM95-'OddsRatio_working_3-way'!R95/3)</f>
        <v>-0.68999528567961188</v>
      </c>
      <c r="AT95" s="11">
        <f>IF(('OddsRatio_working_3-way'!X95=0),IF(Q95&gt;0,-Q95^(1/3),(-Q95)^(1/3)),'OddsRatio_working_3-way'!AN95-'OddsRatio_working_3-way'!R95/3)</f>
        <v>-0.35704205512706433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1.29</v>
      </c>
      <c r="B96" s="4">
        <f>IF('True_Odds_Calculator_3-way'!B95="","",'True_Odds_Calculator_3-way'!B95)</f>
        <v>5.89</v>
      </c>
      <c r="C96" s="4">
        <f>IF('True_Odds_Calculator_3-way'!C95="","",'True_Odds_Calculator_3-way'!C95)</f>
        <v>10.54</v>
      </c>
      <c r="D96" s="9">
        <f t="shared" si="26"/>
        <v>0.75725902233923126</v>
      </c>
      <c r="E96" s="9">
        <f t="shared" si="27"/>
        <v>0.15612383752078235</v>
      </c>
      <c r="F96" s="9">
        <f t="shared" si="28"/>
        <v>8.6617140139986407E-2</v>
      </c>
      <c r="G96" s="9">
        <f t="shared" si="29"/>
        <v>1.1053521045110513</v>
      </c>
      <c r="H96" s="9">
        <f t="shared" si="30"/>
        <v>1.320552110308205</v>
      </c>
      <c r="I96" s="9">
        <f t="shared" si="31"/>
        <v>6.4051717910590398</v>
      </c>
      <c r="J96" s="9">
        <f t="shared" si="32"/>
        <v>11.545059077035431</v>
      </c>
      <c r="K96" s="11">
        <f t="shared" si="33"/>
        <v>0.77519379844961234</v>
      </c>
      <c r="L96" s="11">
        <f t="shared" si="34"/>
        <v>0.16977928692699493</v>
      </c>
      <c r="M96" s="11">
        <f t="shared" si="35"/>
        <v>9.4876660341555979E-2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-0.16893110224525076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0.18380706232185731</v>
      </c>
      <c r="Q96" s="11">
        <f>2*'OddsRatio_working_3-way'!K96*'OddsRatio_working_3-way'!L96*'OddsRatio_working_3-way'!M96</f>
        <v>2.4973785641556702E-2</v>
      </c>
      <c r="R96" s="11">
        <f t="shared" si="36"/>
        <v>0</v>
      </c>
      <c r="S96" s="11">
        <f t="shared" si="37"/>
        <v>-1.088059332348462</v>
      </c>
      <c r="T96" s="11">
        <f t="shared" si="38"/>
        <v>-0.14783414841691062</v>
      </c>
      <c r="U96" s="11">
        <f>'OddsRatio_working_3-way'!S96-'OddsRatio_working_3-way'!R96^2/3</f>
        <v>-1.088059332348462</v>
      </c>
      <c r="V96" s="11">
        <f>'OddsRatio_working_3-way'!S96*'OddsRatio_working_3-way'!R96/3-2*'OddsRatio_working_3-way'!R96^3/27-'OddsRatio_working_3-way'!T96</f>
        <v>0.14783414841691062</v>
      </c>
      <c r="W96" s="11">
        <f>'OddsRatio_working_3-way'!V96^2+4*'OddsRatio_working_3-way'!U96^3/27</f>
        <v>-0.16897827736555818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0.21842230472396318</v>
      </c>
      <c r="Y96" s="11">
        <f>IF('OddsRatio_working_3-way'!W96&gt;=0,IF('OddsRatio_working_3-way'!V96+SQRT('OddsRatio_working_3-way'!W96)&gt;0,0,PI()),ACOS('OddsRatio_working_3-way'!V96/(2*'OddsRatio_working_3-way'!X96)))</f>
        <v>1.2255658327748304</v>
      </c>
      <c r="Z96" s="11">
        <f>'OddsRatio_working_3-way'!X96^(1/3)*COS('OddsRatio_working_3-way'!Y96/3)</f>
        <v>0.55267605225552563</v>
      </c>
      <c r="AA96" s="11">
        <f>'OddsRatio_working_3-way'!X96^(1/3)*COS(('OddsRatio_working_3-way'!Y96+2*PI())/3)</f>
        <v>-0.48352566821712839</v>
      </c>
      <c r="AB96" s="11">
        <f>'OddsRatio_working_3-way'!X96^(1/3)*COS(('OddsRatio_working_3-way'!Y96+4*PI())/3)</f>
        <v>-6.9150384038397253E-2</v>
      </c>
      <c r="AC96" s="11">
        <f>'OddsRatio_working_3-way'!X96^(1/3)*SIN('OddsRatio_working_3-way'!Y96/3)</f>
        <v>0.23923968186611813</v>
      </c>
      <c r="AD96" s="11">
        <f>'OddsRatio_working_3-way'!X96^(1/3)*SIN(('OddsRatio_working_3-way'!Y96+2*PI())/3)</f>
        <v>0.35901166038352222</v>
      </c>
      <c r="AE96" s="11">
        <f>'OddsRatio_working_3-way'!X96^(1/3)*SIN(('OddsRatio_working_3-way'!Y96+4*PI())/3)</f>
        <v>-0.59825134224964016</v>
      </c>
      <c r="AF96" s="11">
        <f>-'OddsRatio_working_3-way'!U96/(3*'OddsRatio_working_3-way'!X96^(1/3))*COS(('OddsRatio_working_3-way'!Y96)/3)</f>
        <v>0.55267605225552563</v>
      </c>
      <c r="AG96" s="11">
        <f>-'OddsRatio_working_3-way'!U96/(3*'OddsRatio_working_3-way'!X96^(1/3))*COS(('OddsRatio_working_3-way'!Y96+2*PI())/3)</f>
        <v>-0.48352566821712839</v>
      </c>
      <c r="AH96" s="11">
        <f>-'OddsRatio_working_3-way'!U96/(3*'OddsRatio_working_3-way'!X96^(1/3))*COS(('OddsRatio_working_3-way'!Y96+4*PI())/3)</f>
        <v>-6.9150384038397253E-2</v>
      </c>
      <c r="AI96" s="11">
        <f>'OddsRatio_working_3-way'!U96/(3*'OddsRatio_working_3-way'!X96^(1/3))*SIN(('OddsRatio_working_3-way'!Y96)/3)</f>
        <v>-0.23923968186611813</v>
      </c>
      <c r="AJ96" s="11">
        <f>'OddsRatio_working_3-way'!U96/(3*'OddsRatio_working_3-way'!X96^(1/3))*SIN(('OddsRatio_working_3-way'!Y96+2*PI())/3)</f>
        <v>-0.35901166038352222</v>
      </c>
      <c r="AK96" s="11">
        <f>'OddsRatio_working_3-way'!U96/(3*'OddsRatio_working_3-way'!X96^(1/3))*SIN(('OddsRatio_working_3-way'!Y96+4*PI())/3)</f>
        <v>0.59825134224964016</v>
      </c>
      <c r="AL96" s="11">
        <f>'OddsRatio_working_3-way'!Z96+'OddsRatio_working_3-way'!AF96</f>
        <v>1.1053521045110513</v>
      </c>
      <c r="AM96" s="11">
        <f>'OddsRatio_working_3-way'!AA96+'OddsRatio_working_3-way'!AG96</f>
        <v>-0.96705133643425678</v>
      </c>
      <c r="AN96" s="11">
        <f>'OddsRatio_working_3-way'!AB96+'OddsRatio_working_3-way'!AH96</f>
        <v>-0.13830076807679451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1.1053521045110513</v>
      </c>
      <c r="AS96" s="11">
        <f>IF(('OddsRatio_working_3-way'!X96=0),IF(Q96&gt;0,-Q96^(1/3),(-Q96)^(1/3)),'OddsRatio_working_3-way'!AM96-'OddsRatio_working_3-way'!R96/3)</f>
        <v>-0.96705133643425678</v>
      </c>
      <c r="AT96" s="11">
        <f>IF(('OddsRatio_working_3-way'!X96=0),IF(Q96&gt;0,-Q96^(1/3),(-Q96)^(1/3)),'OddsRatio_working_3-way'!AN96-'OddsRatio_working_3-way'!R96/3)</f>
        <v>-0.13830076807679451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4.38</v>
      </c>
      <c r="B97" s="4">
        <f>IF('True_Odds_Calculator_3-way'!B96="","",'True_Odds_Calculator_3-way'!B96)</f>
        <v>4.1100000000000003</v>
      </c>
      <c r="C97" s="4">
        <f>IF('True_Odds_Calculator_3-way'!C96="","",'True_Odds_Calculator_3-way'!C96)</f>
        <v>1.79</v>
      </c>
      <c r="D97" s="9">
        <f t="shared" si="26"/>
        <v>0.21958082103927606</v>
      </c>
      <c r="E97" s="9">
        <f t="shared" si="27"/>
        <v>0.23417986975353319</v>
      </c>
      <c r="F97" s="9">
        <f t="shared" si="28"/>
        <v>0.54623930920719055</v>
      </c>
      <c r="G97" s="9">
        <f t="shared" si="29"/>
        <v>1.0515182843401993</v>
      </c>
      <c r="H97" s="9">
        <f t="shared" si="30"/>
        <v>4.5541318010698744</v>
      </c>
      <c r="I97" s="9">
        <f t="shared" si="31"/>
        <v>4.2702218642980201</v>
      </c>
      <c r="J97" s="9">
        <f t="shared" si="32"/>
        <v>1.8306994446287577</v>
      </c>
      <c r="K97" s="11">
        <f t="shared" si="33"/>
        <v>0.22831050228310504</v>
      </c>
      <c r="L97" s="11">
        <f t="shared" si="34"/>
        <v>0.24330900243309</v>
      </c>
      <c r="M97" s="11">
        <f t="shared" si="35"/>
        <v>0.55865921787709494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-0.25771234173913438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0.22592402460560895</v>
      </c>
      <c r="Q97" s="11">
        <f>2*'OddsRatio_working_3-way'!K97*'OddsRatio_working_3-way'!L97*'OddsRatio_working_3-way'!M97</f>
        <v>6.206703972681564E-2</v>
      </c>
      <c r="R97" s="11">
        <f t="shared" si="36"/>
        <v>0</v>
      </c>
      <c r="S97" s="11">
        <f t="shared" si="37"/>
        <v>-0.87665194100132504</v>
      </c>
      <c r="T97" s="11">
        <f t="shared" si="38"/>
        <v>-0.24083844533003435</v>
      </c>
      <c r="U97" s="11">
        <f>'OddsRatio_working_3-way'!S97-'OddsRatio_working_3-way'!R97^2/3</f>
        <v>-0.87665194100132504</v>
      </c>
      <c r="V97" s="11">
        <f>'OddsRatio_working_3-way'!S97*'OddsRatio_working_3-way'!R97/3-2*'OddsRatio_working_3-way'!R97^3/27-'OddsRatio_working_3-way'!T97</f>
        <v>0.24083844533003435</v>
      </c>
      <c r="W97" s="11">
        <f>'OddsRatio_working_3-way'!V97^2+4*'OddsRatio_working_3-way'!U97^3/27</f>
        <v>-4.180770915941634E-2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0.1579642886132846</v>
      </c>
      <c r="Y97" s="11">
        <f>IF('OddsRatio_working_3-way'!W97&gt;=0,IF('OddsRatio_working_3-way'!V97+SQRT('OddsRatio_working_3-way'!W97)&gt;0,0,PI()),ACOS('OddsRatio_working_3-way'!V97/(2*'OddsRatio_working_3-way'!X97)))</f>
        <v>0.70390718275251329</v>
      </c>
      <c r="Z97" s="11">
        <f>'OddsRatio_working_3-way'!X97^(1/3)*COS('OddsRatio_working_3-way'!Y97/3)</f>
        <v>0.52575914217009967</v>
      </c>
      <c r="AA97" s="11">
        <f>'OddsRatio_working_3-way'!X97^(1/3)*COS(('OddsRatio_working_3-way'!Y97+2*PI())/3)</f>
        <v>-0.37171880375761102</v>
      </c>
      <c r="AB97" s="11">
        <f>'OddsRatio_working_3-way'!X97^(1/3)*COS(('OddsRatio_working_3-way'!Y97+4*PI())/3)</f>
        <v>-0.15404033841248882</v>
      </c>
      <c r="AC97" s="11">
        <f>'OddsRatio_working_3-way'!X97^(1/3)*SIN('OddsRatio_working_3-way'!Y97/3)</f>
        <v>0.12567672056379089</v>
      </c>
      <c r="AD97" s="11">
        <f>'OddsRatio_working_3-way'!X97^(1/3)*SIN(('OddsRatio_working_3-way'!Y97+2*PI())/3)</f>
        <v>0.39248241310932519</v>
      </c>
      <c r="AE97" s="11">
        <f>'OddsRatio_working_3-way'!X97^(1/3)*SIN(('OddsRatio_working_3-way'!Y97+4*PI())/3)</f>
        <v>-0.51815913367311617</v>
      </c>
      <c r="AF97" s="11">
        <f>-'OddsRatio_working_3-way'!U97/(3*'OddsRatio_working_3-way'!X97^(1/3))*COS(('OddsRatio_working_3-way'!Y97)/3)</f>
        <v>0.52575914217009967</v>
      </c>
      <c r="AG97" s="11">
        <f>-'OddsRatio_working_3-way'!U97/(3*'OddsRatio_working_3-way'!X97^(1/3))*COS(('OddsRatio_working_3-way'!Y97+2*PI())/3)</f>
        <v>-0.37171880375761102</v>
      </c>
      <c r="AH97" s="11">
        <f>-'OddsRatio_working_3-way'!U97/(3*'OddsRatio_working_3-way'!X97^(1/3))*COS(('OddsRatio_working_3-way'!Y97+4*PI())/3)</f>
        <v>-0.15404033841248882</v>
      </c>
      <c r="AI97" s="11">
        <f>'OddsRatio_working_3-way'!U97/(3*'OddsRatio_working_3-way'!X97^(1/3))*SIN(('OddsRatio_working_3-way'!Y97)/3)</f>
        <v>-0.12567672056379089</v>
      </c>
      <c r="AJ97" s="11">
        <f>'OddsRatio_working_3-way'!U97/(3*'OddsRatio_working_3-way'!X97^(1/3))*SIN(('OddsRatio_working_3-way'!Y97+2*PI())/3)</f>
        <v>-0.39248241310932519</v>
      </c>
      <c r="AK97" s="11">
        <f>'OddsRatio_working_3-way'!U97/(3*'OddsRatio_working_3-way'!X97^(1/3))*SIN(('OddsRatio_working_3-way'!Y97+4*PI())/3)</f>
        <v>0.51815913367311617</v>
      </c>
      <c r="AL97" s="11">
        <f>'OddsRatio_working_3-way'!Z97+'OddsRatio_working_3-way'!AF97</f>
        <v>1.0515182843401993</v>
      </c>
      <c r="AM97" s="11">
        <f>'OddsRatio_working_3-way'!AA97+'OddsRatio_working_3-way'!AG97</f>
        <v>-0.74343760751522203</v>
      </c>
      <c r="AN97" s="11">
        <f>'OddsRatio_working_3-way'!AB97+'OddsRatio_working_3-way'!AH97</f>
        <v>-0.30808067682497764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1.0515182843401993</v>
      </c>
      <c r="AS97" s="11">
        <f>IF(('OddsRatio_working_3-way'!X97=0),IF(Q97&gt;0,-Q97^(1/3),(-Q97)^(1/3)),'OddsRatio_working_3-way'!AM97-'OddsRatio_working_3-way'!R97/3)</f>
        <v>-0.74343760751522203</v>
      </c>
      <c r="AT97" s="11">
        <f>IF(('OddsRatio_working_3-way'!X97=0),IF(Q97&gt;0,-Q97^(1/3),(-Q97)^(1/3)),'OddsRatio_working_3-way'!AN97-'OddsRatio_working_3-way'!R97/3)</f>
        <v>-0.30808067682497764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1.49</v>
      </c>
      <c r="B98" s="4">
        <f>IF('True_Odds_Calculator_3-way'!B97="","",'True_Odds_Calculator_3-way'!B97)</f>
        <v>4.84</v>
      </c>
      <c r="C98" s="4">
        <f>IF('True_Odds_Calculator_3-way'!C97="","",'True_Odds_Calculator_3-way'!C97)</f>
        <v>6.49</v>
      </c>
      <c r="D98" s="9">
        <f t="shared" si="26"/>
        <v>0.65726057857938436</v>
      </c>
      <c r="E98" s="9">
        <f t="shared" si="27"/>
        <v>0.19659516118366047</v>
      </c>
      <c r="F98" s="9">
        <f t="shared" si="28"/>
        <v>0.14614426023695543</v>
      </c>
      <c r="G98" s="9">
        <f t="shared" si="29"/>
        <v>1.0642174957346335</v>
      </c>
      <c r="H98" s="9">
        <f t="shared" si="30"/>
        <v>1.5214665729099701</v>
      </c>
      <c r="I98" s="9">
        <f t="shared" si="31"/>
        <v>5.0865951836209922</v>
      </c>
      <c r="J98" s="9">
        <f t="shared" si="32"/>
        <v>6.8425540515831393</v>
      </c>
      <c r="K98" s="11">
        <f t="shared" si="33"/>
        <v>0.67114093959731547</v>
      </c>
      <c r="L98" s="11">
        <f t="shared" si="34"/>
        <v>0.20661157024793389</v>
      </c>
      <c r="M98" s="11">
        <f t="shared" si="35"/>
        <v>0.15408320493066255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-0.22071066637118886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0.20981433695977403</v>
      </c>
      <c r="Q98" s="11">
        <f>2*'OddsRatio_working_3-way'!K98*'OddsRatio_working_3-way'!L98*'OddsRatio_working_3-way'!M98</f>
        <v>4.2732044187326686E-2</v>
      </c>
      <c r="R98" s="11">
        <f t="shared" si="36"/>
        <v>0</v>
      </c>
      <c r="S98" s="11">
        <f t="shared" si="37"/>
        <v>-0.95063070765646873</v>
      </c>
      <c r="T98" s="11">
        <f t="shared" si="38"/>
        <v>-0.19361114208889382</v>
      </c>
      <c r="U98" s="11">
        <f>'OddsRatio_working_3-way'!S98-'OddsRatio_working_3-way'!R98^2/3</f>
        <v>-0.95063070765646873</v>
      </c>
      <c r="V98" s="11">
        <f>'OddsRatio_working_3-way'!S98*'OddsRatio_working_3-way'!R98/3-2*'OddsRatio_working_3-way'!R98^3/27-'OddsRatio_working_3-way'!T98</f>
        <v>0.19361114208889382</v>
      </c>
      <c r="W98" s="11">
        <f>'OddsRatio_working_3-way'!V98^2+4*'OddsRatio_working_3-way'!U98^3/27</f>
        <v>-8.9786396020278797E-2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0.17837577635517429</v>
      </c>
      <c r="Y98" s="11">
        <f>IF('OddsRatio_working_3-way'!W98&gt;=0,IF('OddsRatio_working_3-way'!V98+SQRT('OddsRatio_working_3-way'!W98)&gt;0,0,PI()),ACOS('OddsRatio_working_3-way'!V98/(2*'OddsRatio_working_3-way'!X98)))</f>
        <v>0.99714105378003681</v>
      </c>
      <c r="Z98" s="11">
        <f>'OddsRatio_working_3-way'!X98^(1/3)*COS('OddsRatio_working_3-way'!Y98/3)</f>
        <v>0.53210874786731688</v>
      </c>
      <c r="AA98" s="11">
        <f>'OddsRatio_working_3-way'!X98^(1/3)*COS(('OddsRatio_working_3-way'!Y98+2*PI())/3)</f>
        <v>-0.42512318686197681</v>
      </c>
      <c r="AB98" s="11">
        <f>'OddsRatio_working_3-way'!X98^(1/3)*COS(('OddsRatio_working_3-way'!Y98+4*PI())/3)</f>
        <v>-0.10698556100534004</v>
      </c>
      <c r="AC98" s="11">
        <f>'OddsRatio_working_3-way'!X98^(1/3)*SIN('OddsRatio_working_3-way'!Y98/3)</f>
        <v>0.18367684392767769</v>
      </c>
      <c r="AD98" s="11">
        <f>'OddsRatio_working_3-way'!X98^(1/3)*SIN(('OddsRatio_working_3-way'!Y98+2*PI())/3)</f>
        <v>0.36898127126518637</v>
      </c>
      <c r="AE98" s="11">
        <f>'OddsRatio_working_3-way'!X98^(1/3)*SIN(('OddsRatio_working_3-way'!Y98+4*PI())/3)</f>
        <v>-0.55265811519286401</v>
      </c>
      <c r="AF98" s="11">
        <f>-'OddsRatio_working_3-way'!U98/(3*'OddsRatio_working_3-way'!X98^(1/3))*COS(('OddsRatio_working_3-way'!Y98)/3)</f>
        <v>0.53210874786731677</v>
      </c>
      <c r="AG98" s="11">
        <f>-'OddsRatio_working_3-way'!U98/(3*'OddsRatio_working_3-way'!X98^(1/3))*COS(('OddsRatio_working_3-way'!Y98+2*PI())/3)</f>
        <v>-0.4251231868619767</v>
      </c>
      <c r="AH98" s="11">
        <f>-'OddsRatio_working_3-way'!U98/(3*'OddsRatio_working_3-way'!X98^(1/3))*COS(('OddsRatio_working_3-way'!Y98+4*PI())/3)</f>
        <v>-0.10698556100534003</v>
      </c>
      <c r="AI98" s="11">
        <f>'OddsRatio_working_3-way'!U98/(3*'OddsRatio_working_3-way'!X98^(1/3))*SIN(('OddsRatio_working_3-way'!Y98)/3)</f>
        <v>-0.18367684392767766</v>
      </c>
      <c r="AJ98" s="11">
        <f>'OddsRatio_working_3-way'!U98/(3*'OddsRatio_working_3-way'!X98^(1/3))*SIN(('OddsRatio_working_3-way'!Y98+2*PI())/3)</f>
        <v>-0.36898127126518632</v>
      </c>
      <c r="AK98" s="11">
        <f>'OddsRatio_working_3-way'!U98/(3*'OddsRatio_working_3-way'!X98^(1/3))*SIN(('OddsRatio_working_3-way'!Y98+4*PI())/3)</f>
        <v>0.5526581151928639</v>
      </c>
      <c r="AL98" s="11">
        <f>'OddsRatio_working_3-way'!Z98+'OddsRatio_working_3-way'!AF98</f>
        <v>1.0642174957346335</v>
      </c>
      <c r="AM98" s="11">
        <f>'OddsRatio_working_3-way'!AA98+'OddsRatio_working_3-way'!AG98</f>
        <v>-0.85024637372395351</v>
      </c>
      <c r="AN98" s="11">
        <f>'OddsRatio_working_3-way'!AB98+'OddsRatio_working_3-way'!AH98</f>
        <v>-0.21397112201068008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1.0642174957346335</v>
      </c>
      <c r="AS98" s="11">
        <f>IF(('OddsRatio_working_3-way'!X98=0),IF(Q98&gt;0,-Q98^(1/3),(-Q98)^(1/3)),'OddsRatio_working_3-way'!AM98-'OddsRatio_working_3-way'!R98/3)</f>
        <v>-0.85024637372395351</v>
      </c>
      <c r="AT98" s="11">
        <f>IF(('OddsRatio_working_3-way'!X98=0),IF(Q98&gt;0,-Q98^(1/3),(-Q98)^(1/3)),'OddsRatio_working_3-way'!AN98-'OddsRatio_working_3-way'!R98/3)</f>
        <v>-0.21397112201068008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</v>
      </c>
      <c r="B99" s="4">
        <f>IF('True_Odds_Calculator_3-way'!B98="","",'True_Odds_Calculator_3-way'!B98)</f>
        <v>3.95</v>
      </c>
      <c r="C99" s="4">
        <f>IF('True_Odds_Calculator_3-way'!C98="","",'True_Odds_Calculator_3-way'!C98)</f>
        <v>3.64</v>
      </c>
      <c r="D99" s="9">
        <f t="shared" si="26"/>
        <v>0.48900831871671563</v>
      </c>
      <c r="E99" s="9">
        <f t="shared" si="27"/>
        <v>0.24494091613874514</v>
      </c>
      <c r="F99" s="9">
        <f t="shared" si="28"/>
        <v>0.26605076514453929</v>
      </c>
      <c r="G99" s="9">
        <f t="shared" si="29"/>
        <v>1.0449549869095454</v>
      </c>
      <c r="H99" s="9">
        <f t="shared" si="30"/>
        <v>2.0449549869095454</v>
      </c>
      <c r="I99" s="9">
        <f t="shared" si="31"/>
        <v>4.0826172113831598</v>
      </c>
      <c r="J99" s="9">
        <f t="shared" si="32"/>
        <v>3.7586811654412005</v>
      </c>
      <c r="K99" s="11">
        <f t="shared" si="33"/>
        <v>0.5</v>
      </c>
      <c r="L99" s="11">
        <f t="shared" si="34"/>
        <v>0.25316455696202528</v>
      </c>
      <c r="M99" s="11">
        <f t="shared" si="35"/>
        <v>0.27472527472527469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-0.27083043538739737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0.22916956461260254</v>
      </c>
      <c r="Q99" s="11">
        <f>2*'OddsRatio_working_3-way'!K99*'OddsRatio_working_3-way'!L99*'OddsRatio_working_3-way'!M99</f>
        <v>6.9550702462094854E-2</v>
      </c>
      <c r="R99" s="11">
        <f t="shared" si="36"/>
        <v>0</v>
      </c>
      <c r="S99" s="11">
        <f t="shared" si="37"/>
        <v>-0.84617360041088852</v>
      </c>
      <c r="T99" s="11">
        <f t="shared" si="38"/>
        <v>-0.25680534155110424</v>
      </c>
      <c r="U99" s="11">
        <f>'OddsRatio_working_3-way'!S99-'OddsRatio_working_3-way'!R99^2/3</f>
        <v>-0.84617360041088852</v>
      </c>
      <c r="V99" s="11">
        <f>'OddsRatio_working_3-way'!S99*'OddsRatio_working_3-way'!R99/3-2*'OddsRatio_working_3-way'!R99^3/27-'OddsRatio_working_3-way'!T99</f>
        <v>0.25680534155110424</v>
      </c>
      <c r="W99" s="11">
        <f>'OddsRatio_working_3-way'!V99^2+4*'OddsRatio_working_3-way'!U99^3/27</f>
        <v>-2.3809321479448364E-2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0.14979845203524941</v>
      </c>
      <c r="Y99" s="11">
        <f>IF('OddsRatio_working_3-way'!W99&gt;=0,IF('OddsRatio_working_3-way'!V99+SQRT('OddsRatio_working_3-way'!W99)&gt;0,0,PI()),ACOS('OddsRatio_working_3-way'!V99/(2*'OddsRatio_working_3-way'!X99)))</f>
        <v>0.54104771312073097</v>
      </c>
      <c r="Z99" s="11">
        <f>'OddsRatio_working_3-way'!X99^(1/3)*COS('OddsRatio_working_3-way'!Y99/3)</f>
        <v>0.52247749345477279</v>
      </c>
      <c r="AA99" s="11">
        <f>'OddsRatio_working_3-way'!X99^(1/3)*COS(('OddsRatio_working_3-way'!Y99+2*PI())/3)</f>
        <v>-0.34373936325620724</v>
      </c>
      <c r="AB99" s="11">
        <f>'OddsRatio_working_3-way'!X99^(1/3)*COS(('OddsRatio_working_3-way'!Y99+4*PI())/3)</f>
        <v>-0.17873813019856574</v>
      </c>
      <c r="AC99" s="11">
        <f>'OddsRatio_working_3-way'!X99^(1/3)*SIN('OddsRatio_working_3-way'!Y99/3)</f>
        <v>9.5263506322449482E-2</v>
      </c>
      <c r="AD99" s="11">
        <f>'OddsRatio_working_3-way'!X99^(1/3)*SIN(('OddsRatio_working_3-way'!Y99+2*PI())/3)</f>
        <v>0.40484702907622627</v>
      </c>
      <c r="AE99" s="11">
        <f>'OddsRatio_working_3-way'!X99^(1/3)*SIN(('OddsRatio_working_3-way'!Y99+4*PI())/3)</f>
        <v>-0.50011053539867578</v>
      </c>
      <c r="AF99" s="11">
        <f>-'OddsRatio_working_3-way'!U99/(3*'OddsRatio_working_3-way'!X99^(1/3))*COS(('OddsRatio_working_3-way'!Y99)/3)</f>
        <v>0.52247749345477268</v>
      </c>
      <c r="AG99" s="11">
        <f>-'OddsRatio_working_3-way'!U99/(3*'OddsRatio_working_3-way'!X99^(1/3))*COS(('OddsRatio_working_3-way'!Y99+2*PI())/3)</f>
        <v>-0.34373936325620719</v>
      </c>
      <c r="AH99" s="11">
        <f>-'OddsRatio_working_3-way'!U99/(3*'OddsRatio_working_3-way'!X99^(1/3))*COS(('OddsRatio_working_3-way'!Y99+4*PI())/3)</f>
        <v>-0.17873813019856569</v>
      </c>
      <c r="AI99" s="11">
        <f>'OddsRatio_working_3-way'!U99/(3*'OddsRatio_working_3-way'!X99^(1/3))*SIN(('OddsRatio_working_3-way'!Y99)/3)</f>
        <v>-9.5263506322449468E-2</v>
      </c>
      <c r="AJ99" s="11">
        <f>'OddsRatio_working_3-way'!U99/(3*'OddsRatio_working_3-way'!X99^(1/3))*SIN(('OddsRatio_working_3-way'!Y99+2*PI())/3)</f>
        <v>-0.40484702907622616</v>
      </c>
      <c r="AK99" s="11">
        <f>'OddsRatio_working_3-way'!U99/(3*'OddsRatio_working_3-way'!X99^(1/3))*SIN(('OddsRatio_working_3-way'!Y99+4*PI())/3)</f>
        <v>0.50011053539867567</v>
      </c>
      <c r="AL99" s="11">
        <f>'OddsRatio_working_3-way'!Z99+'OddsRatio_working_3-way'!AF99</f>
        <v>1.0449549869095454</v>
      </c>
      <c r="AM99" s="11">
        <f>'OddsRatio_working_3-way'!AA99+'OddsRatio_working_3-way'!AG99</f>
        <v>-0.68747872651241448</v>
      </c>
      <c r="AN99" s="11">
        <f>'OddsRatio_working_3-way'!AB99+'OddsRatio_working_3-way'!AH99</f>
        <v>-0.35747626039713143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1.0449549869095454</v>
      </c>
      <c r="AS99" s="11">
        <f>IF(('OddsRatio_working_3-way'!X99=0),IF(Q99&gt;0,-Q99^(1/3),(-Q99)^(1/3)),'OddsRatio_working_3-way'!AM99-'OddsRatio_working_3-way'!R99/3)</f>
        <v>-0.68747872651241448</v>
      </c>
      <c r="AT99" s="11">
        <f>IF(('OddsRatio_working_3-way'!X99=0),IF(Q99&gt;0,-Q99^(1/3),(-Q99)^(1/3)),'OddsRatio_working_3-way'!AN99-'OddsRatio_working_3-way'!R99/3)</f>
        <v>-0.35747626039713143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2.16</v>
      </c>
      <c r="B100" s="4">
        <f>IF('True_Odds_Calculator_3-way'!B99="","",'True_Odds_Calculator_3-way'!B99)</f>
        <v>3.92</v>
      </c>
      <c r="C100" s="4">
        <f>IF('True_Odds_Calculator_3-way'!C99="","",'True_Odds_Calculator_3-way'!C99)</f>
        <v>3.06</v>
      </c>
      <c r="D100" s="9">
        <f t="shared" si="26"/>
        <v>0.44590643110410566</v>
      </c>
      <c r="E100" s="9">
        <f t="shared" si="27"/>
        <v>0.24224912235407342</v>
      </c>
      <c r="F100" s="9">
        <f t="shared" si="28"/>
        <v>0.31184444654182097</v>
      </c>
      <c r="G100" s="9">
        <f t="shared" si="29"/>
        <v>1.0712266888707851</v>
      </c>
      <c r="H100" s="9">
        <f t="shared" si="30"/>
        <v>2.2426229590901108</v>
      </c>
      <c r="I100" s="9">
        <f t="shared" si="31"/>
        <v>4.127981931502692</v>
      </c>
      <c r="J100" s="9">
        <f t="shared" si="32"/>
        <v>3.2067269790738169</v>
      </c>
      <c r="K100" s="11">
        <f t="shared" si="33"/>
        <v>0.46296296296296291</v>
      </c>
      <c r="L100" s="11">
        <f t="shared" si="34"/>
        <v>0.25510204081632654</v>
      </c>
      <c r="M100" s="11">
        <f t="shared" si="35"/>
        <v>0.32679738562091504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-0.26930648802730961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0.23697750705220361</v>
      </c>
      <c r="Q100" s="11">
        <f>2*'OddsRatio_working_3-way'!K100*'OddsRatio_working_3-way'!L100*'OddsRatio_working_3-way'!M100</f>
        <v>7.7191370375310611E-2</v>
      </c>
      <c r="R100" s="11">
        <f t="shared" si="36"/>
        <v>0</v>
      </c>
      <c r="S100" s="11">
        <f t="shared" si="37"/>
        <v>-0.87995468949924593</v>
      </c>
      <c r="T100" s="11">
        <f t="shared" si="38"/>
        <v>-0.28663019201929829</v>
      </c>
      <c r="U100" s="11">
        <f>'OddsRatio_working_3-way'!S100-'OddsRatio_working_3-way'!R100^2/3</f>
        <v>-0.87995468949924593</v>
      </c>
      <c r="V100" s="11">
        <f>'OddsRatio_working_3-way'!S100*'OddsRatio_working_3-way'!R100/3-2*'OddsRatio_working_3-way'!R100^3/27-'OddsRatio_working_3-way'!T100</f>
        <v>0.28663019201929829</v>
      </c>
      <c r="W100" s="11">
        <f>'OddsRatio_working_3-way'!V100^2+4*'OddsRatio_working_3-way'!U100^3/27</f>
        <v>-1.8786353773289022E-2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0.15885781437366311</v>
      </c>
      <c r="Y100" s="11">
        <f>IF('OddsRatio_working_3-way'!W100&gt;=0,IF('OddsRatio_working_3-way'!V100+SQRT('OddsRatio_working_3-way'!W100)&gt;0,0,PI()),ACOS('OddsRatio_working_3-way'!V100/(2*'OddsRatio_working_3-way'!X100)))</f>
        <v>0.44604681635566323</v>
      </c>
      <c r="Z100" s="11">
        <f>'OddsRatio_working_3-way'!X100^(1/3)*COS('OddsRatio_working_3-way'!Y100/3)</f>
        <v>0.53561334443539255</v>
      </c>
      <c r="AA100" s="11">
        <f>'OddsRatio_working_3-way'!X100^(1/3)*COS(('OddsRatio_working_3-way'!Y100+2*PI())/3)</f>
        <v>-0.33728639099851432</v>
      </c>
      <c r="AB100" s="11">
        <f>'OddsRatio_working_3-way'!X100^(1/3)*COS(('OddsRatio_working_3-way'!Y100+4*PI())/3)</f>
        <v>-0.19832695343687839</v>
      </c>
      <c r="AC100" s="11">
        <f>'OddsRatio_working_3-way'!X100^(1/3)*SIN('OddsRatio_working_3-way'!Y100/3)</f>
        <v>8.0228268682649748E-2</v>
      </c>
      <c r="AD100" s="11">
        <f>'OddsRatio_working_3-way'!X100^(1/3)*SIN(('OddsRatio_working_3-way'!Y100+2*PI())/3)</f>
        <v>0.42374062854566974</v>
      </c>
      <c r="AE100" s="11">
        <f>'OddsRatio_working_3-way'!X100^(1/3)*SIN(('OddsRatio_working_3-way'!Y100+4*PI())/3)</f>
        <v>-0.50396889722831928</v>
      </c>
      <c r="AF100" s="11">
        <f>-'OddsRatio_working_3-way'!U100/(3*'OddsRatio_working_3-way'!X100^(1/3))*COS(('OddsRatio_working_3-way'!Y100)/3)</f>
        <v>0.53561334443539266</v>
      </c>
      <c r="AG100" s="11">
        <f>-'OddsRatio_working_3-way'!U100/(3*'OddsRatio_working_3-way'!X100^(1/3))*COS(('OddsRatio_working_3-way'!Y100+2*PI())/3)</f>
        <v>-0.33728639099851437</v>
      </c>
      <c r="AH100" s="11">
        <f>-'OddsRatio_working_3-way'!U100/(3*'OddsRatio_working_3-way'!X100^(1/3))*COS(('OddsRatio_working_3-way'!Y100+4*PI())/3)</f>
        <v>-0.19832695343687842</v>
      </c>
      <c r="AI100" s="11">
        <f>'OddsRatio_working_3-way'!U100/(3*'OddsRatio_working_3-way'!X100^(1/3))*SIN(('OddsRatio_working_3-way'!Y100)/3)</f>
        <v>-8.0228268682649762E-2</v>
      </c>
      <c r="AJ100" s="11">
        <f>'OddsRatio_working_3-way'!U100/(3*'OddsRatio_working_3-way'!X100^(1/3))*SIN(('OddsRatio_working_3-way'!Y100+2*PI())/3)</f>
        <v>-0.4237406285456698</v>
      </c>
      <c r="AK100" s="11">
        <f>'OddsRatio_working_3-way'!U100/(3*'OddsRatio_working_3-way'!X100^(1/3))*SIN(('OddsRatio_working_3-way'!Y100+4*PI())/3)</f>
        <v>0.50396889722831928</v>
      </c>
      <c r="AL100" s="11">
        <f>'OddsRatio_working_3-way'!Z100+'OddsRatio_working_3-way'!AF100</f>
        <v>1.0712266888707851</v>
      </c>
      <c r="AM100" s="11">
        <f>'OddsRatio_working_3-way'!AA100+'OddsRatio_working_3-way'!AG100</f>
        <v>-0.67457278199702864</v>
      </c>
      <c r="AN100" s="11">
        <f>'OddsRatio_working_3-way'!AB100+'OddsRatio_working_3-way'!AH100</f>
        <v>-0.39665390687375679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1.0712266888707851</v>
      </c>
      <c r="AS100" s="11">
        <f>IF(('OddsRatio_working_3-way'!X100=0),IF(Q100&gt;0,-Q100^(1/3),(-Q100)^(1/3)),'OddsRatio_working_3-way'!AM100-'OddsRatio_working_3-way'!R100/3)</f>
        <v>-0.67457278199702864</v>
      </c>
      <c r="AT100" s="11">
        <f>IF(('OddsRatio_working_3-way'!X100=0),IF(Q100&gt;0,-Q100^(1/3),(-Q100)^(1/3)),'OddsRatio_working_3-way'!AN100-'OddsRatio_working_3-way'!R100/3)</f>
        <v>-0.39665390687375679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2.57</v>
      </c>
      <c r="B101" s="4">
        <f>IF('True_Odds_Calculator_3-way'!B100="","",'True_Odds_Calculator_3-way'!B100)</f>
        <v>3.81</v>
      </c>
      <c r="C101" s="4">
        <f>IF('True_Odds_Calculator_3-way'!C100="","",'True_Odds_Calculator_3-way'!C100)</f>
        <v>2.54</v>
      </c>
      <c r="D101" s="9">
        <f t="shared" si="26"/>
        <v>0.37300487732154336</v>
      </c>
      <c r="E101" s="9">
        <f t="shared" si="27"/>
        <v>0.24946715888610044</v>
      </c>
      <c r="F101" s="9">
        <f t="shared" si="28"/>
        <v>0.37752796379235609</v>
      </c>
      <c r="G101" s="9">
        <f t="shared" si="29"/>
        <v>1.0706561094276175</v>
      </c>
      <c r="H101" s="9">
        <f t="shared" si="30"/>
        <v>2.6809300918013594</v>
      </c>
      <c r="I101" s="9">
        <f t="shared" si="31"/>
        <v>4.0085436674916046</v>
      </c>
      <c r="J101" s="9">
        <f t="shared" si="32"/>
        <v>2.6488104085185311</v>
      </c>
      <c r="K101" s="11">
        <f t="shared" si="33"/>
        <v>0.38910505836575876</v>
      </c>
      <c r="L101" s="11">
        <f t="shared" si="34"/>
        <v>0.26246719160104987</v>
      </c>
      <c r="M101" s="11">
        <f t="shared" si="35"/>
        <v>0.39370078740157477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-0.27317117928658674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0.23802901042896768</v>
      </c>
      <c r="Q101" s="11">
        <f>2*'OddsRatio_working_3-way'!K101*'OddsRatio_working_3-way'!L101*'OddsRatio_working_3-way'!M101</f>
        <v>8.0415206226002595E-2</v>
      </c>
      <c r="R101" s="11">
        <f t="shared" si="36"/>
        <v>0</v>
      </c>
      <c r="S101" s="11">
        <f t="shared" si="37"/>
        <v>-0.87135477121196947</v>
      </c>
      <c r="T101" s="11">
        <f t="shared" si="38"/>
        <v>-0.29437661189593561</v>
      </c>
      <c r="U101" s="11">
        <f>'OddsRatio_working_3-way'!S101-'OddsRatio_working_3-way'!R101^2/3</f>
        <v>-0.87135477121196947</v>
      </c>
      <c r="V101" s="11">
        <f>'OddsRatio_working_3-way'!S101*'OddsRatio_working_3-way'!R101/3-2*'OddsRatio_working_3-way'!R101^3/27-'OddsRatio_working_3-way'!T101</f>
        <v>0.29437661189593561</v>
      </c>
      <c r="W101" s="11">
        <f>'OddsRatio_working_3-way'!V101^2+4*'OddsRatio_working_3-way'!U101^3/27</f>
        <v>-1.1354865462702132E-2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0.1565347046935858</v>
      </c>
      <c r="Y101" s="11">
        <f>IF('OddsRatio_working_3-way'!W101&gt;=0,IF('OddsRatio_working_3-way'!V101+SQRT('OddsRatio_working_3-way'!W101)&gt;0,0,PI()),ACOS('OddsRatio_working_3-way'!V101/(2*'OddsRatio_working_3-way'!X101)))</f>
        <v>0.34730960419787671</v>
      </c>
      <c r="Z101" s="11">
        <f>'OddsRatio_working_3-way'!X101^(1/3)*COS('OddsRatio_working_3-way'!Y101/3)</f>
        <v>0.53532805471380873</v>
      </c>
      <c r="AA101" s="11">
        <f>'OddsRatio_working_3-way'!X101^(1/3)*COS(('OddsRatio_working_3-way'!Y101+2*PI())/3)</f>
        <v>-0.32157690318670401</v>
      </c>
      <c r="AB101" s="11">
        <f>'OddsRatio_working_3-way'!X101^(1/3)*COS(('OddsRatio_working_3-way'!Y101+4*PI())/3)</f>
        <v>-0.21375115152710486</v>
      </c>
      <c r="AC101" s="11">
        <f>'OddsRatio_working_3-way'!X101^(1/3)*SIN('OddsRatio_working_3-way'!Y101/3)</f>
        <v>6.2253226746243472E-2</v>
      </c>
      <c r="AD101" s="11">
        <f>'OddsRatio_working_3-way'!X101^(1/3)*SIN(('OddsRatio_working_3-way'!Y101+2*PI())/3)</f>
        <v>0.4324810813675426</v>
      </c>
      <c r="AE101" s="11">
        <f>'OddsRatio_working_3-way'!X101^(1/3)*SIN(('OddsRatio_working_3-way'!Y101+4*PI())/3)</f>
        <v>-0.49473430811378594</v>
      </c>
      <c r="AF101" s="11">
        <f>-'OddsRatio_working_3-way'!U101/(3*'OddsRatio_working_3-way'!X101^(1/3))*COS(('OddsRatio_working_3-way'!Y101)/3)</f>
        <v>0.53532805471380873</v>
      </c>
      <c r="AG101" s="11">
        <f>-'OddsRatio_working_3-way'!U101/(3*'OddsRatio_working_3-way'!X101^(1/3))*COS(('OddsRatio_working_3-way'!Y101+2*PI())/3)</f>
        <v>-0.32157690318670401</v>
      </c>
      <c r="AH101" s="11">
        <f>-'OddsRatio_working_3-way'!U101/(3*'OddsRatio_working_3-way'!X101^(1/3))*COS(('OddsRatio_working_3-way'!Y101+4*PI())/3)</f>
        <v>-0.21375115152710486</v>
      </c>
      <c r="AI101" s="11">
        <f>'OddsRatio_working_3-way'!U101/(3*'OddsRatio_working_3-way'!X101^(1/3))*SIN(('OddsRatio_working_3-way'!Y101)/3)</f>
        <v>-6.2253226746243472E-2</v>
      </c>
      <c r="AJ101" s="11">
        <f>'OddsRatio_working_3-way'!U101/(3*'OddsRatio_working_3-way'!X101^(1/3))*SIN(('OddsRatio_working_3-way'!Y101+2*PI())/3)</f>
        <v>-0.4324810813675426</v>
      </c>
      <c r="AK101" s="11">
        <f>'OddsRatio_working_3-way'!U101/(3*'OddsRatio_working_3-way'!X101^(1/3))*SIN(('OddsRatio_working_3-way'!Y101+4*PI())/3)</f>
        <v>0.49473430811378594</v>
      </c>
      <c r="AL101" s="11">
        <f>'OddsRatio_working_3-way'!Z101+'OddsRatio_working_3-way'!AF101</f>
        <v>1.0706561094276175</v>
      </c>
      <c r="AM101" s="11">
        <f>'OddsRatio_working_3-way'!AA101+'OddsRatio_working_3-way'!AG101</f>
        <v>-0.64315380637340802</v>
      </c>
      <c r="AN101" s="11">
        <f>'OddsRatio_working_3-way'!AB101+'OddsRatio_working_3-way'!AH101</f>
        <v>-0.42750230305420972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1.0706561094276175</v>
      </c>
      <c r="AS101" s="11">
        <f>IF(('OddsRatio_working_3-way'!X101=0),IF(Q101&gt;0,-Q101^(1/3),(-Q101)^(1/3)),'OddsRatio_working_3-way'!AM101-'OddsRatio_working_3-way'!R101/3)</f>
        <v>-0.64315380637340802</v>
      </c>
      <c r="AT101" s="11">
        <f>IF(('OddsRatio_working_3-way'!X101=0),IF(Q101&gt;0,-Q101^(1/3),(-Q101)^(1/3)),'OddsRatio_working_3-way'!AN101-'OddsRatio_working_3-way'!R101/3)</f>
        <v>-0.42750230305420972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1.63</v>
      </c>
      <c r="B102" s="4">
        <f>IF('True_Odds_Calculator_3-way'!B101="","",'True_Odds_Calculator_3-way'!B101)</f>
        <v>4.18</v>
      </c>
      <c r="C102" s="4">
        <f>IF('True_Odds_Calculator_3-way'!C101="","",'True_Odds_Calculator_3-way'!C101)</f>
        <v>5.08</v>
      </c>
      <c r="D102" s="9">
        <f t="shared" si="26"/>
        <v>0.59272061489115535</v>
      </c>
      <c r="E102" s="9">
        <f t="shared" si="27"/>
        <v>0.22379383606741876</v>
      </c>
      <c r="F102" s="9">
        <f t="shared" si="28"/>
        <v>0.18348554904142572</v>
      </c>
      <c r="G102" s="9">
        <f t="shared" si="29"/>
        <v>1.0906912940377471</v>
      </c>
      <c r="H102" s="9">
        <f t="shared" si="30"/>
        <v>1.6871355152437808</v>
      </c>
      <c r="I102" s="9">
        <f t="shared" si="31"/>
        <v>4.4683983150400355</v>
      </c>
      <c r="J102" s="9">
        <f t="shared" si="32"/>
        <v>5.4500204796740093</v>
      </c>
      <c r="K102" s="11">
        <f t="shared" si="33"/>
        <v>0.61349693251533743</v>
      </c>
      <c r="L102" s="11">
        <f t="shared" si="34"/>
        <v>0.23923444976076558</v>
      </c>
      <c r="M102" s="11">
        <f t="shared" si="35"/>
        <v>0.19685039370078738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-0.23615667966945175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0.22795514813444279</v>
      </c>
      <c r="Q102" s="11">
        <f>2*'OddsRatio_working_3-way'!K102*'OddsRatio_working_3-way'!L102*'OddsRatio_working_3-way'!M102</f>
        <v>5.7783307511899314E-2</v>
      </c>
      <c r="R102" s="11">
        <f t="shared" si="36"/>
        <v>0</v>
      </c>
      <c r="S102" s="11">
        <f t="shared" si="37"/>
        <v>-0.96527080433850676</v>
      </c>
      <c r="T102" s="11">
        <f t="shared" si="38"/>
        <v>-0.24468207968022987</v>
      </c>
      <c r="U102" s="11">
        <f>'OddsRatio_working_3-way'!S102-'OddsRatio_working_3-way'!R102^2/3</f>
        <v>-0.96527080433850676</v>
      </c>
      <c r="V102" s="11">
        <f>'OddsRatio_working_3-way'!S102*'OddsRatio_working_3-way'!R102/3-2*'OddsRatio_working_3-way'!R102^3/27-'OddsRatio_working_3-way'!T102</f>
        <v>0.24468207968022987</v>
      </c>
      <c r="W102" s="11">
        <f>'OddsRatio_working_3-way'!V102^2+4*'OddsRatio_working_3-way'!U102^3/27</f>
        <v>-7.3373476421880995E-2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0.1825121890029015</v>
      </c>
      <c r="Y102" s="11">
        <f>IF('OddsRatio_working_3-way'!W102&gt;=0,IF('OddsRatio_working_3-way'!V102+SQRT('OddsRatio_working_3-way'!W102)&gt;0,0,PI()),ACOS('OddsRatio_working_3-way'!V102/(2*'OddsRatio_working_3-way'!X102)))</f>
        <v>0.83616031673315627</v>
      </c>
      <c r="Z102" s="11">
        <f>'OddsRatio_working_3-way'!X102^(1/3)*COS('OddsRatio_working_3-way'!Y102/3)</f>
        <v>0.54534564701887356</v>
      </c>
      <c r="AA102" s="11">
        <f>'OddsRatio_working_3-way'!X102^(1/3)*COS(('OddsRatio_working_3-way'!Y102+2*PI())/3)</f>
        <v>-0.40782568157319132</v>
      </c>
      <c r="AB102" s="11">
        <f>'OddsRatio_working_3-way'!X102^(1/3)*COS(('OddsRatio_working_3-way'!Y102+4*PI())/3)</f>
        <v>-0.1375199654456824</v>
      </c>
      <c r="AC102" s="11">
        <f>'OddsRatio_working_3-way'!X102^(1/3)*SIN('OddsRatio_working_3-way'!Y102/3)</f>
        <v>0.15606107796971194</v>
      </c>
      <c r="AD102" s="11">
        <f>'OddsRatio_working_3-way'!X102^(1/3)*SIN(('OddsRatio_working_3-way'!Y102+2*PI())/3)</f>
        <v>0.39425264517674996</v>
      </c>
      <c r="AE102" s="11">
        <f>'OddsRatio_working_3-way'!X102^(1/3)*SIN(('OddsRatio_working_3-way'!Y102+4*PI())/3)</f>
        <v>-0.55031372314646176</v>
      </c>
      <c r="AF102" s="11">
        <f>-'OddsRatio_working_3-way'!U102/(3*'OddsRatio_working_3-way'!X102^(1/3))*COS(('OddsRatio_working_3-way'!Y102)/3)</f>
        <v>0.54534564701887345</v>
      </c>
      <c r="AG102" s="11">
        <f>-'OddsRatio_working_3-way'!U102/(3*'OddsRatio_working_3-way'!X102^(1/3))*COS(('OddsRatio_working_3-way'!Y102+2*PI())/3)</f>
        <v>-0.40782568157319121</v>
      </c>
      <c r="AH102" s="11">
        <f>-'OddsRatio_working_3-way'!U102/(3*'OddsRatio_working_3-way'!X102^(1/3))*COS(('OddsRatio_working_3-way'!Y102+4*PI())/3)</f>
        <v>-0.13751996544568237</v>
      </c>
      <c r="AI102" s="11">
        <f>'OddsRatio_working_3-way'!U102/(3*'OddsRatio_working_3-way'!X102^(1/3))*SIN(('OddsRatio_working_3-way'!Y102)/3)</f>
        <v>-0.15606107796971191</v>
      </c>
      <c r="AJ102" s="11">
        <f>'OddsRatio_working_3-way'!U102/(3*'OddsRatio_working_3-way'!X102^(1/3))*SIN(('OddsRatio_working_3-way'!Y102+2*PI())/3)</f>
        <v>-0.39425264517674991</v>
      </c>
      <c r="AK102" s="11">
        <f>'OddsRatio_working_3-way'!U102/(3*'OddsRatio_working_3-way'!X102^(1/3))*SIN(('OddsRatio_working_3-way'!Y102+4*PI())/3)</f>
        <v>0.55031372314646165</v>
      </c>
      <c r="AL102" s="11">
        <f>'OddsRatio_working_3-way'!Z102+'OddsRatio_working_3-way'!AF102</f>
        <v>1.0906912940377471</v>
      </c>
      <c r="AM102" s="11">
        <f>'OddsRatio_working_3-way'!AA102+'OddsRatio_working_3-way'!AG102</f>
        <v>-0.81565136314638254</v>
      </c>
      <c r="AN102" s="11">
        <f>'OddsRatio_working_3-way'!AB102+'OddsRatio_working_3-way'!AH102</f>
        <v>-0.2750399308913648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1.0906912940377471</v>
      </c>
      <c r="AS102" s="11">
        <f>IF(('OddsRatio_working_3-way'!X102=0),IF(Q102&gt;0,-Q102^(1/3),(-Q102)^(1/3)),'OddsRatio_working_3-way'!AM102-'OddsRatio_working_3-way'!R102/3)</f>
        <v>-0.81565136314638254</v>
      </c>
      <c r="AT102" s="11">
        <f>IF(('OddsRatio_working_3-way'!X102=0),IF(Q102&gt;0,-Q102^(1/3),(-Q102)^(1/3)),'OddsRatio_working_3-way'!AN102-'OddsRatio_working_3-way'!R102/3)</f>
        <v>-0.2750399308913648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1.99</v>
      </c>
      <c r="B103" s="4">
        <f>IF('True_Odds_Calculator_3-way'!B102="","",'True_Odds_Calculator_3-way'!B102)</f>
        <v>4.09</v>
      </c>
      <c r="C103" s="4">
        <f>IF('True_Odds_Calculator_3-way'!C102="","",'True_Odds_Calculator_3-way'!C102)</f>
        <v>3.56</v>
      </c>
      <c r="D103" s="9">
        <f t="shared" si="26"/>
        <v>0.49148415147042379</v>
      </c>
      <c r="E103" s="9">
        <f t="shared" si="27"/>
        <v>0.23644164575923723</v>
      </c>
      <c r="F103" s="9">
        <f t="shared" si="28"/>
        <v>0.272074202770339</v>
      </c>
      <c r="G103" s="9">
        <f t="shared" si="29"/>
        <v>1.045104650303271</v>
      </c>
      <c r="H103" s="9">
        <f t="shared" si="30"/>
        <v>2.0346536038002383</v>
      </c>
      <c r="I103" s="9">
        <f t="shared" si="31"/>
        <v>4.2293733694371065</v>
      </c>
      <c r="J103" s="9">
        <f t="shared" si="32"/>
        <v>3.6754679047763732</v>
      </c>
      <c r="K103" s="11">
        <f t="shared" si="33"/>
        <v>0.50251256281407031</v>
      </c>
      <c r="L103" s="11">
        <f t="shared" si="34"/>
        <v>0.24449877750611249</v>
      </c>
      <c r="M103" s="11">
        <f t="shared" si="35"/>
        <v>0.2808988764044944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-0.27027585939366905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0.22916152146132163</v>
      </c>
      <c r="Q103" s="11">
        <f>2*'OddsRatio_working_3-way'!K103*'OddsRatio_working_3-way'!L103*'OddsRatio_working_3-way'!M103</f>
        <v>6.9024554657024589E-2</v>
      </c>
      <c r="R103" s="11">
        <f t="shared" si="36"/>
        <v>0</v>
      </c>
      <c r="S103" s="11">
        <f t="shared" si="37"/>
        <v>-0.84788009545291088</v>
      </c>
      <c r="T103" s="11">
        <f t="shared" si="38"/>
        <v>-0.2553855709195515</v>
      </c>
      <c r="U103" s="11">
        <f>'OddsRatio_working_3-way'!S103-'OddsRatio_working_3-way'!R103^2/3</f>
        <v>-0.84788009545291088</v>
      </c>
      <c r="V103" s="11">
        <f>'OddsRatio_working_3-way'!S103*'OddsRatio_working_3-way'!R103/3-2*'OddsRatio_working_3-way'!R103^3/27-'OddsRatio_working_3-way'!T103</f>
        <v>0.2553855709195515</v>
      </c>
      <c r="W103" s="11">
        <f>'OddsRatio_working_3-way'!V103^2+4*'OddsRatio_working_3-way'!U103^3/27</f>
        <v>-2.5080663063180603E-2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0.15025183268190598</v>
      </c>
      <c r="Y103" s="11">
        <f>IF('OddsRatio_working_3-way'!W103&gt;=0,IF('OddsRatio_working_3-way'!V103+SQRT('OddsRatio_working_3-way'!W103)&gt;0,0,PI()),ACOS('OddsRatio_working_3-way'!V103/(2*'OddsRatio_working_3-way'!X103)))</f>
        <v>0.55507973408357691</v>
      </c>
      <c r="Z103" s="11">
        <f>'OddsRatio_working_3-way'!X103^(1/3)*COS('OddsRatio_working_3-way'!Y103/3)</f>
        <v>0.52255232515163552</v>
      </c>
      <c r="AA103" s="11">
        <f>'OddsRatio_working_3-way'!X103^(1/3)*COS(('OddsRatio_working_3-way'!Y103+2*PI())/3)</f>
        <v>-0.34597754669787512</v>
      </c>
      <c r="AB103" s="11">
        <f>'OddsRatio_working_3-way'!X103^(1/3)*COS(('OddsRatio_working_3-way'!Y103+4*PI())/3)</f>
        <v>-0.17657477845376057</v>
      </c>
      <c r="AC103" s="11">
        <f>'OddsRatio_working_3-way'!X103^(1/3)*SIN('OddsRatio_working_3-way'!Y103/3)</f>
        <v>9.7804733847207448E-2</v>
      </c>
      <c r="AD103" s="11">
        <f>'OddsRatio_working_3-way'!X103^(1/3)*SIN(('OddsRatio_working_3-way'!Y103+2*PI())/3)</f>
        <v>0.40364122146433878</v>
      </c>
      <c r="AE103" s="11">
        <f>'OddsRatio_working_3-way'!X103^(1/3)*SIN(('OddsRatio_working_3-way'!Y103+4*PI())/3)</f>
        <v>-0.50144595531154601</v>
      </c>
      <c r="AF103" s="11">
        <f>-'OddsRatio_working_3-way'!U103/(3*'OddsRatio_working_3-way'!X103^(1/3))*COS(('OddsRatio_working_3-way'!Y103)/3)</f>
        <v>0.52255232515163541</v>
      </c>
      <c r="AG103" s="11">
        <f>-'OddsRatio_working_3-way'!U103/(3*'OddsRatio_working_3-way'!X103^(1/3))*COS(('OddsRatio_working_3-way'!Y103+2*PI())/3)</f>
        <v>-0.345977546697875</v>
      </c>
      <c r="AH103" s="11">
        <f>-'OddsRatio_working_3-way'!U103/(3*'OddsRatio_working_3-way'!X103^(1/3))*COS(('OddsRatio_working_3-way'!Y103+4*PI())/3)</f>
        <v>-0.17657477845376052</v>
      </c>
      <c r="AI103" s="11">
        <f>'OddsRatio_working_3-way'!U103/(3*'OddsRatio_working_3-way'!X103^(1/3))*SIN(('OddsRatio_working_3-way'!Y103)/3)</f>
        <v>-9.780473384720742E-2</v>
      </c>
      <c r="AJ103" s="11">
        <f>'OddsRatio_working_3-way'!U103/(3*'OddsRatio_working_3-way'!X103^(1/3))*SIN(('OddsRatio_working_3-way'!Y103+2*PI())/3)</f>
        <v>-0.40364122146433867</v>
      </c>
      <c r="AK103" s="11">
        <f>'OddsRatio_working_3-way'!U103/(3*'OddsRatio_working_3-way'!X103^(1/3))*SIN(('OddsRatio_working_3-way'!Y103+4*PI())/3)</f>
        <v>0.50144595531154601</v>
      </c>
      <c r="AL103" s="11">
        <f>'OddsRatio_working_3-way'!Z103+'OddsRatio_working_3-way'!AF103</f>
        <v>1.045104650303271</v>
      </c>
      <c r="AM103" s="11">
        <f>'OddsRatio_working_3-way'!AA103+'OddsRatio_working_3-way'!AG103</f>
        <v>-0.69195509339575012</v>
      </c>
      <c r="AN103" s="11">
        <f>'OddsRatio_working_3-way'!AB103+'OddsRatio_working_3-way'!AH103</f>
        <v>-0.35314955690752109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1.045104650303271</v>
      </c>
      <c r="AS103" s="11">
        <f>IF(('OddsRatio_working_3-way'!X103=0),IF(Q103&gt;0,-Q103^(1/3),(-Q103)^(1/3)),'OddsRatio_working_3-way'!AM103-'OddsRatio_working_3-way'!R103/3)</f>
        <v>-0.69195509339575012</v>
      </c>
      <c r="AT103" s="11">
        <f>IF(('OddsRatio_working_3-way'!X103=0),IF(Q103&gt;0,-Q103^(1/3),(-Q103)^(1/3)),'OddsRatio_working_3-way'!AN103-'OddsRatio_working_3-way'!R103/3)</f>
        <v>-0.35314955690752109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2.23</v>
      </c>
      <c r="B104" s="4">
        <f>IF('True_Odds_Calculator_3-way'!B103="","",'True_Odds_Calculator_3-way'!B103)</f>
        <v>3.7</v>
      </c>
      <c r="C104" s="4">
        <f>IF('True_Odds_Calculator_3-way'!C103="","",'True_Odds_Calculator_3-way'!C103)</f>
        <v>3.23</v>
      </c>
      <c r="D104" s="9">
        <f t="shared" si="26"/>
        <v>0.43775320640147725</v>
      </c>
      <c r="E104" s="9">
        <f t="shared" si="27"/>
        <v>0.26182140252125446</v>
      </c>
      <c r="F104" s="9">
        <f t="shared" si="28"/>
        <v>0.30042539107726862</v>
      </c>
      <c r="G104" s="9">
        <f t="shared" si="29"/>
        <v>1.0442212818162915</v>
      </c>
      <c r="H104" s="9">
        <f t="shared" si="30"/>
        <v>2.284392176634038</v>
      </c>
      <c r="I104" s="9">
        <f t="shared" si="31"/>
        <v>3.8193974609039869</v>
      </c>
      <c r="J104" s="9">
        <f t="shared" si="32"/>
        <v>3.32861345845033</v>
      </c>
      <c r="K104" s="11">
        <f t="shared" si="33"/>
        <v>0.44843049327354262</v>
      </c>
      <c r="L104" s="11">
        <f t="shared" si="34"/>
        <v>0.27027027027027023</v>
      </c>
      <c r="M104" s="11">
        <f t="shared" si="35"/>
        <v>0.30959752321981426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-0.27788469584135234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0.23113813392728827</v>
      </c>
      <c r="Q104" s="11">
        <f>2*'OddsRatio_working_3-way'!K104*'OddsRatio_working_3-way'!L104*'OddsRatio_working_3-way'!M104</f>
        <v>7.5044848677690998E-2</v>
      </c>
      <c r="R104" s="11">
        <f t="shared" si="36"/>
        <v>0</v>
      </c>
      <c r="S104" s="11">
        <f t="shared" si="37"/>
        <v>-0.83177712693918116</v>
      </c>
      <c r="T104" s="11">
        <f t="shared" si="38"/>
        <v>-0.27005750874648737</v>
      </c>
      <c r="U104" s="11">
        <f>'OddsRatio_working_3-way'!S104-'OddsRatio_working_3-way'!R104^2/3</f>
        <v>-0.83177712693918116</v>
      </c>
      <c r="V104" s="11">
        <f>'OddsRatio_working_3-way'!S104*'OddsRatio_working_3-way'!R104/3-2*'OddsRatio_working_3-way'!R104^3/27-'OddsRatio_working_3-way'!T104</f>
        <v>0.27005750874648737</v>
      </c>
      <c r="W104" s="11">
        <f>'OddsRatio_working_3-way'!V104^2+4*'OddsRatio_working_3-way'!U104^3/27</f>
        <v>-1.2323409780942526E-2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0.14599183865143081</v>
      </c>
      <c r="Y104" s="11">
        <f>IF('OddsRatio_working_3-way'!W104&gt;=0,IF('OddsRatio_working_3-way'!V104+SQRT('OddsRatio_working_3-way'!W104)&gt;0,0,PI()),ACOS('OddsRatio_working_3-way'!V104/(2*'OddsRatio_working_3-way'!X104)))</f>
        <v>0.39000756438741746</v>
      </c>
      <c r="Z104" s="11">
        <f>'OddsRatio_working_3-way'!X104^(1/3)*COS('OddsRatio_working_3-way'!Y104/3)</f>
        <v>0.52211064090814585</v>
      </c>
      <c r="AA104" s="11">
        <f>'OddsRatio_working_3-way'!X104^(1/3)*COS(('OddsRatio_working_3-way'!Y104+2*PI())/3)</f>
        <v>-0.32017080677245824</v>
      </c>
      <c r="AB104" s="11">
        <f>'OddsRatio_working_3-way'!X104^(1/3)*COS(('OddsRatio_working_3-way'!Y104+4*PI())/3)</f>
        <v>-0.20193983413568775</v>
      </c>
      <c r="AC104" s="11">
        <f>'OddsRatio_working_3-way'!X104^(1/3)*SIN('OddsRatio_working_3-way'!Y104/3)</f>
        <v>6.826068387839089E-2</v>
      </c>
      <c r="AD104" s="11">
        <f>'OddsRatio_working_3-way'!X104^(1/3)*SIN(('OddsRatio_working_3-way'!Y104+2*PI())/3)</f>
        <v>0.41803073667343366</v>
      </c>
      <c r="AE104" s="11">
        <f>'OddsRatio_working_3-way'!X104^(1/3)*SIN(('OddsRatio_working_3-way'!Y104+4*PI())/3)</f>
        <v>-0.48629142055182445</v>
      </c>
      <c r="AF104" s="11">
        <f>-'OddsRatio_working_3-way'!U104/(3*'OddsRatio_working_3-way'!X104^(1/3))*COS(('OddsRatio_working_3-way'!Y104)/3)</f>
        <v>0.52211064090814574</v>
      </c>
      <c r="AG104" s="11">
        <f>-'OddsRatio_working_3-way'!U104/(3*'OddsRatio_working_3-way'!X104^(1/3))*COS(('OddsRatio_working_3-way'!Y104+2*PI())/3)</f>
        <v>-0.32017080677245813</v>
      </c>
      <c r="AH104" s="11">
        <f>-'OddsRatio_working_3-way'!U104/(3*'OddsRatio_working_3-way'!X104^(1/3))*COS(('OddsRatio_working_3-way'!Y104+4*PI())/3)</f>
        <v>-0.2019398341356877</v>
      </c>
      <c r="AI104" s="11">
        <f>'OddsRatio_working_3-way'!U104/(3*'OddsRatio_working_3-way'!X104^(1/3))*SIN(('OddsRatio_working_3-way'!Y104)/3)</f>
        <v>-6.8260683878390876E-2</v>
      </c>
      <c r="AJ104" s="11">
        <f>'OddsRatio_working_3-way'!U104/(3*'OddsRatio_working_3-way'!X104^(1/3))*SIN(('OddsRatio_working_3-way'!Y104+2*PI())/3)</f>
        <v>-0.4180307366734336</v>
      </c>
      <c r="AK104" s="11">
        <f>'OddsRatio_working_3-way'!U104/(3*'OddsRatio_working_3-way'!X104^(1/3))*SIN(('OddsRatio_working_3-way'!Y104+4*PI())/3)</f>
        <v>0.48629142055182434</v>
      </c>
      <c r="AL104" s="11">
        <f>'OddsRatio_working_3-way'!Z104+'OddsRatio_working_3-way'!AF104</f>
        <v>1.0442212818162915</v>
      </c>
      <c r="AM104" s="11">
        <f>'OddsRatio_working_3-way'!AA104+'OddsRatio_working_3-way'!AG104</f>
        <v>-0.64034161354491637</v>
      </c>
      <c r="AN104" s="11">
        <f>'OddsRatio_working_3-way'!AB104+'OddsRatio_working_3-way'!AH104</f>
        <v>-0.40387966827137545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1.0442212818162915</v>
      </c>
      <c r="AS104" s="11">
        <f>IF(('OddsRatio_working_3-way'!X104=0),IF(Q104&gt;0,-Q104^(1/3),(-Q104)^(1/3)),'OddsRatio_working_3-way'!AM104-'OddsRatio_working_3-way'!R104/3)</f>
        <v>-0.64034161354491637</v>
      </c>
      <c r="AT104" s="11">
        <f>IF(('OddsRatio_working_3-way'!X104=0),IF(Q104&gt;0,-Q104^(1/3),(-Q104)^(1/3)),'OddsRatio_working_3-way'!AN104-'OddsRatio_working_3-way'!R104/3)</f>
        <v>-0.40387966827137545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3.43</v>
      </c>
      <c r="B105" s="4">
        <f>IF('True_Odds_Calculator_3-way'!B104="","",'True_Odds_Calculator_3-way'!B104)</f>
        <v>3.91</v>
      </c>
      <c r="C105" s="4">
        <f>IF('True_Odds_Calculator_3-way'!C104="","",'True_Odds_Calculator_3-way'!C104)</f>
        <v>2.08</v>
      </c>
      <c r="D105" s="9">
        <f t="shared" si="26"/>
        <v>0.28260235742181206</v>
      </c>
      <c r="E105" s="9">
        <f t="shared" si="27"/>
        <v>0.24752591186195397</v>
      </c>
      <c r="F105" s="9">
        <f t="shared" si="28"/>
        <v>0.46987173071623389</v>
      </c>
      <c r="G105" s="9">
        <f t="shared" si="29"/>
        <v>1.0446670367843871</v>
      </c>
      <c r="H105" s="9">
        <f t="shared" si="30"/>
        <v>3.5385408993860614</v>
      </c>
      <c r="I105" s="9">
        <f t="shared" si="31"/>
        <v>4.0399810770425661</v>
      </c>
      <c r="J105" s="9">
        <f t="shared" si="32"/>
        <v>2.1282403997271384</v>
      </c>
      <c r="K105" s="11">
        <f t="shared" si="33"/>
        <v>0.29154518950437314</v>
      </c>
      <c r="L105" s="11">
        <f t="shared" si="34"/>
        <v>0.25575447570332482</v>
      </c>
      <c r="M105" s="11">
        <f t="shared" si="35"/>
        <v>0.48076923076923073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-0.27377185943656002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0.23014461398510666</v>
      </c>
      <c r="Q105" s="11">
        <f>2*'OddsRatio_working_3-way'!K105*'OddsRatio_working_3-way'!L105*'OddsRatio_working_3-way'!M105</f>
        <v>7.1696141428382126E-2</v>
      </c>
      <c r="R105" s="11">
        <f t="shared" si="36"/>
        <v>0</v>
      </c>
      <c r="S105" s="11">
        <f t="shared" si="37"/>
        <v>-0.84064379172775094</v>
      </c>
      <c r="T105" s="11">
        <f t="shared" si="38"/>
        <v>-0.26188280116129309</v>
      </c>
      <c r="U105" s="11">
        <f>'OddsRatio_working_3-way'!S105-'OddsRatio_working_3-way'!R105^2/3</f>
        <v>-0.84064379172775094</v>
      </c>
      <c r="V105" s="11">
        <f>'OddsRatio_working_3-way'!S105*'OddsRatio_working_3-way'!R105/3-2*'OddsRatio_working_3-way'!R105^3/27-'OddsRatio_working_3-way'!T105</f>
        <v>0.26188280116129309</v>
      </c>
      <c r="W105" s="11">
        <f>'OddsRatio_working_3-way'!V105^2+4*'OddsRatio_working_3-way'!U105^3/27</f>
        <v>-1.9427446315908967E-2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0.1483324373324951</v>
      </c>
      <c r="Y105" s="11">
        <f>IF('OddsRatio_working_3-way'!W105&gt;=0,IF('OddsRatio_working_3-way'!V105+SQRT('OddsRatio_working_3-way'!W105)&gt;0,0,PI()),ACOS('OddsRatio_working_3-way'!V105/(2*'OddsRatio_working_3-way'!X105)))</f>
        <v>0.48909939788394885</v>
      </c>
      <c r="Z105" s="11">
        <f>'OddsRatio_working_3-way'!X105^(1/3)*COS('OddsRatio_working_3-way'!Y105/3)</f>
        <v>0.52233351839219366</v>
      </c>
      <c r="AA105" s="11">
        <f>'OddsRatio_working_3-way'!X105^(1/3)*COS(('OddsRatio_working_3-way'!Y105+2*PI())/3)</f>
        <v>-0.33557589576521524</v>
      </c>
      <c r="AB105" s="11">
        <f>'OddsRatio_working_3-way'!X105^(1/3)*COS(('OddsRatio_working_3-way'!Y105+4*PI())/3)</f>
        <v>-0.18675762262697834</v>
      </c>
      <c r="AC105" s="11">
        <f>'OddsRatio_working_3-way'!X105^(1/3)*SIN('OddsRatio_working_3-way'!Y105/3)</f>
        <v>8.5920270056696196E-2</v>
      </c>
      <c r="AD105" s="11">
        <f>'OddsRatio_working_3-way'!X105^(1/3)*SIN(('OddsRatio_working_3-way'!Y105+2*PI())/3)</f>
        <v>0.40939396114739796</v>
      </c>
      <c r="AE105" s="11">
        <f>'OddsRatio_working_3-way'!X105^(1/3)*SIN(('OddsRatio_working_3-way'!Y105+4*PI())/3)</f>
        <v>-0.49531423120409418</v>
      </c>
      <c r="AF105" s="11">
        <f>-'OddsRatio_working_3-way'!U105/(3*'OddsRatio_working_3-way'!X105^(1/3))*COS(('OddsRatio_working_3-way'!Y105)/3)</f>
        <v>0.52233351839219344</v>
      </c>
      <c r="AG105" s="11">
        <f>-'OddsRatio_working_3-way'!U105/(3*'OddsRatio_working_3-way'!X105^(1/3))*COS(('OddsRatio_working_3-way'!Y105+2*PI())/3)</f>
        <v>-0.33557589576521507</v>
      </c>
      <c r="AH105" s="11">
        <f>-'OddsRatio_working_3-way'!U105/(3*'OddsRatio_working_3-way'!X105^(1/3))*COS(('OddsRatio_working_3-way'!Y105+4*PI())/3)</f>
        <v>-0.18675762262697826</v>
      </c>
      <c r="AI105" s="11">
        <f>'OddsRatio_working_3-way'!U105/(3*'OddsRatio_working_3-way'!X105^(1/3))*SIN(('OddsRatio_working_3-way'!Y105)/3)</f>
        <v>-8.5920270056696169E-2</v>
      </c>
      <c r="AJ105" s="11">
        <f>'OddsRatio_working_3-way'!U105/(3*'OddsRatio_working_3-way'!X105^(1/3))*SIN(('OddsRatio_working_3-way'!Y105+2*PI())/3)</f>
        <v>-0.40939396114739773</v>
      </c>
      <c r="AK105" s="11">
        <f>'OddsRatio_working_3-way'!U105/(3*'OddsRatio_working_3-way'!X105^(1/3))*SIN(('OddsRatio_working_3-way'!Y105+4*PI())/3)</f>
        <v>0.49531423120409396</v>
      </c>
      <c r="AL105" s="11">
        <f>'OddsRatio_working_3-way'!Z105+'OddsRatio_working_3-way'!AF105</f>
        <v>1.0446670367843871</v>
      </c>
      <c r="AM105" s="11">
        <f>'OddsRatio_working_3-way'!AA105+'OddsRatio_working_3-way'!AG105</f>
        <v>-0.67115179153043036</v>
      </c>
      <c r="AN105" s="11">
        <f>'OddsRatio_working_3-way'!AB105+'OddsRatio_working_3-way'!AH105</f>
        <v>-0.37351524525395663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1.0446670367843871</v>
      </c>
      <c r="AS105" s="11">
        <f>IF(('OddsRatio_working_3-way'!X105=0),IF(Q105&gt;0,-Q105^(1/3),(-Q105)^(1/3)),'OddsRatio_working_3-way'!AM105-'OddsRatio_working_3-way'!R105/3)</f>
        <v>-0.67115179153043036</v>
      </c>
      <c r="AT105" s="11">
        <f>IF(('OddsRatio_working_3-way'!X105=0),IF(Q105&gt;0,-Q105^(1/3),(-Q105)^(1/3)),'OddsRatio_working_3-way'!AN105-'OddsRatio_working_3-way'!R105/3)</f>
        <v>-0.37351524525395663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2.58</v>
      </c>
      <c r="B106" s="4">
        <f>IF('True_Odds_Calculator_3-way'!B105="","",'True_Odds_Calculator_3-way'!B105)</f>
        <v>3.98</v>
      </c>
      <c r="C106" s="4">
        <f>IF('True_Odds_Calculator_3-way'!C105="","",'True_Odds_Calculator_3-way'!C105)</f>
        <v>2.57</v>
      </c>
      <c r="D106" s="9">
        <f t="shared" si="26"/>
        <v>0.37757425221919866</v>
      </c>
      <c r="E106" s="9">
        <f t="shared" si="27"/>
        <v>0.24335819553205937</v>
      </c>
      <c r="F106" s="9">
        <f t="shared" si="28"/>
        <v>0.37906755224874211</v>
      </c>
      <c r="G106" s="9">
        <f t="shared" si="29"/>
        <v>1.0433453668551791</v>
      </c>
      <c r="H106" s="9">
        <f t="shared" si="30"/>
        <v>2.6484856796311829</v>
      </c>
      <c r="I106" s="9">
        <f t="shared" si="31"/>
        <v>4.1091691932284347</v>
      </c>
      <c r="J106" s="9">
        <f t="shared" si="32"/>
        <v>2.6380522259626309</v>
      </c>
      <c r="K106" s="11">
        <f t="shared" si="33"/>
        <v>0.38759689922480617</v>
      </c>
      <c r="L106" s="11">
        <f t="shared" si="34"/>
        <v>0.25125628140703515</v>
      </c>
      <c r="M106" s="11">
        <f t="shared" si="35"/>
        <v>0.38910505836575876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-0.28011547497084854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0.23228682246329524</v>
      </c>
      <c r="Q106" s="11">
        <f>2*'OddsRatio_working_3-way'!K106*'OddsRatio_working_3-way'!L106*'OddsRatio_working_3-way'!M106</f>
        <v>7.5786891505153414E-2</v>
      </c>
      <c r="R106" s="11">
        <f t="shared" si="36"/>
        <v>0</v>
      </c>
      <c r="S106" s="11">
        <f t="shared" si="37"/>
        <v>-0.82925380144552596</v>
      </c>
      <c r="T106" s="11">
        <f t="shared" si="38"/>
        <v>-0.27055588954177029</v>
      </c>
      <c r="U106" s="11">
        <f>'OddsRatio_working_3-way'!S106-'OddsRatio_working_3-way'!R106^2/3</f>
        <v>-0.82925380144552596</v>
      </c>
      <c r="V106" s="11">
        <f>'OddsRatio_working_3-way'!S106*'OddsRatio_working_3-way'!R106/3-2*'OddsRatio_working_3-way'!R106^3/27-'OddsRatio_working_3-way'!T106</f>
        <v>0.27055588954177029</v>
      </c>
      <c r="W106" s="11">
        <f>'OddsRatio_working_3-way'!V106^2+4*'OddsRatio_working_3-way'!U106^3/27</f>
        <v>-1.1280431744566582E-2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0.14532800926723072</v>
      </c>
      <c r="Y106" s="11">
        <f>IF('OddsRatio_working_3-way'!W106&gt;=0,IF('OddsRatio_working_3-way'!V106+SQRT('OddsRatio_working_3-way'!W106)&gt;0,0,PI()),ACOS('OddsRatio_working_3-way'!V106/(2*'OddsRatio_working_3-way'!X106)))</f>
        <v>0.37407603763495523</v>
      </c>
      <c r="Z106" s="11">
        <f>'OddsRatio_working_3-way'!X106^(1/3)*COS('OddsRatio_working_3-way'!Y106/3)</f>
        <v>0.52167268342758966</v>
      </c>
      <c r="AA106" s="11">
        <f>'OddsRatio_working_3-way'!X106^(1/3)*COS(('OddsRatio_working_3-way'!Y106+2*PI())/3)</f>
        <v>-0.31746371041016702</v>
      </c>
      <c r="AB106" s="11">
        <f>'OddsRatio_working_3-way'!X106^(1/3)*COS(('OddsRatio_working_3-way'!Y106+4*PI())/3)</f>
        <v>-0.20420897301742275</v>
      </c>
      <c r="AC106" s="11">
        <f>'OddsRatio_working_3-way'!X106^(1/3)*SIN('OddsRatio_working_3-way'!Y106/3)</f>
        <v>6.5387653120701481E-2</v>
      </c>
      <c r="AD106" s="11">
        <f>'OddsRatio_working_3-way'!X106^(1/3)*SIN(('OddsRatio_working_3-way'!Y106+2*PI())/3)</f>
        <v>0.41908796974833934</v>
      </c>
      <c r="AE106" s="11">
        <f>'OddsRatio_working_3-way'!X106^(1/3)*SIN(('OddsRatio_working_3-way'!Y106+4*PI())/3)</f>
        <v>-0.48447562286904061</v>
      </c>
      <c r="AF106" s="11">
        <f>-'OddsRatio_working_3-way'!U106/(3*'OddsRatio_working_3-way'!X106^(1/3))*COS(('OddsRatio_working_3-way'!Y106)/3)</f>
        <v>0.52167268342758955</v>
      </c>
      <c r="AG106" s="11">
        <f>-'OddsRatio_working_3-way'!U106/(3*'OddsRatio_working_3-way'!X106^(1/3))*COS(('OddsRatio_working_3-way'!Y106+2*PI())/3)</f>
        <v>-0.31746371041016697</v>
      </c>
      <c r="AH106" s="11">
        <f>-'OddsRatio_working_3-way'!U106/(3*'OddsRatio_working_3-way'!X106^(1/3))*COS(('OddsRatio_working_3-way'!Y106+4*PI())/3)</f>
        <v>-0.20420897301742269</v>
      </c>
      <c r="AI106" s="11">
        <f>'OddsRatio_working_3-way'!U106/(3*'OddsRatio_working_3-way'!X106^(1/3))*SIN(('OddsRatio_working_3-way'!Y106)/3)</f>
        <v>-6.5387653120701467E-2</v>
      </c>
      <c r="AJ106" s="11">
        <f>'OddsRatio_working_3-way'!U106/(3*'OddsRatio_working_3-way'!X106^(1/3))*SIN(('OddsRatio_working_3-way'!Y106+2*PI())/3)</f>
        <v>-0.41908796974833923</v>
      </c>
      <c r="AK106" s="11">
        <f>'OddsRatio_working_3-way'!U106/(3*'OddsRatio_working_3-way'!X106^(1/3))*SIN(('OddsRatio_working_3-way'!Y106+4*PI())/3)</f>
        <v>0.4844756228690405</v>
      </c>
      <c r="AL106" s="11">
        <f>'OddsRatio_working_3-way'!Z106+'OddsRatio_working_3-way'!AF106</f>
        <v>1.0433453668551791</v>
      </c>
      <c r="AM106" s="11">
        <f>'OddsRatio_working_3-way'!AA106+'OddsRatio_working_3-way'!AG106</f>
        <v>-0.63492742082033393</v>
      </c>
      <c r="AN106" s="11">
        <f>'OddsRatio_working_3-way'!AB106+'OddsRatio_working_3-way'!AH106</f>
        <v>-0.40841794603484544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1.0433453668551791</v>
      </c>
      <c r="AS106" s="11">
        <f>IF(('OddsRatio_working_3-way'!X106=0),IF(Q106&gt;0,-Q106^(1/3),(-Q106)^(1/3)),'OddsRatio_working_3-way'!AM106-'OddsRatio_working_3-way'!R106/3)</f>
        <v>-0.63492742082033393</v>
      </c>
      <c r="AT106" s="11">
        <f>IF(('OddsRatio_working_3-way'!X106=0),IF(Q106&gt;0,-Q106^(1/3),(-Q106)^(1/3)),'OddsRatio_working_3-way'!AN106-'OddsRatio_working_3-way'!R106/3)</f>
        <v>-0.40841794603484544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1.65</v>
      </c>
      <c r="B107" s="4">
        <f>IF('True_Odds_Calculator_3-way'!B106="","",'True_Odds_Calculator_3-way'!B106)</f>
        <v>4.08</v>
      </c>
      <c r="C107" s="4">
        <f>IF('True_Odds_Calculator_3-way'!C106="","",'True_Odds_Calculator_3-way'!C106)</f>
        <v>5.6</v>
      </c>
      <c r="D107" s="9">
        <f t="shared" si="26"/>
        <v>0.59347020202991074</v>
      </c>
      <c r="E107" s="9">
        <f t="shared" si="27"/>
        <v>0.23552311327759451</v>
      </c>
      <c r="F107" s="9">
        <f t="shared" si="28"/>
        <v>0.17100668469249494</v>
      </c>
      <c r="G107" s="9">
        <f t="shared" si="29"/>
        <v>1.0538531779292275</v>
      </c>
      <c r="H107" s="9">
        <f t="shared" si="30"/>
        <v>1.6850045656539976</v>
      </c>
      <c r="I107" s="9">
        <f t="shared" si="31"/>
        <v>4.2458677880220206</v>
      </c>
      <c r="J107" s="9">
        <f t="shared" si="32"/>
        <v>5.8477246184744471</v>
      </c>
      <c r="K107" s="11">
        <f t="shared" si="33"/>
        <v>0.60606060606060608</v>
      </c>
      <c r="L107" s="11">
        <f t="shared" si="34"/>
        <v>0.24509803921568626</v>
      </c>
      <c r="M107" s="11">
        <f t="shared" si="35"/>
        <v>0.17857142857142858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-0.24428104575163401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0.22095959595959594</v>
      </c>
      <c r="Q107" s="11">
        <f>2*'OddsRatio_working_3-way'!K107*'OddsRatio_working_3-way'!L107*'OddsRatio_working_3-way'!M107</f>
        <v>5.3051523639758937E-2</v>
      </c>
      <c r="R107" s="11">
        <f t="shared" si="36"/>
        <v>0</v>
      </c>
      <c r="S107" s="11">
        <f t="shared" si="37"/>
        <v>-0.9045302523563391</v>
      </c>
      <c r="T107" s="11">
        <f t="shared" si="38"/>
        <v>-0.21717413021760848</v>
      </c>
      <c r="U107" s="11">
        <f>'OddsRatio_working_3-way'!S107-'OddsRatio_working_3-way'!R107^2/3</f>
        <v>-0.9045302523563391</v>
      </c>
      <c r="V107" s="11">
        <f>'OddsRatio_working_3-way'!S107*'OddsRatio_working_3-way'!R107/3-2*'OddsRatio_working_3-way'!R107^3/27-'OddsRatio_working_3-way'!T107</f>
        <v>0.21717413021760848</v>
      </c>
      <c r="W107" s="11">
        <f>'OddsRatio_working_3-way'!V107^2+4*'OddsRatio_working_3-way'!U107^3/27</f>
        <v>-6.2474511061177886E-2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0.16555898789929274</v>
      </c>
      <c r="Y107" s="11">
        <f>IF('OddsRatio_working_3-way'!W107&gt;=0,IF('OddsRatio_working_3-way'!V107+SQRT('OddsRatio_working_3-way'!W107)&gt;0,0,PI()),ACOS('OddsRatio_working_3-way'!V107/(2*'OddsRatio_working_3-way'!X107)))</f>
        <v>0.85544663537805976</v>
      </c>
      <c r="Z107" s="11">
        <f>'OddsRatio_working_3-way'!X107^(1/3)*COS('OddsRatio_working_3-way'!Y107/3)</f>
        <v>0.52692658896461386</v>
      </c>
      <c r="AA107" s="11">
        <f>'OddsRatio_working_3-way'!X107^(1/3)*COS(('OddsRatio_working_3-way'!Y107+2*PI())/3)</f>
        <v>-0.3972311548624165</v>
      </c>
      <c r="AB107" s="11">
        <f>'OddsRatio_working_3-way'!X107^(1/3)*COS(('OddsRatio_working_3-way'!Y107+4*PI())/3)</f>
        <v>-0.1296954341021975</v>
      </c>
      <c r="AC107" s="11">
        <f>'OddsRatio_working_3-way'!X107^(1/3)*SIN('OddsRatio_working_3-way'!Y107/3)</f>
        <v>0.15446182039875295</v>
      </c>
      <c r="AD107" s="11">
        <f>'OddsRatio_working_3-way'!X107^(1/3)*SIN(('OddsRatio_working_3-way'!Y107+2*PI())/3)</f>
        <v>0.37910090177346012</v>
      </c>
      <c r="AE107" s="11">
        <f>'OddsRatio_working_3-way'!X107^(1/3)*SIN(('OddsRatio_working_3-way'!Y107+4*PI())/3)</f>
        <v>-0.53356272217221312</v>
      </c>
      <c r="AF107" s="11">
        <f>-'OddsRatio_working_3-way'!U107/(3*'OddsRatio_working_3-way'!X107^(1/3))*COS(('OddsRatio_working_3-way'!Y107)/3)</f>
        <v>0.52692658896461375</v>
      </c>
      <c r="AG107" s="11">
        <f>-'OddsRatio_working_3-way'!U107/(3*'OddsRatio_working_3-way'!X107^(1/3))*COS(('OddsRatio_working_3-way'!Y107+2*PI())/3)</f>
        <v>-0.39723115486241639</v>
      </c>
      <c r="AH107" s="11">
        <f>-'OddsRatio_working_3-way'!U107/(3*'OddsRatio_working_3-way'!X107^(1/3))*COS(('OddsRatio_working_3-way'!Y107+4*PI())/3)</f>
        <v>-0.12969543410219747</v>
      </c>
      <c r="AI107" s="11">
        <f>'OddsRatio_working_3-way'!U107/(3*'OddsRatio_working_3-way'!X107^(1/3))*SIN(('OddsRatio_working_3-way'!Y107)/3)</f>
        <v>-0.15446182039875292</v>
      </c>
      <c r="AJ107" s="11">
        <f>'OddsRatio_working_3-way'!U107/(3*'OddsRatio_working_3-way'!X107^(1/3))*SIN(('OddsRatio_working_3-way'!Y107+2*PI())/3)</f>
        <v>-0.37910090177346006</v>
      </c>
      <c r="AK107" s="11">
        <f>'OddsRatio_working_3-way'!U107/(3*'OddsRatio_working_3-way'!X107^(1/3))*SIN(('OddsRatio_working_3-way'!Y107+4*PI())/3)</f>
        <v>0.53356272217221301</v>
      </c>
      <c r="AL107" s="11">
        <f>'OddsRatio_working_3-way'!Z107+'OddsRatio_working_3-way'!AF107</f>
        <v>1.0538531779292275</v>
      </c>
      <c r="AM107" s="11">
        <f>'OddsRatio_working_3-way'!AA107+'OddsRatio_working_3-way'!AG107</f>
        <v>-0.79446230972483289</v>
      </c>
      <c r="AN107" s="11">
        <f>'OddsRatio_working_3-way'!AB107+'OddsRatio_working_3-way'!AH107</f>
        <v>-0.25939086820439494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1.0538531779292275</v>
      </c>
      <c r="AS107" s="11">
        <f>IF(('OddsRatio_working_3-way'!X107=0),IF(Q107&gt;0,-Q107^(1/3),(-Q107)^(1/3)),'OddsRatio_working_3-way'!AM107-'OddsRatio_working_3-way'!R107/3)</f>
        <v>-0.79446230972483289</v>
      </c>
      <c r="AT107" s="11">
        <f>IF(('OddsRatio_working_3-way'!X107=0),IF(Q107&gt;0,-Q107^(1/3),(-Q107)^(1/3)),'OddsRatio_working_3-way'!AN107-'OddsRatio_working_3-way'!R107/3)</f>
        <v>-0.25939086820439494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2.13</v>
      </c>
      <c r="B108" s="4">
        <f>IF('True_Odds_Calculator_3-way'!B107="","",'True_Odds_Calculator_3-way'!B107)</f>
        <v>3.58</v>
      </c>
      <c r="C108" s="4">
        <f>IF('True_Odds_Calculator_3-way'!C107="","",'True_Odds_Calculator_3-way'!C107)</f>
        <v>3.57</v>
      </c>
      <c r="D108" s="9">
        <f t="shared" si="26"/>
        <v>0.45837670805002678</v>
      </c>
      <c r="E108" s="9">
        <f t="shared" si="27"/>
        <v>0.27042820355671998</v>
      </c>
      <c r="F108" s="9">
        <f t="shared" si="28"/>
        <v>0.27119508839325357</v>
      </c>
      <c r="G108" s="9">
        <f t="shared" si="29"/>
        <v>1.0456740914746203</v>
      </c>
      <c r="H108" s="9">
        <f t="shared" si="30"/>
        <v>2.1816117233663213</v>
      </c>
      <c r="I108" s="9">
        <f t="shared" si="31"/>
        <v>3.6978391560045201</v>
      </c>
      <c r="J108" s="9">
        <f t="shared" si="32"/>
        <v>3.6873824150897736</v>
      </c>
      <c r="K108" s="11">
        <f t="shared" si="33"/>
        <v>0.46948356807511737</v>
      </c>
      <c r="L108" s="11">
        <f t="shared" si="34"/>
        <v>0.27932960893854747</v>
      </c>
      <c r="M108" s="11">
        <f t="shared" si="35"/>
        <v>0.28011204481792717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-0.27523295099769418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0.23069001514105264</v>
      </c>
      <c r="Q108" s="11">
        <f>2*'OddsRatio_working_3-way'!K108*'OddsRatio_working_3-way'!L108*'OddsRatio_working_3-way'!M108</f>
        <v>7.346815768823331E-2</v>
      </c>
      <c r="R108" s="11">
        <f t="shared" si="36"/>
        <v>0</v>
      </c>
      <c r="S108" s="11">
        <f t="shared" si="37"/>
        <v>-0.83816277921964832</v>
      </c>
      <c r="T108" s="11">
        <f t="shared" si="38"/>
        <v>-0.26693082140753127</v>
      </c>
      <c r="U108" s="11">
        <f>'OddsRatio_working_3-way'!S108-'OddsRatio_working_3-way'!R108^2/3</f>
        <v>-0.83816277921964832</v>
      </c>
      <c r="V108" s="11">
        <f>'OddsRatio_working_3-way'!S108*'OddsRatio_working_3-way'!R108/3-2*'OddsRatio_working_3-way'!R108^3/27-'OddsRatio_working_3-way'!T108</f>
        <v>0.26693082140753127</v>
      </c>
      <c r="W108" s="11">
        <f>'OddsRatio_working_3-way'!V108^2+4*'OddsRatio_working_3-way'!U108^3/27</f>
        <v>-1.5981043369208248E-2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0.14767625637395776</v>
      </c>
      <c r="Y108" s="11">
        <f>IF('OddsRatio_working_3-way'!W108&gt;=0,IF('OddsRatio_working_3-way'!V108+SQRT('OddsRatio_working_3-way'!W108)&gt;0,0,PI()),ACOS('OddsRatio_working_3-way'!V108/(2*'OddsRatio_working_3-way'!X108)))</f>
        <v>0.44229844896742643</v>
      </c>
      <c r="Z108" s="11">
        <f>'OddsRatio_working_3-way'!X108^(1/3)*COS('OddsRatio_working_3-way'!Y108/3)</f>
        <v>0.52283704573731027</v>
      </c>
      <c r="AA108" s="11">
        <f>'OddsRatio_working_3-way'!X108^(1/3)*COS(('OddsRatio_working_3-way'!Y108+2*PI())/3)</f>
        <v>-0.32866257471284005</v>
      </c>
      <c r="AB108" s="11">
        <f>'OddsRatio_working_3-way'!X108^(1/3)*COS(('OddsRatio_working_3-way'!Y108+4*PI())/3)</f>
        <v>-0.1941744710244703</v>
      </c>
      <c r="AC108" s="11">
        <f>'OddsRatio_working_3-way'!X108^(1/3)*SIN('OddsRatio_working_3-way'!Y108/3)</f>
        <v>7.7646742867282695E-2</v>
      </c>
      <c r="AD108" s="11">
        <f>'OddsRatio_working_3-way'!X108^(1/3)*SIN(('OddsRatio_working_3-way'!Y108+2*PI())/3)</f>
        <v>0.4139667922144758</v>
      </c>
      <c r="AE108" s="11">
        <f>'OddsRatio_working_3-way'!X108^(1/3)*SIN(('OddsRatio_working_3-way'!Y108+4*PI())/3)</f>
        <v>-0.49161353508175842</v>
      </c>
      <c r="AF108" s="11">
        <f>-'OddsRatio_working_3-way'!U108/(3*'OddsRatio_working_3-way'!X108^(1/3))*COS(('OddsRatio_working_3-way'!Y108)/3)</f>
        <v>0.52283704573731016</v>
      </c>
      <c r="AG108" s="11">
        <f>-'OddsRatio_working_3-way'!U108/(3*'OddsRatio_working_3-way'!X108^(1/3))*COS(('OddsRatio_working_3-way'!Y108+2*PI())/3)</f>
        <v>-0.32866257471283999</v>
      </c>
      <c r="AH108" s="11">
        <f>-'OddsRatio_working_3-way'!U108/(3*'OddsRatio_working_3-way'!X108^(1/3))*COS(('OddsRatio_working_3-way'!Y108+4*PI())/3)</f>
        <v>-0.19417447102447027</v>
      </c>
      <c r="AI108" s="11">
        <f>'OddsRatio_working_3-way'!U108/(3*'OddsRatio_working_3-way'!X108^(1/3))*SIN(('OddsRatio_working_3-way'!Y108)/3)</f>
        <v>-7.7646742867282667E-2</v>
      </c>
      <c r="AJ108" s="11">
        <f>'OddsRatio_working_3-way'!U108/(3*'OddsRatio_working_3-way'!X108^(1/3))*SIN(('OddsRatio_working_3-way'!Y108+2*PI())/3)</f>
        <v>-0.41396679221447574</v>
      </c>
      <c r="AK108" s="11">
        <f>'OddsRatio_working_3-way'!U108/(3*'OddsRatio_working_3-way'!X108^(1/3))*SIN(('OddsRatio_working_3-way'!Y108+4*PI())/3)</f>
        <v>0.49161353508175831</v>
      </c>
      <c r="AL108" s="11">
        <f>'OddsRatio_working_3-way'!Z108+'OddsRatio_working_3-way'!AF108</f>
        <v>1.0456740914746203</v>
      </c>
      <c r="AM108" s="11">
        <f>'OddsRatio_working_3-way'!AA108+'OddsRatio_working_3-way'!AG108</f>
        <v>-0.65732514942567999</v>
      </c>
      <c r="AN108" s="11">
        <f>'OddsRatio_working_3-way'!AB108+'OddsRatio_working_3-way'!AH108</f>
        <v>-0.38834894204894055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1.0456740914746203</v>
      </c>
      <c r="AS108" s="11">
        <f>IF(('OddsRatio_working_3-way'!X108=0),IF(Q108&gt;0,-Q108^(1/3),(-Q108)^(1/3)),'OddsRatio_working_3-way'!AM108-'OddsRatio_working_3-way'!R108/3)</f>
        <v>-0.65732514942567999</v>
      </c>
      <c r="AT108" s="11">
        <f>IF(('OddsRatio_working_3-way'!X108=0),IF(Q108&gt;0,-Q108^(1/3),(-Q108)^(1/3)),'OddsRatio_working_3-way'!AN108-'OddsRatio_working_3-way'!R108/3)</f>
        <v>-0.38834894204894055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1.48</v>
      </c>
      <c r="B109" s="4">
        <f>IF('True_Odds_Calculator_3-way'!B108="","",'True_Odds_Calculator_3-way'!B108)</f>
        <v>5.28</v>
      </c>
      <c r="C109" s="4">
        <f>IF('True_Odds_Calculator_3-way'!C108="","",'True_Odds_Calculator_3-way'!C108)</f>
        <v>6.02</v>
      </c>
      <c r="D109" s="9">
        <f t="shared" si="26"/>
        <v>0.66207539835658791</v>
      </c>
      <c r="E109" s="9">
        <f t="shared" si="27"/>
        <v>0.1801449814249835</v>
      </c>
      <c r="F109" s="9">
        <f t="shared" si="28"/>
        <v>0.15777962021842865</v>
      </c>
      <c r="G109" s="9">
        <f t="shared" si="29"/>
        <v>1.0633374816593548</v>
      </c>
      <c r="H109" s="9">
        <f t="shared" si="30"/>
        <v>1.5104019911964905</v>
      </c>
      <c r="I109" s="9">
        <f t="shared" si="31"/>
        <v>5.5510844215020381</v>
      </c>
      <c r="J109" s="9">
        <f t="shared" si="32"/>
        <v>6.3379541579299614</v>
      </c>
      <c r="K109" s="11">
        <f t="shared" si="33"/>
        <v>0.67567567567567566</v>
      </c>
      <c r="L109" s="11">
        <f t="shared" si="34"/>
        <v>0.18939393939393939</v>
      </c>
      <c r="M109" s="11">
        <f t="shared" si="35"/>
        <v>0.16611295681063123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-0.21922828899573088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0.2078962834776788</v>
      </c>
      <c r="Q109" s="11">
        <f>2*'OddsRatio_working_3-way'!K109*'OddsRatio_working_3-way'!L109*'OddsRatio_working_3-way'!M109</f>
        <v>4.251457739829833E-2</v>
      </c>
      <c r="R109" s="11">
        <f t="shared" si="36"/>
        <v>0</v>
      </c>
      <c r="S109" s="11">
        <f t="shared" si="37"/>
        <v>-0.94830956547641188</v>
      </c>
      <c r="T109" s="11">
        <f t="shared" si="38"/>
        <v>-0.19392833649824376</v>
      </c>
      <c r="U109" s="11">
        <f>'OddsRatio_working_3-way'!S109-'OddsRatio_working_3-way'!R109^2/3</f>
        <v>-0.94830956547641188</v>
      </c>
      <c r="V109" s="11">
        <f>'OddsRatio_working_3-way'!S109*'OddsRatio_working_3-way'!R109/3-2*'OddsRatio_working_3-way'!R109^3/27-'OddsRatio_working_3-way'!T109</f>
        <v>0.19392833649824376</v>
      </c>
      <c r="W109" s="11">
        <f>'OddsRatio_working_3-way'!V109^2+4*'OddsRatio_working_3-way'!U109^3/27</f>
        <v>-8.8733472564972965E-2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0.17772286871837079</v>
      </c>
      <c r="Y109" s="11">
        <f>IF('OddsRatio_working_3-way'!W109&gt;=0,IF('OddsRatio_working_3-way'!V109+SQRT('OddsRatio_working_3-way'!W109)&gt;0,0,PI()),ACOS('OddsRatio_working_3-way'!V109/(2*'OddsRatio_working_3-way'!X109)))</f>
        <v>0.99370102132189031</v>
      </c>
      <c r="Z109" s="11">
        <f>'OddsRatio_working_3-way'!X109^(1/3)*COS('OddsRatio_working_3-way'!Y109/3)</f>
        <v>0.53166874082967752</v>
      </c>
      <c r="AA109" s="11">
        <f>'OddsRatio_working_3-way'!X109^(1/3)*COS(('OddsRatio_working_3-way'!Y109+2*PI())/3)</f>
        <v>-0.42418099616841126</v>
      </c>
      <c r="AB109" s="11">
        <f>'OddsRatio_working_3-way'!X109^(1/3)*COS(('OddsRatio_working_3-way'!Y109+4*PI())/3)</f>
        <v>-0.10748774466126644</v>
      </c>
      <c r="AC109" s="11">
        <f>'OddsRatio_working_3-way'!X109^(1/3)*SIN('OddsRatio_working_3-way'!Y109/3)</f>
        <v>0.18284293400818791</v>
      </c>
      <c r="AD109" s="11">
        <f>'OddsRatio_working_3-way'!X109^(1/3)*SIN(('OddsRatio_working_3-way'!Y109+2*PI())/3)</f>
        <v>0.36901716895249154</v>
      </c>
      <c r="AE109" s="11">
        <f>'OddsRatio_working_3-way'!X109^(1/3)*SIN(('OddsRatio_working_3-way'!Y109+4*PI())/3)</f>
        <v>-0.55186010296067955</v>
      </c>
      <c r="AF109" s="11">
        <f>-'OddsRatio_working_3-way'!U109/(3*'OddsRatio_working_3-way'!X109^(1/3))*COS(('OddsRatio_working_3-way'!Y109)/3)</f>
        <v>0.53166874082967741</v>
      </c>
      <c r="AG109" s="11">
        <f>-'OddsRatio_working_3-way'!U109/(3*'OddsRatio_working_3-way'!X109^(1/3))*COS(('OddsRatio_working_3-way'!Y109+2*PI())/3)</f>
        <v>-0.4241809961684111</v>
      </c>
      <c r="AH109" s="11">
        <f>-'OddsRatio_working_3-way'!U109/(3*'OddsRatio_working_3-way'!X109^(1/3))*COS(('OddsRatio_working_3-way'!Y109+4*PI())/3)</f>
        <v>-0.1074877446612664</v>
      </c>
      <c r="AI109" s="11">
        <f>'OddsRatio_working_3-way'!U109/(3*'OddsRatio_working_3-way'!X109^(1/3))*SIN(('OddsRatio_working_3-way'!Y109)/3)</f>
        <v>-0.18284293400818782</v>
      </c>
      <c r="AJ109" s="11">
        <f>'OddsRatio_working_3-way'!U109/(3*'OddsRatio_working_3-way'!X109^(1/3))*SIN(('OddsRatio_working_3-way'!Y109+2*PI())/3)</f>
        <v>-0.36901716895249143</v>
      </c>
      <c r="AK109" s="11">
        <f>'OddsRatio_working_3-way'!U109/(3*'OddsRatio_working_3-way'!X109^(1/3))*SIN(('OddsRatio_working_3-way'!Y109+4*PI())/3)</f>
        <v>0.55186010296067933</v>
      </c>
      <c r="AL109" s="11">
        <f>'OddsRatio_working_3-way'!Z109+'OddsRatio_working_3-way'!AF109</f>
        <v>1.0633374816593548</v>
      </c>
      <c r="AM109" s="11">
        <f>'OddsRatio_working_3-way'!AA109+'OddsRatio_working_3-way'!AG109</f>
        <v>-0.84836199233682241</v>
      </c>
      <c r="AN109" s="11">
        <f>'OddsRatio_working_3-way'!AB109+'OddsRatio_working_3-way'!AH109</f>
        <v>-0.21497548932253285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1.0633374816593548</v>
      </c>
      <c r="AS109" s="11">
        <f>IF(('OddsRatio_working_3-way'!X109=0),IF(Q109&gt;0,-Q109^(1/3),(-Q109)^(1/3)),'OddsRatio_working_3-way'!AM109-'OddsRatio_working_3-way'!R109/3)</f>
        <v>-0.84836199233682241</v>
      </c>
      <c r="AT109" s="11">
        <f>IF(('OddsRatio_working_3-way'!X109=0),IF(Q109&gt;0,-Q109^(1/3),(-Q109)^(1/3)),'OddsRatio_working_3-way'!AN109-'OddsRatio_working_3-way'!R109/3)</f>
        <v>-0.21497548932253285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1.84</v>
      </c>
      <c r="B110" s="4">
        <f>IF('True_Odds_Calculator_3-way'!B109="","",'True_Odds_Calculator_3-way'!B109)</f>
        <v>4.0599999999999996</v>
      </c>
      <c r="C110" s="4">
        <f>IF('True_Odds_Calculator_3-way'!C109="","",'True_Odds_Calculator_3-way'!C109)</f>
        <v>4.16</v>
      </c>
      <c r="D110" s="9">
        <f t="shared" si="26"/>
        <v>0.53122720564967219</v>
      </c>
      <c r="E110" s="9">
        <f t="shared" si="27"/>
        <v>0.23727156981528577</v>
      </c>
      <c r="F110" s="9">
        <f t="shared" si="28"/>
        <v>0.23150122453504215</v>
      </c>
      <c r="G110" s="9">
        <f t="shared" si="29"/>
        <v>1.0505163223607221</v>
      </c>
      <c r="H110" s="9">
        <f t="shared" si="30"/>
        <v>1.8824337107830069</v>
      </c>
      <c r="I110" s="9">
        <f t="shared" si="31"/>
        <v>4.2145799464238083</v>
      </c>
      <c r="J110" s="9">
        <f t="shared" si="32"/>
        <v>4.319631578659882</v>
      </c>
      <c r="K110" s="11">
        <f t="shared" si="33"/>
        <v>0.54347826086956519</v>
      </c>
      <c r="L110" s="11">
        <f t="shared" si="34"/>
        <v>0.24630541871921185</v>
      </c>
      <c r="M110" s="11">
        <f t="shared" si="35"/>
        <v>0.24038461538461536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-0.26136691269749757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0.22717864968614587</v>
      </c>
      <c r="Q110" s="11">
        <f>2*'OddsRatio_working_3-way'!K110*'OddsRatio_working_3-way'!L110*'OddsRatio_working_3-way'!M110</f>
        <v>6.4356557984743892E-2</v>
      </c>
      <c r="R110" s="11">
        <f t="shared" si="36"/>
        <v>0</v>
      </c>
      <c r="S110" s="11">
        <f t="shared" si="37"/>
        <v>-0.86919437254507914</v>
      </c>
      <c r="T110" s="11">
        <f t="shared" si="38"/>
        <v>-0.24623070043769954</v>
      </c>
      <c r="U110" s="11">
        <f>'OddsRatio_working_3-way'!S110-'OddsRatio_working_3-way'!R110^2/3</f>
        <v>-0.86919437254507914</v>
      </c>
      <c r="V110" s="11">
        <f>'OddsRatio_working_3-way'!S110*'OddsRatio_working_3-way'!R110/3-2*'OddsRatio_working_3-way'!R110^3/27-'OddsRatio_working_3-way'!T110</f>
        <v>0.24623070043769954</v>
      </c>
      <c r="W110" s="11">
        <f>'OddsRatio_working_3-way'!V110^2+4*'OddsRatio_working_3-way'!U110^3/27</f>
        <v>-3.6655679969091158E-2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0.15595290780162716</v>
      </c>
      <c r="Y110" s="11">
        <f>IF('OddsRatio_working_3-way'!W110&gt;=0,IF('OddsRatio_working_3-way'!V110+SQRT('OddsRatio_working_3-way'!W110)&gt;0,0,PI()),ACOS('OddsRatio_working_3-way'!V110/(2*'OddsRatio_working_3-way'!X110)))</f>
        <v>0.66090135715942699</v>
      </c>
      <c r="Z110" s="11">
        <f>'OddsRatio_working_3-way'!X110^(1/3)*COS('OddsRatio_working_3-way'!Y110/3)</f>
        <v>0.52525816118036106</v>
      </c>
      <c r="AA110" s="11">
        <f>'OddsRatio_working_3-way'!X110^(1/3)*COS(('OddsRatio_working_3-way'!Y110+2*PI())/3)</f>
        <v>-0.36449414438213623</v>
      </c>
      <c r="AB110" s="11">
        <f>'OddsRatio_working_3-way'!X110^(1/3)*COS(('OddsRatio_working_3-way'!Y110+4*PI())/3)</f>
        <v>-0.160764016798225</v>
      </c>
      <c r="AC110" s="11">
        <f>'OddsRatio_working_3-way'!X110^(1/3)*SIN('OddsRatio_working_3-way'!Y110/3)</f>
        <v>0.11762364400260807</v>
      </c>
      <c r="AD110" s="11">
        <f>'OddsRatio_working_3-way'!X110^(1/3)*SIN(('OddsRatio_working_3-way'!Y110+2*PI())/3)</f>
        <v>0.39607508912598999</v>
      </c>
      <c r="AE110" s="11">
        <f>'OddsRatio_working_3-way'!X110^(1/3)*SIN(('OddsRatio_working_3-way'!Y110+4*PI())/3)</f>
        <v>-0.51369873312859793</v>
      </c>
      <c r="AF110" s="11">
        <f>-'OddsRatio_working_3-way'!U110/(3*'OddsRatio_working_3-way'!X110^(1/3))*COS(('OddsRatio_working_3-way'!Y110)/3)</f>
        <v>0.52525816118036095</v>
      </c>
      <c r="AG110" s="11">
        <f>-'OddsRatio_working_3-way'!U110/(3*'OddsRatio_working_3-way'!X110^(1/3))*COS(('OddsRatio_working_3-way'!Y110+2*PI())/3)</f>
        <v>-0.36449414438213612</v>
      </c>
      <c r="AH110" s="11">
        <f>-'OddsRatio_working_3-way'!U110/(3*'OddsRatio_working_3-way'!X110^(1/3))*COS(('OddsRatio_working_3-way'!Y110+4*PI())/3)</f>
        <v>-0.16076401679822494</v>
      </c>
      <c r="AI110" s="11">
        <f>'OddsRatio_working_3-way'!U110/(3*'OddsRatio_working_3-way'!X110^(1/3))*SIN(('OddsRatio_working_3-way'!Y110)/3)</f>
        <v>-0.11762364400260804</v>
      </c>
      <c r="AJ110" s="11">
        <f>'OddsRatio_working_3-way'!U110/(3*'OddsRatio_working_3-way'!X110^(1/3))*SIN(('OddsRatio_working_3-way'!Y110+2*PI())/3)</f>
        <v>-0.39607508912598993</v>
      </c>
      <c r="AK110" s="11">
        <f>'OddsRatio_working_3-way'!U110/(3*'OddsRatio_working_3-way'!X110^(1/3))*SIN(('OddsRatio_working_3-way'!Y110+4*PI())/3)</f>
        <v>0.51369873312859782</v>
      </c>
      <c r="AL110" s="11">
        <f>'OddsRatio_working_3-way'!Z110+'OddsRatio_working_3-way'!AF110</f>
        <v>1.0505163223607221</v>
      </c>
      <c r="AM110" s="11">
        <f>'OddsRatio_working_3-way'!AA110+'OddsRatio_working_3-way'!AG110</f>
        <v>-0.72898828876427235</v>
      </c>
      <c r="AN110" s="11">
        <f>'OddsRatio_working_3-way'!AB110+'OddsRatio_working_3-way'!AH110</f>
        <v>-0.32152803359644994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1.0505163223607221</v>
      </c>
      <c r="AS110" s="11">
        <f>IF(('OddsRatio_working_3-way'!X110=0),IF(Q110&gt;0,-Q110^(1/3),(-Q110)^(1/3)),'OddsRatio_working_3-way'!AM110-'OddsRatio_working_3-way'!R110/3)</f>
        <v>-0.72898828876427235</v>
      </c>
      <c r="AT110" s="11">
        <f>IF(('OddsRatio_working_3-way'!X110=0),IF(Q110&gt;0,-Q110^(1/3),(-Q110)^(1/3)),'OddsRatio_working_3-way'!AN110-'OddsRatio_working_3-way'!R110/3)</f>
        <v>-0.32152803359644994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1.92</v>
      </c>
      <c r="B111" s="4">
        <f>IF('True_Odds_Calculator_3-way'!B110="","",'True_Odds_Calculator_3-way'!B110)</f>
        <v>3.85</v>
      </c>
      <c r="C111" s="4">
        <f>IF('True_Odds_Calculator_3-way'!C110="","",'True_Odds_Calculator_3-way'!C110)</f>
        <v>3.94</v>
      </c>
      <c r="D111" s="9">
        <f t="shared" si="26"/>
        <v>0.50712188391900503</v>
      </c>
      <c r="E111" s="9">
        <f t="shared" si="27"/>
        <v>0.24932582252943777</v>
      </c>
      <c r="F111" s="9">
        <f t="shared" si="28"/>
        <v>0.24355229355155725</v>
      </c>
      <c r="G111" s="9">
        <f t="shared" si="29"/>
        <v>1.0564266691797883</v>
      </c>
      <c r="H111" s="9">
        <f t="shared" si="30"/>
        <v>1.971912535645405</v>
      </c>
      <c r="I111" s="9">
        <f t="shared" si="31"/>
        <v>4.0108160071623971</v>
      </c>
      <c r="J111" s="9">
        <f t="shared" si="32"/>
        <v>4.1058944073885772</v>
      </c>
      <c r="K111" s="11">
        <f t="shared" si="33"/>
        <v>0.52083333333333337</v>
      </c>
      <c r="L111" s="11">
        <f t="shared" si="34"/>
        <v>0.25974025974025972</v>
      </c>
      <c r="M111" s="11">
        <f t="shared" si="35"/>
        <v>0.25380710659898476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-0.26468043377941863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0.23039037950205465</v>
      </c>
      <c r="Q111" s="11">
        <f>2*'OddsRatio_working_3-way'!K111*'OddsRatio_working_3-way'!L111*'OddsRatio_working_3-way'!M111</f>
        <v>6.8670753949941765E-2</v>
      </c>
      <c r="R111" s="11">
        <f t="shared" si="36"/>
        <v>0</v>
      </c>
      <c r="S111" s="11">
        <f t="shared" si="37"/>
        <v>-0.87044733988179546</v>
      </c>
      <c r="T111" s="11">
        <f t="shared" si="38"/>
        <v>-0.25944779132095241</v>
      </c>
      <c r="U111" s="11">
        <f>'OddsRatio_working_3-way'!S111-'OddsRatio_working_3-way'!R111^2/3</f>
        <v>-0.87044733988179546</v>
      </c>
      <c r="V111" s="11">
        <f>'OddsRatio_working_3-way'!S111*'OddsRatio_working_3-way'!R111/3-2*'OddsRatio_working_3-way'!R111^3/27-'OddsRatio_working_3-way'!T111</f>
        <v>0.25944779132095241</v>
      </c>
      <c r="W111" s="11">
        <f>'OddsRatio_working_3-way'!V111^2+4*'OddsRatio_working_3-way'!U111^3/27</f>
        <v>-3.0393406105192519E-2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0.15629024483833995</v>
      </c>
      <c r="Y111" s="11">
        <f>IF('OddsRatio_working_3-way'!W111&gt;=0,IF('OddsRatio_working_3-way'!V111+SQRT('OddsRatio_working_3-way'!W111)&gt;0,0,PI()),ACOS('OddsRatio_working_3-way'!V111/(2*'OddsRatio_working_3-way'!X111)))</f>
        <v>0.5916543138857967</v>
      </c>
      <c r="Z111" s="11">
        <f>'OddsRatio_working_3-way'!X111^(1/3)*COS('OddsRatio_working_3-way'!Y111/3)</f>
        <v>0.52821333458989417</v>
      </c>
      <c r="AA111" s="11">
        <f>'OddsRatio_working_3-way'!X111^(1/3)*COS(('OddsRatio_working_3-way'!Y111+2*PI())/3)</f>
        <v>-0.35551148030562646</v>
      </c>
      <c r="AB111" s="11">
        <f>'OddsRatio_working_3-way'!X111^(1/3)*COS(('OddsRatio_working_3-way'!Y111+4*PI())/3)</f>
        <v>-0.17270185428426757</v>
      </c>
      <c r="AC111" s="11">
        <f>'OddsRatio_working_3-way'!X111^(1/3)*SIN('OddsRatio_working_3-way'!Y111/3)</f>
        <v>0.10554518679388637</v>
      </c>
      <c r="AD111" s="11">
        <f>'OddsRatio_working_3-way'!X111^(1/3)*SIN(('OddsRatio_working_3-way'!Y111+2*PI())/3)</f>
        <v>0.40467357297559475</v>
      </c>
      <c r="AE111" s="11">
        <f>'OddsRatio_working_3-way'!X111^(1/3)*SIN(('OddsRatio_working_3-way'!Y111+4*PI())/3)</f>
        <v>-0.51021875976948106</v>
      </c>
      <c r="AF111" s="11">
        <f>-'OddsRatio_working_3-way'!U111/(3*'OddsRatio_working_3-way'!X111^(1/3))*COS(('OddsRatio_working_3-way'!Y111)/3)</f>
        <v>0.52821333458989417</v>
      </c>
      <c r="AG111" s="11">
        <f>-'OddsRatio_working_3-way'!U111/(3*'OddsRatio_working_3-way'!X111^(1/3))*COS(('OddsRatio_working_3-way'!Y111+2*PI())/3)</f>
        <v>-0.35551148030562646</v>
      </c>
      <c r="AH111" s="11">
        <f>-'OddsRatio_working_3-way'!U111/(3*'OddsRatio_working_3-way'!X111^(1/3))*COS(('OddsRatio_working_3-way'!Y111+4*PI())/3)</f>
        <v>-0.17270185428426757</v>
      </c>
      <c r="AI111" s="11">
        <f>'OddsRatio_working_3-way'!U111/(3*'OddsRatio_working_3-way'!X111^(1/3))*SIN(('OddsRatio_working_3-way'!Y111)/3)</f>
        <v>-0.10554518679388637</v>
      </c>
      <c r="AJ111" s="11">
        <f>'OddsRatio_working_3-way'!U111/(3*'OddsRatio_working_3-way'!X111^(1/3))*SIN(('OddsRatio_working_3-way'!Y111+2*PI())/3)</f>
        <v>-0.40467357297559475</v>
      </c>
      <c r="AK111" s="11">
        <f>'OddsRatio_working_3-way'!U111/(3*'OddsRatio_working_3-way'!X111^(1/3))*SIN(('OddsRatio_working_3-way'!Y111+4*PI())/3)</f>
        <v>0.51021875976948106</v>
      </c>
      <c r="AL111" s="11">
        <f>'OddsRatio_working_3-way'!Z111+'OddsRatio_working_3-way'!AF111</f>
        <v>1.0564266691797883</v>
      </c>
      <c r="AM111" s="11">
        <f>'OddsRatio_working_3-way'!AA111+'OddsRatio_working_3-way'!AG111</f>
        <v>-0.71102296061125292</v>
      </c>
      <c r="AN111" s="11">
        <f>'OddsRatio_working_3-way'!AB111+'OddsRatio_working_3-way'!AH111</f>
        <v>-0.34540370856853514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1.0564266691797883</v>
      </c>
      <c r="AS111" s="11">
        <f>IF(('OddsRatio_working_3-way'!X111=0),IF(Q111&gt;0,-Q111^(1/3),(-Q111)^(1/3)),'OddsRatio_working_3-way'!AM111-'OddsRatio_working_3-way'!R111/3)</f>
        <v>-0.71102296061125292</v>
      </c>
      <c r="AT111" s="11">
        <f>IF(('OddsRatio_working_3-way'!X111=0),IF(Q111&gt;0,-Q111^(1/3),(-Q111)^(1/3)),'OddsRatio_working_3-way'!AN111-'OddsRatio_working_3-way'!R111/3)</f>
        <v>-0.34540370856853514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2.97</v>
      </c>
      <c r="B112" s="4">
        <f>IF('True_Odds_Calculator_3-way'!B111="","",'True_Odds_Calculator_3-way'!B111)</f>
        <v>4.1900000000000004</v>
      </c>
      <c r="C112" s="4">
        <f>IF('True_Odds_Calculator_3-way'!C111="","",'True_Odds_Calculator_3-way'!C111)</f>
        <v>2.21</v>
      </c>
      <c r="D112" s="9">
        <f t="shared" si="26"/>
        <v>0.32717814395623573</v>
      </c>
      <c r="E112" s="9">
        <f t="shared" si="27"/>
        <v>0.23094850591962643</v>
      </c>
      <c r="F112" s="9">
        <f t="shared" si="28"/>
        <v>0.44187335012413775</v>
      </c>
      <c r="G112" s="9">
        <f t="shared" si="29"/>
        <v>1.0438776042562836</v>
      </c>
      <c r="H112" s="9">
        <f t="shared" si="30"/>
        <v>3.0564388803848792</v>
      </c>
      <c r="I112" s="9">
        <f t="shared" si="31"/>
        <v>4.3299695575775452</v>
      </c>
      <c r="J112" s="9">
        <f t="shared" si="32"/>
        <v>2.2630919011501032</v>
      </c>
      <c r="K112" s="11">
        <f t="shared" si="33"/>
        <v>0.33670033670033667</v>
      </c>
      <c r="L112" s="11">
        <f t="shared" si="34"/>
        <v>0.2386634844868735</v>
      </c>
      <c r="M112" s="11">
        <f t="shared" si="35"/>
        <v>0.45248868778280543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-0.27649006688737132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0.23162033550914643</v>
      </c>
      <c r="Q112" s="11">
        <f>2*'OddsRatio_working_3-way'!K112*'OddsRatio_working_3-way'!L112*'OddsRatio_working_3-way'!M112</f>
        <v>7.2722240348240624E-2</v>
      </c>
      <c r="R112" s="11">
        <f t="shared" si="36"/>
        <v>0</v>
      </c>
      <c r="S112" s="11">
        <f t="shared" si="37"/>
        <v>-0.83771666055365868</v>
      </c>
      <c r="T112" s="11">
        <f t="shared" si="38"/>
        <v>-0.26301935967147833</v>
      </c>
      <c r="U112" s="11">
        <f>'OddsRatio_working_3-way'!S112-'OddsRatio_working_3-way'!R112^2/3</f>
        <v>-0.83771666055365868</v>
      </c>
      <c r="V112" s="11">
        <f>'OddsRatio_working_3-way'!S112*'OddsRatio_working_3-way'!R112/3-2*'OddsRatio_working_3-way'!R112^3/27-'OddsRatio_working_3-way'!T112</f>
        <v>0.26301935967147833</v>
      </c>
      <c r="W112" s="11">
        <f>'OddsRatio_working_3-way'!V112^2+4*'OddsRatio_working_3-way'!U112^3/27</f>
        <v>-1.7914705849238946E-2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0.14755836930790595</v>
      </c>
      <c r="Y112" s="11">
        <f>IF('OddsRatio_working_3-way'!W112&gt;=0,IF('OddsRatio_working_3-way'!V112+SQRT('OddsRatio_working_3-way'!W112)&gt;0,0,PI()),ACOS('OddsRatio_working_3-way'!V112/(2*'OddsRatio_working_3-way'!X112)))</f>
        <v>0.47072796810709971</v>
      </c>
      <c r="Z112" s="11">
        <f>'OddsRatio_working_3-way'!X112^(1/3)*COS('OddsRatio_working_3-way'!Y112/3)</f>
        <v>0.52193880212814181</v>
      </c>
      <c r="AA112" s="11">
        <f>'OddsRatio_working_3-way'!X112^(1/3)*COS(('OddsRatio_working_3-way'!Y112+2*PI())/3)</f>
        <v>-0.33248219896203429</v>
      </c>
      <c r="AB112" s="11">
        <f>'OddsRatio_working_3-way'!X112^(1/3)*COS(('OddsRatio_working_3-way'!Y112+4*PI())/3)</f>
        <v>-0.18945660316610766</v>
      </c>
      <c r="AC112" s="11">
        <f>'OddsRatio_working_3-way'!X112^(1/3)*SIN('OddsRatio_working_3-way'!Y112/3)</f>
        <v>8.2575866233784906E-2</v>
      </c>
      <c r="AD112" s="11">
        <f>'OddsRatio_working_3-way'!X112^(1/3)*SIN(('OddsRatio_working_3-way'!Y112+2*PI())/3)</f>
        <v>0.41072432874689779</v>
      </c>
      <c r="AE112" s="11">
        <f>'OddsRatio_working_3-way'!X112^(1/3)*SIN(('OddsRatio_working_3-way'!Y112+4*PI())/3)</f>
        <v>-0.49330019498068262</v>
      </c>
      <c r="AF112" s="11">
        <f>-'OddsRatio_working_3-way'!U112/(3*'OddsRatio_working_3-way'!X112^(1/3))*COS(('OddsRatio_working_3-way'!Y112)/3)</f>
        <v>0.52193880212814181</v>
      </c>
      <c r="AG112" s="11">
        <f>-'OddsRatio_working_3-way'!U112/(3*'OddsRatio_working_3-way'!X112^(1/3))*COS(('OddsRatio_working_3-way'!Y112+2*PI())/3)</f>
        <v>-0.33248219896203429</v>
      </c>
      <c r="AH112" s="11">
        <f>-'OddsRatio_working_3-way'!U112/(3*'OddsRatio_working_3-way'!X112^(1/3))*COS(('OddsRatio_working_3-way'!Y112+4*PI())/3)</f>
        <v>-0.18945660316610766</v>
      </c>
      <c r="AI112" s="11">
        <f>'OddsRatio_working_3-way'!U112/(3*'OddsRatio_working_3-way'!X112^(1/3))*SIN(('OddsRatio_working_3-way'!Y112)/3)</f>
        <v>-8.2575866233784906E-2</v>
      </c>
      <c r="AJ112" s="11">
        <f>'OddsRatio_working_3-way'!U112/(3*'OddsRatio_working_3-way'!X112^(1/3))*SIN(('OddsRatio_working_3-way'!Y112+2*PI())/3)</f>
        <v>-0.41072432874689779</v>
      </c>
      <c r="AK112" s="11">
        <f>'OddsRatio_working_3-way'!U112/(3*'OddsRatio_working_3-way'!X112^(1/3))*SIN(('OddsRatio_working_3-way'!Y112+4*PI())/3)</f>
        <v>0.49330019498068262</v>
      </c>
      <c r="AL112" s="11">
        <f>'OddsRatio_working_3-way'!Z112+'OddsRatio_working_3-way'!AF112</f>
        <v>1.0438776042562836</v>
      </c>
      <c r="AM112" s="11">
        <f>'OddsRatio_working_3-way'!AA112+'OddsRatio_working_3-way'!AG112</f>
        <v>-0.66496439792406858</v>
      </c>
      <c r="AN112" s="11">
        <f>'OddsRatio_working_3-way'!AB112+'OddsRatio_working_3-way'!AH112</f>
        <v>-0.37891320633221531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1.0438776042562836</v>
      </c>
      <c r="AS112" s="11">
        <f>IF(('OddsRatio_working_3-way'!X112=0),IF(Q112&gt;0,-Q112^(1/3),(-Q112)^(1/3)),'OddsRatio_working_3-way'!AM112-'OddsRatio_working_3-way'!R112/3)</f>
        <v>-0.66496439792406858</v>
      </c>
      <c r="AT112" s="11">
        <f>IF(('OddsRatio_working_3-way'!X112=0),IF(Q112&gt;0,-Q112^(1/3),(-Q112)^(1/3)),'OddsRatio_working_3-way'!AN112-'OddsRatio_working_3-way'!R112/3)</f>
        <v>-0.37891320633221531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1.64</v>
      </c>
      <c r="B113" s="4">
        <f>IF('True_Odds_Calculator_3-way'!B112="","",'True_Odds_Calculator_3-way'!B112)</f>
        <v>4.6900000000000004</v>
      </c>
      <c r="C113" s="4">
        <f>IF('True_Odds_Calculator_3-way'!C112="","",'True_Odds_Calculator_3-way'!C112)</f>
        <v>4.83</v>
      </c>
      <c r="D113" s="9">
        <f t="shared" si="26"/>
        <v>0.59706925662785515</v>
      </c>
      <c r="E113" s="9">
        <f t="shared" si="27"/>
        <v>0.20446059064681352</v>
      </c>
      <c r="F113" s="9">
        <f t="shared" si="28"/>
        <v>0.19847015272533153</v>
      </c>
      <c r="G113" s="9">
        <f t="shared" si="29"/>
        <v>1.0544493449130714</v>
      </c>
      <c r="H113" s="9">
        <f t="shared" si="30"/>
        <v>1.6748475807443657</v>
      </c>
      <c r="I113" s="9">
        <f t="shared" si="31"/>
        <v>4.8909180827292342</v>
      </c>
      <c r="J113" s="9">
        <f t="shared" si="32"/>
        <v>5.0385409910170642</v>
      </c>
      <c r="K113" s="11">
        <f t="shared" si="33"/>
        <v>0.6097560975609756</v>
      </c>
      <c r="L113" s="11">
        <f t="shared" si="34"/>
        <v>0.21321961620469082</v>
      </c>
      <c r="M113" s="11">
        <f t="shared" si="35"/>
        <v>0.20703933747412007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-0.24346766610602733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0.21964753676592902</v>
      </c>
      <c r="Q113" s="11">
        <f>2*'OddsRatio_working_3-way'!K113*'OddsRatio_working_3-way'!L113*'OddsRatio_working_3-way'!M113</f>
        <v>5.3835180579884567E-2</v>
      </c>
      <c r="R113" s="11">
        <f t="shared" si="36"/>
        <v>0</v>
      </c>
      <c r="S113" s="11">
        <f t="shared" si="37"/>
        <v>-0.90216306862807438</v>
      </c>
      <c r="T113" s="11">
        <f t="shared" si="38"/>
        <v>-0.22111839917354764</v>
      </c>
      <c r="U113" s="11">
        <f>'OddsRatio_working_3-way'!S113-'OddsRatio_working_3-way'!R113^2/3</f>
        <v>-0.90216306862807438</v>
      </c>
      <c r="V113" s="11">
        <f>'OddsRatio_working_3-way'!S113*'OddsRatio_working_3-way'!R113/3-2*'OddsRatio_working_3-way'!R113^3/27-'OddsRatio_working_3-way'!T113</f>
        <v>0.22111839917354764</v>
      </c>
      <c r="W113" s="11">
        <f>'OddsRatio_working_3-way'!V113^2+4*'OddsRatio_working_3-way'!U113^3/27</f>
        <v>-5.9887231298754472E-2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0.16490950378300429</v>
      </c>
      <c r="Y113" s="11">
        <f>IF('OddsRatio_working_3-way'!W113&gt;=0,IF('OddsRatio_working_3-way'!V113+SQRT('OddsRatio_working_3-way'!W113)&gt;0,0,PI()),ACOS('OddsRatio_working_3-way'!V113/(2*'OddsRatio_working_3-way'!X113)))</f>
        <v>0.83601697349394344</v>
      </c>
      <c r="Z113" s="11">
        <f>'OddsRatio_working_3-way'!X113^(1/3)*COS('OddsRatio_working_3-way'!Y113/3)</f>
        <v>0.52722467245653559</v>
      </c>
      <c r="AA113" s="11">
        <f>'OddsRatio_working_3-way'!X113^(1/3)*COS(('OddsRatio_working_3-way'!Y113+2*PI())/3)</f>
        <v>-0.39425067563076704</v>
      </c>
      <c r="AB113" s="11">
        <f>'OddsRatio_working_3-way'!X113^(1/3)*COS(('OddsRatio_working_3-way'!Y113+4*PI())/3)</f>
        <v>-0.13297399682576855</v>
      </c>
      <c r="AC113" s="11">
        <f>'OddsRatio_working_3-way'!X113^(1/3)*SIN('OddsRatio_working_3-way'!Y113/3)</f>
        <v>0.15084816084103728</v>
      </c>
      <c r="AD113" s="11">
        <f>'OddsRatio_working_3-way'!X113^(1/3)*SIN(('OddsRatio_working_3-way'!Y113+2*PI())/3)</f>
        <v>0.38116587942877117</v>
      </c>
      <c r="AE113" s="11">
        <f>'OddsRatio_working_3-way'!X113^(1/3)*SIN(('OddsRatio_working_3-way'!Y113+4*PI())/3)</f>
        <v>-0.53201404026980836</v>
      </c>
      <c r="AF113" s="11">
        <f>-'OddsRatio_working_3-way'!U113/(3*'OddsRatio_working_3-way'!X113^(1/3))*COS(('OddsRatio_working_3-way'!Y113)/3)</f>
        <v>0.5272246724565357</v>
      </c>
      <c r="AG113" s="11">
        <f>-'OddsRatio_working_3-way'!U113/(3*'OddsRatio_working_3-way'!X113^(1/3))*COS(('OddsRatio_working_3-way'!Y113+2*PI())/3)</f>
        <v>-0.3942506756307671</v>
      </c>
      <c r="AH113" s="11">
        <f>-'OddsRatio_working_3-way'!U113/(3*'OddsRatio_working_3-way'!X113^(1/3))*COS(('OddsRatio_working_3-way'!Y113+4*PI())/3)</f>
        <v>-0.13297399682576858</v>
      </c>
      <c r="AI113" s="11">
        <f>'OddsRatio_working_3-way'!U113/(3*'OddsRatio_working_3-way'!X113^(1/3))*SIN(('OddsRatio_working_3-way'!Y113)/3)</f>
        <v>-0.1508481608410373</v>
      </c>
      <c r="AJ113" s="11">
        <f>'OddsRatio_working_3-way'!U113/(3*'OddsRatio_working_3-way'!X113^(1/3))*SIN(('OddsRatio_working_3-way'!Y113+2*PI())/3)</f>
        <v>-0.38116587942877123</v>
      </c>
      <c r="AK113" s="11">
        <f>'OddsRatio_working_3-way'!U113/(3*'OddsRatio_working_3-way'!X113^(1/3))*SIN(('OddsRatio_working_3-way'!Y113+4*PI())/3)</f>
        <v>0.53201404026980847</v>
      </c>
      <c r="AL113" s="11">
        <f>'OddsRatio_working_3-way'!Z113+'OddsRatio_working_3-way'!AF113</f>
        <v>1.0544493449130714</v>
      </c>
      <c r="AM113" s="11">
        <f>'OddsRatio_working_3-way'!AA113+'OddsRatio_working_3-way'!AG113</f>
        <v>-0.7885013512615342</v>
      </c>
      <c r="AN113" s="11">
        <f>'OddsRatio_working_3-way'!AB113+'OddsRatio_working_3-way'!AH113</f>
        <v>-0.2659479936515371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1.0544493449130714</v>
      </c>
      <c r="AS113" s="11">
        <f>IF(('OddsRatio_working_3-way'!X113=0),IF(Q113&gt;0,-Q113^(1/3),(-Q113)^(1/3)),'OddsRatio_working_3-way'!AM113-'OddsRatio_working_3-way'!R113/3)</f>
        <v>-0.7885013512615342</v>
      </c>
      <c r="AT113" s="11">
        <f>IF(('OddsRatio_working_3-way'!X113=0),IF(Q113&gt;0,-Q113^(1/3),(-Q113)^(1/3)),'OddsRatio_working_3-way'!AN113-'OddsRatio_working_3-way'!R113/3)</f>
        <v>-0.2659479936515371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1.79</v>
      </c>
      <c r="B114" s="4">
        <f>IF('True_Odds_Calculator_3-way'!B113="","",'True_Odds_Calculator_3-way'!B113)</f>
        <v>4.0999999999999996</v>
      </c>
      <c r="C114" s="4">
        <f>IF('True_Odds_Calculator_3-way'!C113="","",'True_Odds_Calculator_3-way'!C113)</f>
        <v>4.38</v>
      </c>
      <c r="D114" s="9">
        <f t="shared" si="26"/>
        <v>0.54600001088655337</v>
      </c>
      <c r="E114" s="9">
        <f t="shared" si="27"/>
        <v>0.23458456035094433</v>
      </c>
      <c r="F114" s="9">
        <f t="shared" si="28"/>
        <v>0.21941542876250231</v>
      </c>
      <c r="G114" s="9">
        <f t="shared" si="29"/>
        <v>1.0525339177012514</v>
      </c>
      <c r="H114" s="9">
        <f t="shared" si="30"/>
        <v>1.8315017949839889</v>
      </c>
      <c r="I114" s="9">
        <f t="shared" si="31"/>
        <v>4.2628551448738792</v>
      </c>
      <c r="J114" s="9">
        <f t="shared" si="32"/>
        <v>4.5575646418302291</v>
      </c>
      <c r="K114" s="11">
        <f t="shared" si="33"/>
        <v>0.55865921787709494</v>
      </c>
      <c r="L114" s="11">
        <f t="shared" si="34"/>
        <v>0.24390243902439027</v>
      </c>
      <c r="M114" s="11">
        <f t="shared" si="35"/>
        <v>0.22831050228310504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-0.25751023026416076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0.2261639666982114</v>
      </c>
      <c r="Q114" s="11">
        <f>2*'OddsRatio_working_3-way'!K114*'OddsRatio_working_3-way'!L114*'OddsRatio_working_3-way'!M114</f>
        <v>6.2218422750539598E-2</v>
      </c>
      <c r="R114" s="11">
        <f t="shared" si="36"/>
        <v>0</v>
      </c>
      <c r="S114" s="11">
        <f t="shared" si="37"/>
        <v>-0.87827177377072152</v>
      </c>
      <c r="T114" s="11">
        <f t="shared" si="38"/>
        <v>-0.24161534354077624</v>
      </c>
      <c r="U114" s="11">
        <f>'OddsRatio_working_3-way'!S114-'OddsRatio_working_3-way'!R114^2/3</f>
        <v>-0.87827177377072152</v>
      </c>
      <c r="V114" s="11">
        <f>'OddsRatio_working_3-way'!S114*'OddsRatio_working_3-way'!R114/3-2*'OddsRatio_working_3-way'!R114^3/27-'OddsRatio_working_3-way'!T114</f>
        <v>0.24161534354077624</v>
      </c>
      <c r="W114" s="11">
        <f>'OddsRatio_working_3-way'!V114^2+4*'OddsRatio_working_3-way'!U114^3/27</f>
        <v>-4.1987190910014585E-2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0.15840230833572305</v>
      </c>
      <c r="Y114" s="11">
        <f>IF('OddsRatio_working_3-way'!W114&gt;=0,IF('OddsRatio_working_3-way'!V114+SQRT('OddsRatio_working_3-way'!W114)&gt;0,0,PI()),ACOS('OddsRatio_working_3-way'!V114/(2*'OddsRatio_working_3-way'!X114)))</f>
        <v>0.70337502991753142</v>
      </c>
      <c r="Z114" s="11">
        <f>'OddsRatio_working_3-way'!X114^(1/3)*COS('OddsRatio_working_3-way'!Y114/3)</f>
        <v>0.5262669588506258</v>
      </c>
      <c r="AA114" s="11">
        <f>'OddsRatio_working_3-way'!X114^(1/3)*COS(('OddsRatio_working_3-way'!Y114+2*PI())/3)</f>
        <v>-0.37199237644005256</v>
      </c>
      <c r="AB114" s="11">
        <f>'OddsRatio_working_3-way'!X114^(1/3)*COS(('OddsRatio_working_3-way'!Y114+4*PI())/3)</f>
        <v>-0.15427458241057318</v>
      </c>
      <c r="AC114" s="11">
        <f>'OddsRatio_working_3-way'!X114^(1/3)*SIN('OddsRatio_working_3-way'!Y114/3)</f>
        <v>0.12569942699029146</v>
      </c>
      <c r="AD114" s="11">
        <f>'OddsRatio_working_3-way'!X114^(1/3)*SIN(('OddsRatio_working_3-way'!Y114+2*PI())/3)</f>
        <v>0.39291084204187615</v>
      </c>
      <c r="AE114" s="11">
        <f>'OddsRatio_working_3-way'!X114^(1/3)*SIN(('OddsRatio_working_3-way'!Y114+4*PI())/3)</f>
        <v>-0.51861026903216745</v>
      </c>
      <c r="AF114" s="11">
        <f>-'OddsRatio_working_3-way'!U114/(3*'OddsRatio_working_3-way'!X114^(1/3))*COS(('OddsRatio_working_3-way'!Y114)/3)</f>
        <v>0.52626695885062569</v>
      </c>
      <c r="AG114" s="11">
        <f>-'OddsRatio_working_3-way'!U114/(3*'OddsRatio_working_3-way'!X114^(1/3))*COS(('OddsRatio_working_3-way'!Y114+2*PI())/3)</f>
        <v>-0.37199237644005245</v>
      </c>
      <c r="AH114" s="11">
        <f>-'OddsRatio_working_3-way'!U114/(3*'OddsRatio_working_3-way'!X114^(1/3))*COS(('OddsRatio_working_3-way'!Y114+4*PI())/3)</f>
        <v>-0.15427458241057315</v>
      </c>
      <c r="AI114" s="11">
        <f>'OddsRatio_working_3-way'!U114/(3*'OddsRatio_working_3-way'!X114^(1/3))*SIN(('OddsRatio_working_3-way'!Y114)/3)</f>
        <v>-0.12569942699029144</v>
      </c>
      <c r="AJ114" s="11">
        <f>'OddsRatio_working_3-way'!U114/(3*'OddsRatio_working_3-way'!X114^(1/3))*SIN(('OddsRatio_working_3-way'!Y114+2*PI())/3)</f>
        <v>-0.3929108420418761</v>
      </c>
      <c r="AK114" s="11">
        <f>'OddsRatio_working_3-way'!U114/(3*'OddsRatio_working_3-way'!X114^(1/3))*SIN(('OddsRatio_working_3-way'!Y114+4*PI())/3)</f>
        <v>0.51861026903216734</v>
      </c>
      <c r="AL114" s="11">
        <f>'OddsRatio_working_3-way'!Z114+'OddsRatio_working_3-way'!AF114</f>
        <v>1.0525339177012514</v>
      </c>
      <c r="AM114" s="11">
        <f>'OddsRatio_working_3-way'!AA114+'OddsRatio_working_3-way'!AG114</f>
        <v>-0.74398475288010502</v>
      </c>
      <c r="AN114" s="11">
        <f>'OddsRatio_working_3-way'!AB114+'OddsRatio_working_3-way'!AH114</f>
        <v>-0.30854916482114636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1.0525339177012514</v>
      </c>
      <c r="AS114" s="11">
        <f>IF(('OddsRatio_working_3-way'!X114=0),IF(Q114&gt;0,-Q114^(1/3),(-Q114)^(1/3)),'OddsRatio_working_3-way'!AM114-'OddsRatio_working_3-way'!R114/3)</f>
        <v>-0.74398475288010502</v>
      </c>
      <c r="AT114" s="11">
        <f>IF(('OddsRatio_working_3-way'!X114=0),IF(Q114&gt;0,-Q114^(1/3),(-Q114)^(1/3)),'OddsRatio_working_3-way'!AN114-'OddsRatio_working_3-way'!R114/3)</f>
        <v>-0.30854916482114636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1.9</v>
      </c>
      <c r="B115" s="4">
        <f>IF('True_Odds_Calculator_3-way'!B114="","",'True_Odds_Calculator_3-way'!B114)</f>
        <v>4.1500000000000004</v>
      </c>
      <c r="C115" s="4">
        <f>IF('True_Odds_Calculator_3-way'!C114="","",'True_Odds_Calculator_3-way'!C114)</f>
        <v>3.8</v>
      </c>
      <c r="D115" s="9">
        <f t="shared" si="26"/>
        <v>0.51409870535334268</v>
      </c>
      <c r="E115" s="9">
        <f t="shared" si="27"/>
        <v>0.23212459828649032</v>
      </c>
      <c r="F115" s="9">
        <f t="shared" si="28"/>
        <v>0.25377669636016709</v>
      </c>
      <c r="G115" s="9">
        <f t="shared" si="29"/>
        <v>1.0501686189116262</v>
      </c>
      <c r="H115" s="9">
        <f t="shared" si="30"/>
        <v>1.9451517570204633</v>
      </c>
      <c r="I115" s="9">
        <f t="shared" si="31"/>
        <v>4.3080311495716224</v>
      </c>
      <c r="J115" s="9">
        <f t="shared" si="32"/>
        <v>3.9404721329525532</v>
      </c>
      <c r="K115" s="11">
        <f t="shared" si="33"/>
        <v>0.52631578947368418</v>
      </c>
      <c r="L115" s="11">
        <f t="shared" si="34"/>
        <v>0.24096385542168672</v>
      </c>
      <c r="M115" s="11">
        <f t="shared" si="35"/>
        <v>0.26315789473684209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-0.26492674298301244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0.22861529219370558</v>
      </c>
      <c r="Q115" s="11">
        <f>2*'OddsRatio_working_3-way'!K115*'OddsRatio_working_3-way'!L115*'OddsRatio_working_3-way'!M115</f>
        <v>6.6748990421519869E-2</v>
      </c>
      <c r="R115" s="11">
        <f t="shared" si="36"/>
        <v>0</v>
      </c>
      <c r="S115" s="11">
        <f t="shared" si="37"/>
        <v>-0.86293776769967234</v>
      </c>
      <c r="T115" s="11">
        <f t="shared" si="38"/>
        <v>-0.2519526329050138</v>
      </c>
      <c r="U115" s="11">
        <f>'OddsRatio_working_3-way'!S115-'OddsRatio_working_3-way'!R115^2/3</f>
        <v>-0.86293776769967234</v>
      </c>
      <c r="V115" s="11">
        <f>'OddsRatio_working_3-way'!S115*'OddsRatio_working_3-way'!R115/3-2*'OddsRatio_working_3-way'!R115^3/27-'OddsRatio_working_3-way'!T115</f>
        <v>0.2519526329050138</v>
      </c>
      <c r="W115" s="11">
        <f>'OddsRatio_working_3-way'!V115^2+4*'OddsRatio_working_3-way'!U115^3/27</f>
        <v>-3.1719368692578492E-2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0.15427207939250312</v>
      </c>
      <c r="Y115" s="11">
        <f>IF('OddsRatio_working_3-way'!W115&gt;=0,IF('OddsRatio_working_3-way'!V115+SQRT('OddsRatio_working_3-way'!W115)&gt;0,0,PI()),ACOS('OddsRatio_working_3-way'!V115/(2*'OddsRatio_working_3-way'!X115)))</f>
        <v>0.61532597863726801</v>
      </c>
      <c r="Z115" s="11">
        <f>'OddsRatio_working_3-way'!X115^(1/3)*COS('OddsRatio_working_3-way'!Y115/3)</f>
        <v>0.52508430945581308</v>
      </c>
      <c r="AA115" s="11">
        <f>'OddsRatio_working_3-way'!X115^(1/3)*COS(('OddsRatio_working_3-way'!Y115+2*PI())/3)</f>
        <v>-0.35714285714285698</v>
      </c>
      <c r="AB115" s="11">
        <f>'OddsRatio_working_3-way'!X115^(1/3)*COS(('OddsRatio_working_3-way'!Y115+4*PI())/3)</f>
        <v>-0.16794145231295629</v>
      </c>
      <c r="AC115" s="11">
        <f>'OddsRatio_working_3-way'!X115^(1/3)*SIN('OddsRatio_working_3-way'!Y115/3)</f>
        <v>0.10923548200959877</v>
      </c>
      <c r="AD115" s="11">
        <f>'OddsRatio_working_3-way'!X115^(1/3)*SIN(('OddsRatio_working_3-way'!Y115+2*PI())/3)</f>
        <v>0.4001186101125444</v>
      </c>
      <c r="AE115" s="11">
        <f>'OddsRatio_working_3-way'!X115^(1/3)*SIN(('OddsRatio_working_3-way'!Y115+4*PI())/3)</f>
        <v>-0.50935409212214289</v>
      </c>
      <c r="AF115" s="11">
        <f>-'OddsRatio_working_3-way'!U115/(3*'OddsRatio_working_3-way'!X115^(1/3))*COS(('OddsRatio_working_3-way'!Y115)/3)</f>
        <v>0.52508430945581308</v>
      </c>
      <c r="AG115" s="11">
        <f>-'OddsRatio_working_3-way'!U115/(3*'OddsRatio_working_3-way'!X115^(1/3))*COS(('OddsRatio_working_3-way'!Y115+2*PI())/3)</f>
        <v>-0.35714285714285698</v>
      </c>
      <c r="AH115" s="11">
        <f>-'OddsRatio_working_3-way'!U115/(3*'OddsRatio_working_3-way'!X115^(1/3))*COS(('OddsRatio_working_3-way'!Y115+4*PI())/3)</f>
        <v>-0.16794145231295629</v>
      </c>
      <c r="AI115" s="11">
        <f>'OddsRatio_working_3-way'!U115/(3*'OddsRatio_working_3-way'!X115^(1/3))*SIN(('OddsRatio_working_3-way'!Y115)/3)</f>
        <v>-0.10923548200959877</v>
      </c>
      <c r="AJ115" s="11">
        <f>'OddsRatio_working_3-way'!U115/(3*'OddsRatio_working_3-way'!X115^(1/3))*SIN(('OddsRatio_working_3-way'!Y115+2*PI())/3)</f>
        <v>-0.4001186101125444</v>
      </c>
      <c r="AK115" s="11">
        <f>'OddsRatio_working_3-way'!U115/(3*'OddsRatio_working_3-way'!X115^(1/3))*SIN(('OddsRatio_working_3-way'!Y115+4*PI())/3)</f>
        <v>0.50935409212214289</v>
      </c>
      <c r="AL115" s="11">
        <f>'OddsRatio_working_3-way'!Z115+'OddsRatio_working_3-way'!AF115</f>
        <v>1.0501686189116262</v>
      </c>
      <c r="AM115" s="11">
        <f>'OddsRatio_working_3-way'!AA115+'OddsRatio_working_3-way'!AG115</f>
        <v>-0.71428571428571397</v>
      </c>
      <c r="AN115" s="11">
        <f>'OddsRatio_working_3-way'!AB115+'OddsRatio_working_3-way'!AH115</f>
        <v>-0.33588290462591258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1.0501686189116262</v>
      </c>
      <c r="AS115" s="11">
        <f>IF(('OddsRatio_working_3-way'!X115=0),IF(Q115&gt;0,-Q115^(1/3),(-Q115)^(1/3)),'OddsRatio_working_3-way'!AM115-'OddsRatio_working_3-way'!R115/3)</f>
        <v>-0.71428571428571397</v>
      </c>
      <c r="AT115" s="11">
        <f>IF(('OddsRatio_working_3-way'!X115=0),IF(Q115&gt;0,-Q115^(1/3),(-Q115)^(1/3)),'OddsRatio_working_3-way'!AN115-'OddsRatio_working_3-way'!R115/3)</f>
        <v>-0.33588290462591258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1.66</v>
      </c>
      <c r="B116" s="4">
        <f>IF('True_Odds_Calculator_3-way'!B115="","",'True_Odds_Calculator_3-way'!B115)</f>
        <v>4.6500000000000004</v>
      </c>
      <c r="C116" s="4">
        <f>IF('True_Odds_Calculator_3-way'!C115="","",'True_Odds_Calculator_3-way'!C115)</f>
        <v>4.7</v>
      </c>
      <c r="D116" s="9">
        <f t="shared" si="26"/>
        <v>0.58968534019394803</v>
      </c>
      <c r="E116" s="9">
        <f t="shared" si="27"/>
        <v>0.2062666430354457</v>
      </c>
      <c r="F116" s="9">
        <f t="shared" si="28"/>
        <v>0.20404801677060608</v>
      </c>
      <c r="G116" s="9">
        <f t="shared" si="29"/>
        <v>1.0542722298125031</v>
      </c>
      <c r="H116" s="9">
        <f t="shared" si="30"/>
        <v>1.6958196716762521</v>
      </c>
      <c r="I116" s="9">
        <f t="shared" si="31"/>
        <v>4.8480936388156373</v>
      </c>
      <c r="J116" s="9">
        <f t="shared" si="32"/>
        <v>4.9008072503062623</v>
      </c>
      <c r="K116" s="11">
        <f t="shared" si="33"/>
        <v>0.60240963855421692</v>
      </c>
      <c r="L116" s="11">
        <f t="shared" si="34"/>
        <v>0.21505376344086019</v>
      </c>
      <c r="M116" s="11">
        <f t="shared" si="35"/>
        <v>0.21276595744680851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-0.24568555622627775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0.22078706038980905</v>
      </c>
      <c r="Q116" s="11">
        <f>2*'OddsRatio_working_3-way'!K116*'OddsRatio_working_3-way'!L116*'OddsRatio_working_3-way'!M116</f>
        <v>5.5127855278354329E-2</v>
      </c>
      <c r="R116" s="11">
        <f t="shared" si="36"/>
        <v>0</v>
      </c>
      <c r="S116" s="11">
        <f t="shared" si="37"/>
        <v>-0.89865706304062487</v>
      </c>
      <c r="T116" s="11">
        <f t="shared" si="38"/>
        <v>-0.22438378602762171</v>
      </c>
      <c r="U116" s="11">
        <f>'OddsRatio_working_3-way'!S116-'OddsRatio_working_3-way'!R116^2/3</f>
        <v>-0.89865706304062487</v>
      </c>
      <c r="V116" s="11">
        <f>'OddsRatio_working_3-way'!S116*'OddsRatio_working_3-way'!R116/3-2*'OddsRatio_working_3-way'!R116^3/27-'OddsRatio_working_3-way'!T116</f>
        <v>0.22438378602762171</v>
      </c>
      <c r="W116" s="11">
        <f>'OddsRatio_working_3-way'!V116^2+4*'OddsRatio_working_3-way'!U116^3/27</f>
        <v>-5.7169180295597359E-2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0.16394912604805711</v>
      </c>
      <c r="Y116" s="11">
        <f>IF('OddsRatio_working_3-way'!W116&gt;=0,IF('OddsRatio_working_3-way'!V116+SQRT('OddsRatio_working_3-way'!W116)&gt;0,0,PI()),ACOS('OddsRatio_working_3-way'!V116/(2*'OddsRatio_working_3-way'!X116)))</f>
        <v>0.81714041858202258</v>
      </c>
      <c r="Z116" s="11">
        <f>'OddsRatio_working_3-way'!X116^(1/3)*COS('OddsRatio_working_3-way'!Y116/3)</f>
        <v>0.52713611490625156</v>
      </c>
      <c r="AA116" s="11">
        <f>'OddsRatio_working_3-way'!X116^(1/3)*COS(('OddsRatio_working_3-way'!Y116+2*PI())/3)</f>
        <v>-0.3910823822614139</v>
      </c>
      <c r="AB116" s="11">
        <f>'OddsRatio_working_3-way'!X116^(1/3)*COS(('OddsRatio_working_3-way'!Y116+4*PI())/3)</f>
        <v>-0.13605373264483778</v>
      </c>
      <c r="AC116" s="11">
        <f>'OddsRatio_working_3-way'!X116^(1/3)*SIN('OddsRatio_working_3-way'!Y116/3)</f>
        <v>0.14724085950719715</v>
      </c>
      <c r="AD116" s="11">
        <f>'OddsRatio_working_3-way'!X116^(1/3)*SIN(('OddsRatio_working_3-way'!Y116+2*PI())/3)</f>
        <v>0.38289283700744825</v>
      </c>
      <c r="AE116" s="11">
        <f>'OddsRatio_working_3-way'!X116^(1/3)*SIN(('OddsRatio_working_3-way'!Y116+4*PI())/3)</f>
        <v>-0.53013369651464526</v>
      </c>
      <c r="AF116" s="11">
        <f>-'OddsRatio_working_3-way'!U116/(3*'OddsRatio_working_3-way'!X116^(1/3))*COS(('OddsRatio_working_3-way'!Y116)/3)</f>
        <v>0.52713611490625156</v>
      </c>
      <c r="AG116" s="11">
        <f>-'OddsRatio_working_3-way'!U116/(3*'OddsRatio_working_3-way'!X116^(1/3))*COS(('OddsRatio_working_3-way'!Y116+2*PI())/3)</f>
        <v>-0.3910823822614139</v>
      </c>
      <c r="AH116" s="11">
        <f>-'OddsRatio_working_3-way'!U116/(3*'OddsRatio_working_3-way'!X116^(1/3))*COS(('OddsRatio_working_3-way'!Y116+4*PI())/3)</f>
        <v>-0.13605373264483778</v>
      </c>
      <c r="AI116" s="11">
        <f>'OddsRatio_working_3-way'!U116/(3*'OddsRatio_working_3-way'!X116^(1/3))*SIN(('OddsRatio_working_3-way'!Y116)/3)</f>
        <v>-0.14724085950719715</v>
      </c>
      <c r="AJ116" s="11">
        <f>'OddsRatio_working_3-way'!U116/(3*'OddsRatio_working_3-way'!X116^(1/3))*SIN(('OddsRatio_working_3-way'!Y116+2*PI())/3)</f>
        <v>-0.38289283700744825</v>
      </c>
      <c r="AK116" s="11">
        <f>'OddsRatio_working_3-way'!U116/(3*'OddsRatio_working_3-way'!X116^(1/3))*SIN(('OddsRatio_working_3-way'!Y116+4*PI())/3)</f>
        <v>0.53013369651464526</v>
      </c>
      <c r="AL116" s="11">
        <f>'OddsRatio_working_3-way'!Z116+'OddsRatio_working_3-way'!AF116</f>
        <v>1.0542722298125031</v>
      </c>
      <c r="AM116" s="11">
        <f>'OddsRatio_working_3-way'!AA116+'OddsRatio_working_3-way'!AG116</f>
        <v>-0.78216476452282779</v>
      </c>
      <c r="AN116" s="11">
        <f>'OddsRatio_working_3-way'!AB116+'OddsRatio_working_3-way'!AH116</f>
        <v>-0.27210746528967555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1.0542722298125031</v>
      </c>
      <c r="AS116" s="11">
        <f>IF(('OddsRatio_working_3-way'!X116=0),IF(Q116&gt;0,-Q116^(1/3),(-Q116)^(1/3)),'OddsRatio_working_3-way'!AM116-'OddsRatio_working_3-way'!R116/3)</f>
        <v>-0.78216476452282779</v>
      </c>
      <c r="AT116" s="11">
        <f>IF(('OddsRatio_working_3-way'!X116=0),IF(Q116&gt;0,-Q116^(1/3),(-Q116)^(1/3)),'OddsRatio_working_3-way'!AN116-'OddsRatio_working_3-way'!R116/3)</f>
        <v>-0.27210746528967555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5.05</v>
      </c>
      <c r="B117" s="4">
        <f>IF('True_Odds_Calculator_3-way'!B116="","",'True_Odds_Calculator_3-way'!B116)</f>
        <v>4</v>
      </c>
      <c r="C117" s="4">
        <f>IF('True_Odds_Calculator_3-way'!C116="","",'True_Odds_Calculator_3-way'!C116)</f>
        <v>1.67</v>
      </c>
      <c r="D117" s="9">
        <f t="shared" si="26"/>
        <v>0.18552565443961694</v>
      </c>
      <c r="E117" s="9">
        <f t="shared" si="27"/>
        <v>0.23518794443576885</v>
      </c>
      <c r="F117" s="9">
        <f t="shared" si="28"/>
        <v>0.57928640112461427</v>
      </c>
      <c r="G117" s="9">
        <f t="shared" si="29"/>
        <v>1.0839728731264477</v>
      </c>
      <c r="H117" s="9">
        <f t="shared" si="30"/>
        <v>5.3900901361621134</v>
      </c>
      <c r="I117" s="9">
        <f t="shared" si="31"/>
        <v>4.2519186193793432</v>
      </c>
      <c r="J117" s="9">
        <f t="shared" si="32"/>
        <v>1.7262618249947199</v>
      </c>
      <c r="K117" s="11">
        <f t="shared" si="33"/>
        <v>0.19801980198019803</v>
      </c>
      <c r="L117" s="11">
        <f t="shared" si="34"/>
        <v>0.25</v>
      </c>
      <c r="M117" s="11">
        <f t="shared" si="35"/>
        <v>0.5988023952095809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-0.24131440090116796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0.22884923222861209</v>
      </c>
      <c r="Q117" s="11">
        <f>2*'OddsRatio_working_3-way'!K117*'OddsRatio_working_3-way'!L117*'OddsRatio_working_3-way'!M117</f>
        <v>5.9287365862334747E-2</v>
      </c>
      <c r="R117" s="11">
        <f t="shared" si="36"/>
        <v>0</v>
      </c>
      <c r="S117" s="11">
        <f t="shared" si="37"/>
        <v>-0.94834469627172779</v>
      </c>
      <c r="T117" s="11">
        <f t="shared" si="38"/>
        <v>-0.24568515447454092</v>
      </c>
      <c r="U117" s="11">
        <f>'OddsRatio_working_3-way'!S117-'OddsRatio_working_3-way'!R117^2/3</f>
        <v>-0.94834469627172779</v>
      </c>
      <c r="V117" s="11">
        <f>'OddsRatio_working_3-way'!S117*'OddsRatio_working_3-way'!R117/3-2*'OddsRatio_working_3-way'!R117^3/27-'OddsRatio_working_3-way'!T117</f>
        <v>0.24568515447454092</v>
      </c>
      <c r="W117" s="11">
        <f>'OddsRatio_working_3-way'!V117^2+4*'OddsRatio_working_3-way'!U117^3/27</f>
        <v>-6.5994518901465987E-2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0.17773274461297572</v>
      </c>
      <c r="Y117" s="11">
        <f>IF('OddsRatio_working_3-way'!W117&gt;=0,IF('OddsRatio_working_3-way'!V117+SQRT('OddsRatio_working_3-way'!W117)&gt;0,0,PI()),ACOS('OddsRatio_working_3-way'!V117/(2*'OddsRatio_working_3-way'!X117)))</f>
        <v>0.80769708222711578</v>
      </c>
      <c r="Z117" s="11">
        <f>'OddsRatio_working_3-way'!X117^(1/3)*COS('OddsRatio_working_3-way'!Y117/3)</f>
        <v>0.54198643656322387</v>
      </c>
      <c r="AA117" s="11">
        <f>'OddsRatio_working_3-way'!X117^(1/3)*COS(('OddsRatio_working_3-way'!Y117+2*PI())/3)</f>
        <v>-0.40050847222513697</v>
      </c>
      <c r="AB117" s="11">
        <f>'OddsRatio_working_3-way'!X117^(1/3)*COS(('OddsRatio_working_3-way'!Y117+4*PI())/3)</f>
        <v>-0.14147796433808729</v>
      </c>
      <c r="AC117" s="11">
        <f>'OddsRatio_working_3-way'!X117^(1/3)*SIN('OddsRatio_working_3-way'!Y117/3)</f>
        <v>0.1495513334569139</v>
      </c>
      <c r="AD117" s="11">
        <f>'OddsRatio_working_3-way'!X117^(1/3)*SIN(('OddsRatio_working_3-way'!Y117+2*PI())/3)</f>
        <v>0.39459835584189812</v>
      </c>
      <c r="AE117" s="11">
        <f>'OddsRatio_working_3-way'!X117^(1/3)*SIN(('OddsRatio_working_3-way'!Y117+4*PI())/3)</f>
        <v>-0.5441496892988118</v>
      </c>
      <c r="AF117" s="11">
        <f>-'OddsRatio_working_3-way'!U117/(3*'OddsRatio_working_3-way'!X117^(1/3))*COS(('OddsRatio_working_3-way'!Y117)/3)</f>
        <v>0.54198643656322387</v>
      </c>
      <c r="AG117" s="11">
        <f>-'OddsRatio_working_3-way'!U117/(3*'OddsRatio_working_3-way'!X117^(1/3))*COS(('OddsRatio_working_3-way'!Y117+2*PI())/3)</f>
        <v>-0.40050847222513697</v>
      </c>
      <c r="AH117" s="11">
        <f>-'OddsRatio_working_3-way'!U117/(3*'OddsRatio_working_3-way'!X117^(1/3))*COS(('OddsRatio_working_3-way'!Y117+4*PI())/3)</f>
        <v>-0.14147796433808729</v>
      </c>
      <c r="AI117" s="11">
        <f>'OddsRatio_working_3-way'!U117/(3*'OddsRatio_working_3-way'!X117^(1/3))*SIN(('OddsRatio_working_3-way'!Y117)/3)</f>
        <v>-0.1495513334569139</v>
      </c>
      <c r="AJ117" s="11">
        <f>'OddsRatio_working_3-way'!U117/(3*'OddsRatio_working_3-way'!X117^(1/3))*SIN(('OddsRatio_working_3-way'!Y117+2*PI())/3)</f>
        <v>-0.39459835584189812</v>
      </c>
      <c r="AK117" s="11">
        <f>'OddsRatio_working_3-way'!U117/(3*'OddsRatio_working_3-way'!X117^(1/3))*SIN(('OddsRatio_working_3-way'!Y117+4*PI())/3)</f>
        <v>0.5441496892988118</v>
      </c>
      <c r="AL117" s="11">
        <f>'OddsRatio_working_3-way'!Z117+'OddsRatio_working_3-way'!AF117</f>
        <v>1.0839728731264477</v>
      </c>
      <c r="AM117" s="11">
        <f>'OddsRatio_working_3-way'!AA117+'OddsRatio_working_3-way'!AG117</f>
        <v>-0.80101694445027394</v>
      </c>
      <c r="AN117" s="11">
        <f>'OddsRatio_working_3-way'!AB117+'OddsRatio_working_3-way'!AH117</f>
        <v>-0.28295592867617458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1.0839728731264477</v>
      </c>
      <c r="AS117" s="11">
        <f>IF(('OddsRatio_working_3-way'!X117=0),IF(Q117&gt;0,-Q117^(1/3),(-Q117)^(1/3)),'OddsRatio_working_3-way'!AM117-'OddsRatio_working_3-way'!R117/3)</f>
        <v>-0.80101694445027394</v>
      </c>
      <c r="AT117" s="11">
        <f>IF(('OddsRatio_working_3-way'!X117=0),IF(Q117&gt;0,-Q117^(1/3),(-Q117)^(1/3)),'OddsRatio_working_3-way'!AN117-'OddsRatio_working_3-way'!R117/3)</f>
        <v>-0.28295592867617458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2.48</v>
      </c>
      <c r="B118" s="4">
        <f>IF('True_Odds_Calculator_3-way'!B117="","",'True_Odds_Calculator_3-way'!B117)</f>
        <v>2.97</v>
      </c>
      <c r="C118" s="4">
        <f>IF('True_Odds_Calculator_3-way'!C117="","",'True_Odds_Calculator_3-way'!C117)</f>
        <v>3.28</v>
      </c>
      <c r="D118" s="9">
        <f t="shared" si="26"/>
        <v>0.38721852800964474</v>
      </c>
      <c r="E118" s="9">
        <f t="shared" si="27"/>
        <v>0.32190942955984914</v>
      </c>
      <c r="F118" s="9">
        <f t="shared" si="28"/>
        <v>0.29087204243050602</v>
      </c>
      <c r="G118" s="9">
        <f t="shared" si="29"/>
        <v>1.0692709805412659</v>
      </c>
      <c r="H118" s="9">
        <f t="shared" si="30"/>
        <v>2.5825210512010734</v>
      </c>
      <c r="I118" s="9">
        <f t="shared" si="31"/>
        <v>3.1064638316662943</v>
      </c>
      <c r="J118" s="9">
        <f t="shared" si="32"/>
        <v>3.4379378356340866</v>
      </c>
      <c r="K118" s="11">
        <f t="shared" si="33"/>
        <v>0.40322580645161293</v>
      </c>
      <c r="L118" s="11">
        <f t="shared" si="34"/>
        <v>0.33670033670033667</v>
      </c>
      <c r="M118" s="11">
        <f t="shared" si="35"/>
        <v>0.3048780487804878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-0.2751571577299351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0.23717704185839511</v>
      </c>
      <c r="Q118" s="11">
        <f>2*'OddsRatio_working_3-way'!K118*'OddsRatio_working_3-way'!L118*'OddsRatio_working_3-way'!M118</f>
        <v>8.2784307803977344E-2</v>
      </c>
      <c r="R118" s="11">
        <f t="shared" si="36"/>
        <v>0</v>
      </c>
      <c r="S118" s="11">
        <f t="shared" si="37"/>
        <v>-0.86196936985074823</v>
      </c>
      <c r="T118" s="11">
        <f t="shared" si="38"/>
        <v>-0.30086190919746886</v>
      </c>
      <c r="U118" s="11">
        <f>'OddsRatio_working_3-way'!S118-'OddsRatio_working_3-way'!R118^2/3</f>
        <v>-0.86196936985074823</v>
      </c>
      <c r="V118" s="11">
        <f>'OddsRatio_working_3-way'!S118*'OddsRatio_working_3-way'!R118/3-2*'OddsRatio_working_3-way'!R118^3/27-'OddsRatio_working_3-way'!T118</f>
        <v>0.30086190919746886</v>
      </c>
      <c r="W118" s="11">
        <f>'OddsRatio_working_3-way'!V118^2+4*'OddsRatio_working_3-way'!U118^3/27</f>
        <v>-4.3614674133592296E-3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0.15401246363468868</v>
      </c>
      <c r="Y118" s="11">
        <f>IF('OddsRatio_working_3-way'!W118&gt;=0,IF('OddsRatio_working_3-way'!V118+SQRT('OddsRatio_working_3-way'!W118)&gt;0,0,PI()),ACOS('OddsRatio_working_3-way'!V118/(2*'OddsRatio_working_3-way'!X118)))</f>
        <v>0.21608037021451287</v>
      </c>
      <c r="Z118" s="11">
        <f>'OddsRatio_working_3-way'!X118^(1/3)*COS('OddsRatio_working_3-way'!Y118/3)</f>
        <v>0.53463549027063295</v>
      </c>
      <c r="AA118" s="11">
        <f>'OddsRatio_working_3-way'!X118^(1/3)*COS(('OddsRatio_working_3-way'!Y118+2*PI())/3)</f>
        <v>-0.30072450897135866</v>
      </c>
      <c r="AB118" s="11">
        <f>'OddsRatio_working_3-way'!X118^(1/3)*COS(('OddsRatio_working_3-way'!Y118+4*PI())/3)</f>
        <v>-0.23391098129927437</v>
      </c>
      <c r="AC118" s="11">
        <f>'OddsRatio_working_3-way'!X118^(1/3)*SIN('OddsRatio_working_3-way'!Y118/3)</f>
        <v>3.8574808186986498E-2</v>
      </c>
      <c r="AD118" s="11">
        <f>'OddsRatio_working_3-way'!X118^(1/3)*SIN(('OddsRatio_working_3-way'!Y118+2*PI())/3)</f>
        <v>0.44372051224562298</v>
      </c>
      <c r="AE118" s="11">
        <f>'OddsRatio_working_3-way'!X118^(1/3)*SIN(('OddsRatio_working_3-way'!Y118+4*PI())/3)</f>
        <v>-0.48229532043260931</v>
      </c>
      <c r="AF118" s="11">
        <f>-'OddsRatio_working_3-way'!U118/(3*'OddsRatio_working_3-way'!X118^(1/3))*COS(('OddsRatio_working_3-way'!Y118)/3)</f>
        <v>0.53463549027063284</v>
      </c>
      <c r="AG118" s="11">
        <f>-'OddsRatio_working_3-way'!U118/(3*'OddsRatio_working_3-way'!X118^(1/3))*COS(('OddsRatio_working_3-way'!Y118+2*PI())/3)</f>
        <v>-0.30072450897135861</v>
      </c>
      <c r="AH118" s="11">
        <f>-'OddsRatio_working_3-way'!U118/(3*'OddsRatio_working_3-way'!X118^(1/3))*COS(('OddsRatio_working_3-way'!Y118+4*PI())/3)</f>
        <v>-0.23391098129927432</v>
      </c>
      <c r="AI118" s="11">
        <f>'OddsRatio_working_3-way'!U118/(3*'OddsRatio_working_3-way'!X118^(1/3))*SIN(('OddsRatio_working_3-way'!Y118)/3)</f>
        <v>-3.8574808186986491E-2</v>
      </c>
      <c r="AJ118" s="11">
        <f>'OddsRatio_working_3-way'!U118/(3*'OddsRatio_working_3-way'!X118^(1/3))*SIN(('OddsRatio_working_3-way'!Y118+2*PI())/3)</f>
        <v>-0.44372051224562292</v>
      </c>
      <c r="AK118" s="11">
        <f>'OddsRatio_working_3-way'!U118/(3*'OddsRatio_working_3-way'!X118^(1/3))*SIN(('OddsRatio_working_3-way'!Y118+4*PI())/3)</f>
        <v>0.4822953204326092</v>
      </c>
      <c r="AL118" s="11">
        <f>'OddsRatio_working_3-way'!Z118+'OddsRatio_working_3-way'!AF118</f>
        <v>1.0692709805412659</v>
      </c>
      <c r="AM118" s="11">
        <f>'OddsRatio_working_3-way'!AA118+'OddsRatio_working_3-way'!AG118</f>
        <v>-0.60144901794271721</v>
      </c>
      <c r="AN118" s="11">
        <f>'OddsRatio_working_3-way'!AB118+'OddsRatio_working_3-way'!AH118</f>
        <v>-0.46782196259854869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1.0692709805412659</v>
      </c>
      <c r="AS118" s="11">
        <f>IF(('OddsRatio_working_3-way'!X118=0),IF(Q118&gt;0,-Q118^(1/3),(-Q118)^(1/3)),'OddsRatio_working_3-way'!AM118-'OddsRatio_working_3-way'!R118/3)</f>
        <v>-0.60144901794271721</v>
      </c>
      <c r="AT118" s="11">
        <f>IF(('OddsRatio_working_3-way'!X118=0),IF(Q118&gt;0,-Q118^(1/3),(-Q118)^(1/3)),'OddsRatio_working_3-way'!AN118-'OddsRatio_working_3-way'!R118/3)</f>
        <v>-0.46782196259854869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2.44</v>
      </c>
      <c r="B119" s="4">
        <f>IF('True_Odds_Calculator_3-way'!B118="","",'True_Odds_Calculator_3-way'!B118)</f>
        <v>2.98</v>
      </c>
      <c r="C119" s="4">
        <f>IF('True_Odds_Calculator_3-way'!C118="","",'True_Odds_Calculator_3-way'!C118)</f>
        <v>3.35</v>
      </c>
      <c r="D119" s="9">
        <f t="shared" si="26"/>
        <v>0.39402187452910736</v>
      </c>
      <c r="E119" s="9">
        <f t="shared" si="27"/>
        <v>0.32106295228514403</v>
      </c>
      <c r="F119" s="9">
        <f t="shared" si="28"/>
        <v>0.28491517318574866</v>
      </c>
      <c r="G119" s="9">
        <f t="shared" si="29"/>
        <v>1.0680070571996456</v>
      </c>
      <c r="H119" s="9">
        <f t="shared" si="30"/>
        <v>2.5379301623674895</v>
      </c>
      <c r="I119" s="9">
        <f t="shared" si="31"/>
        <v>3.1146539732552978</v>
      </c>
      <c r="J119" s="9">
        <f t="shared" si="32"/>
        <v>3.5098165844191676</v>
      </c>
      <c r="K119" s="11">
        <f t="shared" si="33"/>
        <v>0.4098360655737705</v>
      </c>
      <c r="L119" s="11">
        <f t="shared" si="34"/>
        <v>0.33557046979865773</v>
      </c>
      <c r="M119" s="11">
        <f t="shared" si="35"/>
        <v>0.29850746268656714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-0.27507089921719396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0.23687810261050346</v>
      </c>
      <c r="Q119" s="11">
        <f>2*'OddsRatio_working_3-way'!K119*'OddsRatio_working_3-way'!L119*'OddsRatio_working_3-way'!M119</f>
        <v>8.2106794665685767E-2</v>
      </c>
      <c r="R119" s="11">
        <f t="shared" si="36"/>
        <v>0</v>
      </c>
      <c r="S119" s="11">
        <f t="shared" si="37"/>
        <v>-0.86115290015999202</v>
      </c>
      <c r="T119" s="11">
        <f t="shared" si="38"/>
        <v>-0.29849320629462461</v>
      </c>
      <c r="U119" s="11">
        <f>'OddsRatio_working_3-way'!S119-'OddsRatio_working_3-way'!R119^2/3</f>
        <v>-0.86115290015999202</v>
      </c>
      <c r="V119" s="11">
        <f>'OddsRatio_working_3-way'!S119*'OddsRatio_working_3-way'!R119/3-2*'OddsRatio_working_3-way'!R119^3/27-'OddsRatio_working_3-way'!T119</f>
        <v>0.29849320629462461</v>
      </c>
      <c r="W119" s="11">
        <f>'OddsRatio_working_3-way'!V119^2+4*'OddsRatio_working_3-way'!U119^3/27</f>
        <v>-5.5118036757547118E-3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0.1537936912553633</v>
      </c>
      <c r="Y119" s="11">
        <f>IF('OddsRatio_working_3-way'!W119&gt;=0,IF('OddsRatio_working_3-way'!V119+SQRT('OddsRatio_working_3-way'!W119)&gt;0,0,PI()),ACOS('OddsRatio_working_3-way'!V119/(2*'OddsRatio_working_3-way'!X119)))</f>
        <v>0.24377451714096932</v>
      </c>
      <c r="Z119" s="11">
        <f>'OddsRatio_working_3-way'!X119^(1/3)*COS('OddsRatio_working_3-way'!Y119/3)</f>
        <v>0.53400352859982281</v>
      </c>
      <c r="AA119" s="11">
        <f>'OddsRatio_working_3-way'!X119^(1/3)*COS(('OddsRatio_working_3-way'!Y119+2*PI())/3)</f>
        <v>-0.30466339759165445</v>
      </c>
      <c r="AB119" s="11">
        <f>'OddsRatio_working_3-way'!X119^(1/3)*COS(('OddsRatio_working_3-way'!Y119+4*PI())/3)</f>
        <v>-0.22934013100816833</v>
      </c>
      <c r="AC119" s="11">
        <f>'OddsRatio_working_3-way'!X119^(1/3)*SIN('OddsRatio_working_3-way'!Y119/3)</f>
        <v>4.3487908238217701E-2</v>
      </c>
      <c r="AD119" s="11">
        <f>'OddsRatio_working_3-way'!X119^(1/3)*SIN(('OddsRatio_working_3-way'!Y119+2*PI())/3)</f>
        <v>0.44071666735886761</v>
      </c>
      <c r="AE119" s="11">
        <f>'OddsRatio_working_3-way'!X119^(1/3)*SIN(('OddsRatio_working_3-way'!Y119+4*PI())/3)</f>
        <v>-0.4842045755970853</v>
      </c>
      <c r="AF119" s="11">
        <f>-'OddsRatio_working_3-way'!U119/(3*'OddsRatio_working_3-way'!X119^(1/3))*COS(('OddsRatio_working_3-way'!Y119)/3)</f>
        <v>0.53400352859982281</v>
      </c>
      <c r="AG119" s="11">
        <f>-'OddsRatio_working_3-way'!U119/(3*'OddsRatio_working_3-way'!X119^(1/3))*COS(('OddsRatio_working_3-way'!Y119+2*PI())/3)</f>
        <v>-0.30466339759165445</v>
      </c>
      <c r="AH119" s="11">
        <f>-'OddsRatio_working_3-way'!U119/(3*'OddsRatio_working_3-way'!X119^(1/3))*COS(('OddsRatio_working_3-way'!Y119+4*PI())/3)</f>
        <v>-0.22934013100816833</v>
      </c>
      <c r="AI119" s="11">
        <f>'OddsRatio_working_3-way'!U119/(3*'OddsRatio_working_3-way'!X119^(1/3))*SIN(('OddsRatio_working_3-way'!Y119)/3)</f>
        <v>-4.3487908238217701E-2</v>
      </c>
      <c r="AJ119" s="11">
        <f>'OddsRatio_working_3-way'!U119/(3*'OddsRatio_working_3-way'!X119^(1/3))*SIN(('OddsRatio_working_3-way'!Y119+2*PI())/3)</f>
        <v>-0.44071666735886761</v>
      </c>
      <c r="AK119" s="11">
        <f>'OddsRatio_working_3-way'!U119/(3*'OddsRatio_working_3-way'!X119^(1/3))*SIN(('OddsRatio_working_3-way'!Y119+4*PI())/3)</f>
        <v>0.4842045755970853</v>
      </c>
      <c r="AL119" s="11">
        <f>'OddsRatio_working_3-way'!Z119+'OddsRatio_working_3-way'!AF119</f>
        <v>1.0680070571996456</v>
      </c>
      <c r="AM119" s="11">
        <f>'OddsRatio_working_3-way'!AA119+'OddsRatio_working_3-way'!AG119</f>
        <v>-0.6093267951833089</v>
      </c>
      <c r="AN119" s="11">
        <f>'OddsRatio_working_3-way'!AB119+'OddsRatio_working_3-way'!AH119</f>
        <v>-0.45868026201633666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1.0680070571996456</v>
      </c>
      <c r="AS119" s="11">
        <f>IF(('OddsRatio_working_3-way'!X119=0),IF(Q119&gt;0,-Q119^(1/3),(-Q119)^(1/3)),'OddsRatio_working_3-way'!AM119-'OddsRatio_working_3-way'!R119/3)</f>
        <v>-0.6093267951833089</v>
      </c>
      <c r="AT119" s="11">
        <f>IF(('OddsRatio_working_3-way'!X119=0),IF(Q119&gt;0,-Q119^(1/3),(-Q119)^(1/3)),'OddsRatio_working_3-way'!AN119-'OddsRatio_working_3-way'!R119/3)</f>
        <v>-0.45868026201633666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2.23</v>
      </c>
      <c r="B120" s="4">
        <f>IF('True_Odds_Calculator_3-way'!B119="","",'True_Odds_Calculator_3-way'!B119)</f>
        <v>3.17</v>
      </c>
      <c r="C120" s="4">
        <f>IF('True_Odds_Calculator_3-way'!C119="","",'True_Odds_Calculator_3-way'!C119)</f>
        <v>3.56</v>
      </c>
      <c r="D120" s="9">
        <f t="shared" si="26"/>
        <v>0.43167380050509035</v>
      </c>
      <c r="E120" s="9">
        <f t="shared" si="27"/>
        <v>0.30095837254540719</v>
      </c>
      <c r="F120" s="9">
        <f t="shared" si="28"/>
        <v>0.26736782694950245</v>
      </c>
      <c r="G120" s="9">
        <f t="shared" si="29"/>
        <v>1.0703772621524208</v>
      </c>
      <c r="H120" s="9">
        <f t="shared" si="30"/>
        <v>2.3165640324474772</v>
      </c>
      <c r="I120" s="9">
        <f t="shared" si="31"/>
        <v>3.3227186588707536</v>
      </c>
      <c r="J120" s="9">
        <f t="shared" si="32"/>
        <v>3.7401657911101966</v>
      </c>
      <c r="K120" s="11">
        <f t="shared" si="33"/>
        <v>0.44843049327354262</v>
      </c>
      <c r="L120" s="11">
        <f t="shared" si="34"/>
        <v>0.31545741324921134</v>
      </c>
      <c r="M120" s="11">
        <f t="shared" si="35"/>
        <v>0.2808988764044944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-0.27151303687722106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0.23682750327068319</v>
      </c>
      <c r="Q120" s="11">
        <f>2*'OddsRatio_working_3-way'!K120*'OddsRatio_working_3-way'!L120*'OddsRatio_working_3-way'!M120</f>
        <v>7.9472316533786308E-2</v>
      </c>
      <c r="R120" s="11">
        <f t="shared" si="36"/>
        <v>0</v>
      </c>
      <c r="S120" s="11">
        <f t="shared" si="37"/>
        <v>-0.87225094601176456</v>
      </c>
      <c r="T120" s="11">
        <f t="shared" si="38"/>
        <v>-0.2927016597354915</v>
      </c>
      <c r="U120" s="11">
        <f>'OddsRatio_working_3-way'!S120-'OddsRatio_working_3-way'!R120^2/3</f>
        <v>-0.87225094601176456</v>
      </c>
      <c r="V120" s="11">
        <f>'OddsRatio_working_3-way'!S120*'OddsRatio_working_3-way'!R120/3-2*'OddsRatio_working_3-way'!R120^3/27-'OddsRatio_working_3-way'!T120</f>
        <v>0.2927016597354915</v>
      </c>
      <c r="W120" s="11">
        <f>'OddsRatio_working_3-way'!V120^2+4*'OddsRatio_working_3-way'!U120^3/27</f>
        <v>-1.2640917462482082E-2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0.15677625703083481</v>
      </c>
      <c r="Y120" s="11">
        <f>IF('OddsRatio_working_3-way'!W120&gt;=0,IF('OddsRatio_working_3-way'!V120+SQRT('OddsRatio_working_3-way'!W120)&gt;0,0,PI()),ACOS('OddsRatio_working_3-way'!V120/(2*'OddsRatio_working_3-way'!X120)))</f>
        <v>0.36674005200361481</v>
      </c>
      <c r="Z120" s="11">
        <f>'OddsRatio_working_3-way'!X120^(1/3)*COS('OddsRatio_working_3-way'!Y120/3)</f>
        <v>0.5351886310762104</v>
      </c>
      <c r="AA120" s="11">
        <f>'OddsRatio_working_3-way'!X120^(1/3)*COS(('OddsRatio_working_3-way'!Y120+2*PI())/3)</f>
        <v>-0.32453800156228235</v>
      </c>
      <c r="AB120" s="11">
        <f>'OddsRatio_working_3-way'!X120^(1/3)*COS(('OddsRatio_working_3-way'!Y120+4*PI())/3)</f>
        <v>-0.21065062951392843</v>
      </c>
      <c r="AC120" s="11">
        <f>'OddsRatio_working_3-way'!X120^(1/3)*SIN('OddsRatio_working_3-way'!Y120/3)</f>
        <v>6.5752904909416432E-2</v>
      </c>
      <c r="AD120" s="11">
        <f>'OddsRatio_working_3-way'!X120^(1/3)*SIN(('OddsRatio_working_3-way'!Y120+2*PI())/3)</f>
        <v>0.43061049787390793</v>
      </c>
      <c r="AE120" s="11">
        <f>'OddsRatio_working_3-way'!X120^(1/3)*SIN(('OddsRatio_working_3-way'!Y120+4*PI())/3)</f>
        <v>-0.49636340278332414</v>
      </c>
      <c r="AF120" s="11">
        <f>-'OddsRatio_working_3-way'!U120/(3*'OddsRatio_working_3-way'!X120^(1/3))*COS(('OddsRatio_working_3-way'!Y120)/3)</f>
        <v>0.53518863107621051</v>
      </c>
      <c r="AG120" s="11">
        <f>-'OddsRatio_working_3-way'!U120/(3*'OddsRatio_working_3-way'!X120^(1/3))*COS(('OddsRatio_working_3-way'!Y120+2*PI())/3)</f>
        <v>-0.32453800156228241</v>
      </c>
      <c r="AH120" s="11">
        <f>-'OddsRatio_working_3-way'!U120/(3*'OddsRatio_working_3-way'!X120^(1/3))*COS(('OddsRatio_working_3-way'!Y120+4*PI())/3)</f>
        <v>-0.21065062951392849</v>
      </c>
      <c r="AI120" s="11">
        <f>'OddsRatio_working_3-way'!U120/(3*'OddsRatio_working_3-way'!X120^(1/3))*SIN(('OddsRatio_working_3-way'!Y120)/3)</f>
        <v>-6.5752904909416446E-2</v>
      </c>
      <c r="AJ120" s="11">
        <f>'OddsRatio_working_3-way'!U120/(3*'OddsRatio_working_3-way'!X120^(1/3))*SIN(('OddsRatio_working_3-way'!Y120+2*PI())/3)</f>
        <v>-0.43061049787390804</v>
      </c>
      <c r="AK120" s="11">
        <f>'OddsRatio_working_3-way'!U120/(3*'OddsRatio_working_3-way'!X120^(1/3))*SIN(('OddsRatio_working_3-way'!Y120+4*PI())/3)</f>
        <v>0.49636340278332425</v>
      </c>
      <c r="AL120" s="11">
        <f>'OddsRatio_working_3-way'!Z120+'OddsRatio_working_3-way'!AF120</f>
        <v>1.0703772621524208</v>
      </c>
      <c r="AM120" s="11">
        <f>'OddsRatio_working_3-way'!AA120+'OddsRatio_working_3-way'!AG120</f>
        <v>-0.64907600312456482</v>
      </c>
      <c r="AN120" s="11">
        <f>'OddsRatio_working_3-way'!AB120+'OddsRatio_working_3-way'!AH120</f>
        <v>-0.42130125902785692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1.0703772621524208</v>
      </c>
      <c r="AS120" s="11">
        <f>IF(('OddsRatio_working_3-way'!X120=0),IF(Q120&gt;0,-Q120^(1/3),(-Q120)^(1/3)),'OddsRatio_working_3-way'!AM120-'OddsRatio_working_3-way'!R120/3)</f>
        <v>-0.64907600312456482</v>
      </c>
      <c r="AT120" s="11">
        <f>IF(('OddsRatio_working_3-way'!X120=0),IF(Q120&gt;0,-Q120^(1/3),(-Q120)^(1/3)),'OddsRatio_working_3-way'!AN120-'OddsRatio_working_3-way'!R120/3)</f>
        <v>-0.42130125902785692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1.78</v>
      </c>
      <c r="B121" s="4">
        <f>IF('True_Odds_Calculator_3-way'!B120="","",'True_Odds_Calculator_3-way'!B120)</f>
        <v>3.6</v>
      </c>
      <c r="C121" s="4">
        <f>IF('True_Odds_Calculator_3-way'!C120="","",'True_Odds_Calculator_3-way'!C120)</f>
        <v>4.8</v>
      </c>
      <c r="D121" s="9">
        <f t="shared" si="26"/>
        <v>0.54223175931473655</v>
      </c>
      <c r="E121" s="9">
        <f t="shared" si="27"/>
        <v>0.26218508295042237</v>
      </c>
      <c r="F121" s="9">
        <f t="shared" si="28"/>
        <v>0.19558315773484103</v>
      </c>
      <c r="G121" s="9">
        <f t="shared" si="29"/>
        <v>1.082345970650251</v>
      </c>
      <c r="H121" s="9">
        <f t="shared" si="30"/>
        <v>1.8442298571071958</v>
      </c>
      <c r="I121" s="9">
        <f t="shared" si="31"/>
        <v>3.8140995236906519</v>
      </c>
      <c r="J121" s="9">
        <f t="shared" si="32"/>
        <v>5.1129146884709531</v>
      </c>
      <c r="K121" s="11">
        <f t="shared" si="33"/>
        <v>0.5617977528089888</v>
      </c>
      <c r="L121" s="11">
        <f t="shared" si="34"/>
        <v>0.27777777777777779</v>
      </c>
      <c r="M121" s="11">
        <f t="shared" si="35"/>
        <v>0.20833333333333334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-0.25054619225967534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0.23343216812317938</v>
      </c>
      <c r="Q121" s="11">
        <f>2*'OddsRatio_working_3-way'!K121*'OddsRatio_working_3-way'!L121*'OddsRatio_working_3-way'!M121</f>
        <v>6.5022888056595937E-2</v>
      </c>
      <c r="R121" s="11">
        <f t="shared" si="36"/>
        <v>0</v>
      </c>
      <c r="S121" s="11">
        <f t="shared" si="37"/>
        <v>-0.93169313817087129</v>
      </c>
      <c r="T121" s="11">
        <f t="shared" si="38"/>
        <v>-0.25952455102252686</v>
      </c>
      <c r="U121" s="11">
        <f>'OddsRatio_working_3-way'!S121-'OddsRatio_working_3-way'!R121^2/3</f>
        <v>-0.93169313817087129</v>
      </c>
      <c r="V121" s="11">
        <f>'OddsRatio_working_3-way'!S121*'OddsRatio_working_3-way'!R121/3-2*'OddsRatio_working_3-way'!R121^3/27-'OddsRatio_working_3-way'!T121</f>
        <v>0.25952455102252686</v>
      </c>
      <c r="W121" s="11">
        <f>'OddsRatio_working_3-way'!V121^2+4*'OddsRatio_working_3-way'!U121^3/27</f>
        <v>-5.2463035358150306E-2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0.17307225943344767</v>
      </c>
      <c r="Y121" s="11">
        <f>IF('OddsRatio_working_3-way'!W121&gt;=0,IF('OddsRatio_working_3-way'!V121+SQRT('OddsRatio_working_3-way'!W121)&gt;0,0,PI()),ACOS('OddsRatio_working_3-way'!V121/(2*'OddsRatio_working_3-way'!X121)))</f>
        <v>0.72310035222239732</v>
      </c>
      <c r="Z121" s="11">
        <f>'OddsRatio_working_3-way'!X121^(1/3)*COS('OddsRatio_working_3-way'!Y121/3)</f>
        <v>0.54117298532512559</v>
      </c>
      <c r="AA121" s="11">
        <f>'OddsRatio_working_3-way'!X121^(1/3)*COS(('OddsRatio_working_3-way'!Y121+2*PI())/3)</f>
        <v>-0.38579124303526419</v>
      </c>
      <c r="AB121" s="11">
        <f>'OddsRatio_working_3-way'!X121^(1/3)*COS(('OddsRatio_working_3-way'!Y121+4*PI())/3)</f>
        <v>-0.15538174228986154</v>
      </c>
      <c r="AC121" s="11">
        <f>'OddsRatio_working_3-way'!X121^(1/3)*SIN('OddsRatio_working_3-way'!Y121/3)</f>
        <v>0.13302698727920564</v>
      </c>
      <c r="AD121" s="11">
        <f>'OddsRatio_working_3-way'!X121^(1/3)*SIN(('OddsRatio_working_3-way'!Y121+2*PI())/3)</f>
        <v>0.40215605949381916</v>
      </c>
      <c r="AE121" s="11">
        <f>'OddsRatio_working_3-way'!X121^(1/3)*SIN(('OddsRatio_working_3-way'!Y121+4*PI())/3)</f>
        <v>-0.53518304677302464</v>
      </c>
      <c r="AF121" s="11">
        <f>-'OddsRatio_working_3-way'!U121/(3*'OddsRatio_working_3-way'!X121^(1/3))*COS(('OddsRatio_working_3-way'!Y121)/3)</f>
        <v>0.54117298532512548</v>
      </c>
      <c r="AG121" s="11">
        <f>-'OddsRatio_working_3-way'!U121/(3*'OddsRatio_working_3-way'!X121^(1/3))*COS(('OddsRatio_working_3-way'!Y121+2*PI())/3)</f>
        <v>-0.38579124303526413</v>
      </c>
      <c r="AH121" s="11">
        <f>-'OddsRatio_working_3-way'!U121/(3*'OddsRatio_working_3-way'!X121^(1/3))*COS(('OddsRatio_working_3-way'!Y121+4*PI())/3)</f>
        <v>-0.15538174228986151</v>
      </c>
      <c r="AI121" s="11">
        <f>'OddsRatio_working_3-way'!U121/(3*'OddsRatio_working_3-way'!X121^(1/3))*SIN(('OddsRatio_working_3-way'!Y121)/3)</f>
        <v>-0.13302698727920562</v>
      </c>
      <c r="AJ121" s="11">
        <f>'OddsRatio_working_3-way'!U121/(3*'OddsRatio_working_3-way'!X121^(1/3))*SIN(('OddsRatio_working_3-way'!Y121+2*PI())/3)</f>
        <v>-0.40215605949381911</v>
      </c>
      <c r="AK121" s="11">
        <f>'OddsRatio_working_3-way'!U121/(3*'OddsRatio_working_3-way'!X121^(1/3))*SIN(('OddsRatio_working_3-way'!Y121+4*PI())/3)</f>
        <v>0.53518304677302453</v>
      </c>
      <c r="AL121" s="11">
        <f>'OddsRatio_working_3-way'!Z121+'OddsRatio_working_3-way'!AF121</f>
        <v>1.082345970650251</v>
      </c>
      <c r="AM121" s="11">
        <f>'OddsRatio_working_3-way'!AA121+'OddsRatio_working_3-way'!AG121</f>
        <v>-0.77158248607052826</v>
      </c>
      <c r="AN121" s="11">
        <f>'OddsRatio_working_3-way'!AB121+'OddsRatio_working_3-way'!AH121</f>
        <v>-0.31076348457972303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1.082345970650251</v>
      </c>
      <c r="AS121" s="11">
        <f>IF(('OddsRatio_working_3-way'!X121=0),IF(Q121&gt;0,-Q121^(1/3),(-Q121)^(1/3)),'OddsRatio_working_3-way'!AM121-'OddsRatio_working_3-way'!R121/3)</f>
        <v>-0.77158248607052826</v>
      </c>
      <c r="AT121" s="11">
        <f>IF(('OddsRatio_working_3-way'!X121=0),IF(Q121&gt;0,-Q121^(1/3),(-Q121)^(1/3)),'OddsRatio_working_3-way'!AN121-'OddsRatio_working_3-way'!R121/3)</f>
        <v>-0.31076348457972303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5.07</v>
      </c>
      <c r="B122" s="4">
        <f>IF('True_Odds_Calculator_3-way'!B121="","",'True_Odds_Calculator_3-way'!B121)</f>
        <v>3.68</v>
      </c>
      <c r="C122" s="4">
        <f>IF('True_Odds_Calculator_3-way'!C121="","",'True_Odds_Calculator_3-way'!C121)</f>
        <v>1.76</v>
      </c>
      <c r="D122" s="9">
        <f t="shared" si="26"/>
        <v>0.18756438056691749</v>
      </c>
      <c r="E122" s="9">
        <f t="shared" si="27"/>
        <v>0.25959236497319998</v>
      </c>
      <c r="F122" s="9">
        <f t="shared" si="28"/>
        <v>0.55284325445988258</v>
      </c>
      <c r="G122" s="9">
        <f t="shared" si="29"/>
        <v>1.0642512757859302</v>
      </c>
      <c r="H122" s="9">
        <f t="shared" si="30"/>
        <v>5.3315026924487361</v>
      </c>
      <c r="I122" s="9">
        <f t="shared" si="31"/>
        <v>3.8521934191062934</v>
      </c>
      <c r="J122" s="9">
        <f t="shared" si="32"/>
        <v>1.8088309695973068</v>
      </c>
      <c r="K122" s="11">
        <f t="shared" si="33"/>
        <v>0.1972386587771203</v>
      </c>
      <c r="L122" s="11">
        <f t="shared" si="34"/>
        <v>0.27173913043478259</v>
      </c>
      <c r="M122" s="11">
        <f t="shared" si="35"/>
        <v>0.56818181818181823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-0.25244940399622673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0.22870280499879159</v>
      </c>
      <c r="Q122" s="11">
        <f>2*'OddsRatio_working_3-way'!K122*'OddsRatio_working_3-way'!L122*'OddsRatio_working_3-way'!M122</f>
        <v>6.0906206391156223E-2</v>
      </c>
      <c r="R122" s="11">
        <f t="shared" si="36"/>
        <v>0</v>
      </c>
      <c r="S122" s="11">
        <f t="shared" si="37"/>
        <v>-0.90593521465477467</v>
      </c>
      <c r="T122" s="11">
        <f t="shared" si="38"/>
        <v>-0.24126104251791605</v>
      </c>
      <c r="U122" s="11">
        <f>'OddsRatio_working_3-way'!S122-'OddsRatio_working_3-way'!R122^2/3</f>
        <v>-0.90593521465477467</v>
      </c>
      <c r="V122" s="11">
        <f>'OddsRatio_working_3-way'!S122*'OddsRatio_working_3-way'!R122/3-2*'OddsRatio_working_3-way'!R122^3/27-'OddsRatio_working_3-way'!T122</f>
        <v>0.24126104251791605</v>
      </c>
      <c r="W122" s="11">
        <f>'OddsRatio_working_3-way'!V122^2+4*'OddsRatio_working_3-way'!U122^3/27</f>
        <v>-5.1943908322673052E-2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0.16594486957985832</v>
      </c>
      <c r="Y122" s="11">
        <f>IF('OddsRatio_working_3-way'!W122&gt;=0,IF('OddsRatio_working_3-way'!V122+SQRT('OddsRatio_working_3-way'!W122)&gt;0,0,PI()),ACOS('OddsRatio_working_3-way'!V122/(2*'OddsRatio_working_3-way'!X122)))</f>
        <v>0.7569536952188024</v>
      </c>
      <c r="Z122" s="11">
        <f>'OddsRatio_working_3-way'!X122^(1/3)*COS('OddsRatio_working_3-way'!Y122/3)</f>
        <v>0.53212563789296508</v>
      </c>
      <c r="AA122" s="11">
        <f>'OddsRatio_working_3-way'!X122^(1/3)*COS(('OddsRatio_working_3-way'!Y122+2*PI())/3)</f>
        <v>-0.38487162664375468</v>
      </c>
      <c r="AB122" s="11">
        <f>'OddsRatio_working_3-way'!X122^(1/3)*COS(('OddsRatio_working_3-way'!Y122+4*PI())/3)</f>
        <v>-0.14725401124921028</v>
      </c>
      <c r="AC122" s="11">
        <f>'OddsRatio_working_3-way'!X122^(1/3)*SIN('OddsRatio_working_3-way'!Y122/3)</f>
        <v>0.13718859421223709</v>
      </c>
      <c r="AD122" s="11">
        <f>'OddsRatio_working_3-way'!X122^(1/3)*SIN(('OddsRatio_working_3-way'!Y122+2*PI())/3)</f>
        <v>0.3922400233141885</v>
      </c>
      <c r="AE122" s="11">
        <f>'OddsRatio_working_3-way'!X122^(1/3)*SIN(('OddsRatio_working_3-way'!Y122+4*PI())/3)</f>
        <v>-0.52942861752642567</v>
      </c>
      <c r="AF122" s="11">
        <f>-'OddsRatio_working_3-way'!U122/(3*'OddsRatio_working_3-way'!X122^(1/3))*COS(('OddsRatio_working_3-way'!Y122)/3)</f>
        <v>0.53212563789296519</v>
      </c>
      <c r="AG122" s="11">
        <f>-'OddsRatio_working_3-way'!U122/(3*'OddsRatio_working_3-way'!X122^(1/3))*COS(('OddsRatio_working_3-way'!Y122+2*PI())/3)</f>
        <v>-0.38487162664375479</v>
      </c>
      <c r="AH122" s="11">
        <f>-'OddsRatio_working_3-way'!U122/(3*'OddsRatio_working_3-way'!X122^(1/3))*COS(('OddsRatio_working_3-way'!Y122+4*PI())/3)</f>
        <v>-0.14725401124921031</v>
      </c>
      <c r="AI122" s="11">
        <f>'OddsRatio_working_3-way'!U122/(3*'OddsRatio_working_3-way'!X122^(1/3))*SIN(('OddsRatio_working_3-way'!Y122)/3)</f>
        <v>-0.13718859421223711</v>
      </c>
      <c r="AJ122" s="11">
        <f>'OddsRatio_working_3-way'!U122/(3*'OddsRatio_working_3-way'!X122^(1/3))*SIN(('OddsRatio_working_3-way'!Y122+2*PI())/3)</f>
        <v>-0.39224002331418861</v>
      </c>
      <c r="AK122" s="11">
        <f>'OddsRatio_working_3-way'!U122/(3*'OddsRatio_working_3-way'!X122^(1/3))*SIN(('OddsRatio_working_3-way'!Y122+4*PI())/3)</f>
        <v>0.52942861752642578</v>
      </c>
      <c r="AL122" s="11">
        <f>'OddsRatio_working_3-way'!Z122+'OddsRatio_working_3-way'!AF122</f>
        <v>1.0642512757859302</v>
      </c>
      <c r="AM122" s="11">
        <f>'OddsRatio_working_3-way'!AA122+'OddsRatio_working_3-way'!AG122</f>
        <v>-0.76974325328750948</v>
      </c>
      <c r="AN122" s="11">
        <f>'OddsRatio_working_3-way'!AB122+'OddsRatio_working_3-way'!AH122</f>
        <v>-0.29450802249842056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1.0642512757859302</v>
      </c>
      <c r="AS122" s="11">
        <f>IF(('OddsRatio_working_3-way'!X122=0),IF(Q122&gt;0,-Q122^(1/3),(-Q122)^(1/3)),'OddsRatio_working_3-way'!AM122-'OddsRatio_working_3-way'!R122/3)</f>
        <v>-0.76974325328750948</v>
      </c>
      <c r="AT122" s="11">
        <f>IF(('OddsRatio_working_3-way'!X122=0),IF(Q122&gt;0,-Q122^(1/3),(-Q122)^(1/3)),'OddsRatio_working_3-way'!AN122-'OddsRatio_working_3-way'!R122/3)</f>
        <v>-0.29450802249842056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2.39</v>
      </c>
      <c r="B123" s="4">
        <f>IF('True_Odds_Calculator_3-way'!B122="","",'True_Odds_Calculator_3-way'!B122)</f>
        <v>3.3</v>
      </c>
      <c r="C123" s="4">
        <f>IF('True_Odds_Calculator_3-way'!C122="","",'True_Odds_Calculator_3-way'!C122)</f>
        <v>3.1</v>
      </c>
      <c r="D123" s="9">
        <f t="shared" si="26"/>
        <v>0.40242436474761217</v>
      </c>
      <c r="E123" s="9">
        <f t="shared" si="27"/>
        <v>0.28926034351586255</v>
      </c>
      <c r="F123" s="9">
        <f t="shared" si="28"/>
        <v>0.30831529173652555</v>
      </c>
      <c r="G123" s="9">
        <f t="shared" si="29"/>
        <v>1.0683014415098315</v>
      </c>
      <c r="H123" s="9">
        <f t="shared" si="30"/>
        <v>2.484939003698666</v>
      </c>
      <c r="I123" s="9">
        <f t="shared" si="31"/>
        <v>3.4570933154726124</v>
      </c>
      <c r="J123" s="9">
        <f t="shared" si="32"/>
        <v>3.2434330271706462</v>
      </c>
      <c r="K123" s="11">
        <f t="shared" si="33"/>
        <v>0.41841004184100417</v>
      </c>
      <c r="L123" s="11">
        <f t="shared" si="34"/>
        <v>0.30303030303030304</v>
      </c>
      <c r="M123" s="11">
        <f t="shared" si="35"/>
        <v>0.32258064516129031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-0.27459232628621233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0.23681272162848618</v>
      </c>
      <c r="Q123" s="11">
        <f>2*'OddsRatio_working_3-way'!K123*'OddsRatio_working_3-way'!L123*'OddsRatio_working_3-way'!M123</f>
        <v>8.1800594690323386E-2</v>
      </c>
      <c r="R123" s="11">
        <f t="shared" si="36"/>
        <v>0</v>
      </c>
      <c r="S123" s="11">
        <f t="shared" si="37"/>
        <v>-0.86241565753608207</v>
      </c>
      <c r="T123" s="11">
        <f t="shared" si="38"/>
        <v>-0.29789832730089189</v>
      </c>
      <c r="U123" s="11">
        <f>'OddsRatio_working_3-way'!S123-'OddsRatio_working_3-way'!R123^2/3</f>
        <v>-0.86241565753608207</v>
      </c>
      <c r="V123" s="11">
        <f>'OddsRatio_working_3-way'!S123*'OddsRatio_working_3-way'!R123/3-2*'OddsRatio_working_3-way'!R123^3/27-'OddsRatio_working_3-way'!T123</f>
        <v>0.29789832730089189</v>
      </c>
      <c r="W123" s="11">
        <f>'OddsRatio_working_3-way'!V123^2+4*'OddsRatio_working_3-way'!U123^3/27</f>
        <v>-6.283391091008575E-3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0.1541320898610003</v>
      </c>
      <c r="Y123" s="11">
        <f>IF('OddsRatio_working_3-way'!W123&gt;=0,IF('OddsRatio_working_3-way'!V123+SQRT('OddsRatio_working_3-way'!W123)&gt;0,0,PI()),ACOS('OddsRatio_working_3-way'!V123/(2*'OddsRatio_working_3-way'!X123)))</f>
        <v>0.26006417752190925</v>
      </c>
      <c r="Z123" s="11">
        <f>'OddsRatio_working_3-way'!X123^(1/3)*COS('OddsRatio_working_3-way'!Y123/3)</f>
        <v>0.53415072075491576</v>
      </c>
      <c r="AA123" s="11">
        <f>'OddsRatio_working_3-way'!X123^(1/3)*COS(('OddsRatio_working_3-way'!Y123+2*PI())/3)</f>
        <v>-0.30727697753116845</v>
      </c>
      <c r="AB123" s="11">
        <f>'OddsRatio_working_3-way'!X123^(1/3)*COS(('OddsRatio_working_3-way'!Y123+4*PI())/3)</f>
        <v>-0.2268737432237472</v>
      </c>
      <c r="AC123" s="11">
        <f>'OddsRatio_working_3-way'!X123^(1/3)*SIN('OddsRatio_working_3-way'!Y123/3)</f>
        <v>4.6420828971106227E-2</v>
      </c>
      <c r="AD123" s="11">
        <f>'OddsRatio_working_3-way'!X123^(1/3)*SIN(('OddsRatio_working_3-way'!Y123+2*PI())/3)</f>
        <v>0.43937767913797177</v>
      </c>
      <c r="AE123" s="11">
        <f>'OddsRatio_working_3-way'!X123^(1/3)*SIN(('OddsRatio_working_3-way'!Y123+4*PI())/3)</f>
        <v>-0.48579850810907799</v>
      </c>
      <c r="AF123" s="11">
        <f>-'OddsRatio_working_3-way'!U123/(3*'OddsRatio_working_3-way'!X123^(1/3))*COS(('OddsRatio_working_3-way'!Y123)/3)</f>
        <v>0.53415072075491576</v>
      </c>
      <c r="AG123" s="11">
        <f>-'OddsRatio_working_3-way'!U123/(3*'OddsRatio_working_3-way'!X123^(1/3))*COS(('OddsRatio_working_3-way'!Y123+2*PI())/3)</f>
        <v>-0.30727697753116845</v>
      </c>
      <c r="AH123" s="11">
        <f>-'OddsRatio_working_3-way'!U123/(3*'OddsRatio_working_3-way'!X123^(1/3))*COS(('OddsRatio_working_3-way'!Y123+4*PI())/3)</f>
        <v>-0.2268737432237472</v>
      </c>
      <c r="AI123" s="11">
        <f>'OddsRatio_working_3-way'!U123/(3*'OddsRatio_working_3-way'!X123^(1/3))*SIN(('OddsRatio_working_3-way'!Y123)/3)</f>
        <v>-4.6420828971106227E-2</v>
      </c>
      <c r="AJ123" s="11">
        <f>'OddsRatio_working_3-way'!U123/(3*'OddsRatio_working_3-way'!X123^(1/3))*SIN(('OddsRatio_working_3-way'!Y123+2*PI())/3)</f>
        <v>-0.43937767913797177</v>
      </c>
      <c r="AK123" s="11">
        <f>'OddsRatio_working_3-way'!U123/(3*'OddsRatio_working_3-way'!X123^(1/3))*SIN(('OddsRatio_working_3-way'!Y123+4*PI())/3)</f>
        <v>0.48579850810907799</v>
      </c>
      <c r="AL123" s="11">
        <f>'OddsRatio_working_3-way'!Z123+'OddsRatio_working_3-way'!AF123</f>
        <v>1.0683014415098315</v>
      </c>
      <c r="AM123" s="11">
        <f>'OddsRatio_working_3-way'!AA123+'OddsRatio_working_3-way'!AG123</f>
        <v>-0.6145539550623369</v>
      </c>
      <c r="AN123" s="11">
        <f>'OddsRatio_working_3-way'!AB123+'OddsRatio_working_3-way'!AH123</f>
        <v>-0.45374748644749441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1.0683014415098315</v>
      </c>
      <c r="AS123" s="11">
        <f>IF(('OddsRatio_working_3-way'!X123=0),IF(Q123&gt;0,-Q123^(1/3),(-Q123)^(1/3)),'OddsRatio_working_3-way'!AM123-'OddsRatio_working_3-way'!R123/3)</f>
        <v>-0.6145539550623369</v>
      </c>
      <c r="AT123" s="11">
        <f>IF(('OddsRatio_working_3-way'!X123=0),IF(Q123&gt;0,-Q123^(1/3),(-Q123)^(1/3)),'OddsRatio_working_3-way'!AN123-'OddsRatio_working_3-way'!R123/3)</f>
        <v>-0.45374748644749441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3.27</v>
      </c>
      <c r="B124" s="4">
        <f>IF('True_Odds_Calculator_3-way'!B123="","",'True_Odds_Calculator_3-way'!B123)</f>
        <v>3.71</v>
      </c>
      <c r="C124" s="4">
        <f>IF('True_Odds_Calculator_3-way'!C123="","",'True_Odds_Calculator_3-way'!C123)</f>
        <v>2.1800000000000002</v>
      </c>
      <c r="D124" s="9">
        <f t="shared" si="26"/>
        <v>0.29483720755558918</v>
      </c>
      <c r="E124" s="9">
        <f t="shared" si="27"/>
        <v>0.25938372290468137</v>
      </c>
      <c r="F124" s="9">
        <f t="shared" si="28"/>
        <v>0.44577906953972957</v>
      </c>
      <c r="G124" s="9">
        <f t="shared" si="29"/>
        <v>1.0536132957348019</v>
      </c>
      <c r="H124" s="9">
        <f t="shared" si="30"/>
        <v>3.3917021813180011</v>
      </c>
      <c r="I124" s="9">
        <f t="shared" si="31"/>
        <v>3.8552920314413144</v>
      </c>
      <c r="J124" s="9">
        <f t="shared" si="32"/>
        <v>2.2432636889670658</v>
      </c>
      <c r="K124" s="11">
        <f t="shared" si="33"/>
        <v>0.3058103975535168</v>
      </c>
      <c r="L124" s="11">
        <f t="shared" si="34"/>
        <v>0.26954177897574122</v>
      </c>
      <c r="M124" s="11">
        <f t="shared" si="35"/>
        <v>0.4587155963302752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-0.27447260203063439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0.23291773398571469</v>
      </c>
      <c r="Q124" s="11">
        <f>2*'OddsRatio_working_3-way'!K124*'OddsRatio_working_3-way'!L124*'OddsRatio_working_3-way'!M124</f>
        <v>7.5622640904452823E-2</v>
      </c>
      <c r="R124" s="11">
        <f t="shared" si="36"/>
        <v>0</v>
      </c>
      <c r="S124" s="11">
        <f t="shared" si="37"/>
        <v>-0.84860103435649403</v>
      </c>
      <c r="T124" s="11">
        <f t="shared" si="38"/>
        <v>-0.27551981634951106</v>
      </c>
      <c r="U124" s="11">
        <f>'OddsRatio_working_3-way'!S124-'OddsRatio_working_3-way'!R124^2/3</f>
        <v>-0.84860103435649403</v>
      </c>
      <c r="V124" s="11">
        <f>'OddsRatio_working_3-way'!S124*'OddsRatio_working_3-way'!R124/3-2*'OddsRatio_working_3-way'!R124^3/27-'OddsRatio_working_3-way'!T124</f>
        <v>0.27551981634951106</v>
      </c>
      <c r="W124" s="11">
        <f>'OddsRatio_working_3-way'!V124^2+4*'OddsRatio_working_3-way'!U124^3/27</f>
        <v>-1.4621827813131871E-2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0.15044350851266414</v>
      </c>
      <c r="Y124" s="11">
        <f>IF('OddsRatio_working_3-way'!W124&gt;=0,IF('OddsRatio_working_3-way'!V124+SQRT('OddsRatio_working_3-way'!W124)&gt;0,0,PI()),ACOS('OddsRatio_working_3-way'!V124/(2*'OddsRatio_working_3-way'!X124)))</f>
        <v>0.41357001544958805</v>
      </c>
      <c r="Z124" s="11">
        <f>'OddsRatio_working_3-way'!X124^(1/3)*COS('OddsRatio_working_3-way'!Y124/3)</f>
        <v>0.52680664786740095</v>
      </c>
      <c r="AA124" s="11">
        <f>'OddsRatio_working_3-way'!X124^(1/3)*COS(('OddsRatio_working_3-way'!Y124+2*PI())/3)</f>
        <v>-0.32669886414908739</v>
      </c>
      <c r="AB124" s="11">
        <f>'OddsRatio_working_3-way'!X124^(1/3)*COS(('OddsRatio_working_3-way'!Y124+4*PI())/3)</f>
        <v>-0.2001077837183137</v>
      </c>
      <c r="AC124" s="11">
        <f>'OddsRatio_working_3-way'!X124^(1/3)*SIN('OddsRatio_working_3-way'!Y124/3)</f>
        <v>7.3087394363712727E-2</v>
      </c>
      <c r="AD124" s="11">
        <f>'OddsRatio_working_3-way'!X124^(1/3)*SIN(('OddsRatio_working_3-way'!Y124+2*PI())/3)</f>
        <v>0.41968424275383609</v>
      </c>
      <c r="AE124" s="11">
        <f>'OddsRatio_working_3-way'!X124^(1/3)*SIN(('OddsRatio_working_3-way'!Y124+4*PI())/3)</f>
        <v>-0.49277163711754884</v>
      </c>
      <c r="AF124" s="11">
        <f>-'OddsRatio_working_3-way'!U124/(3*'OddsRatio_working_3-way'!X124^(1/3))*COS(('OddsRatio_working_3-way'!Y124)/3)</f>
        <v>0.52680664786740095</v>
      </c>
      <c r="AG124" s="11">
        <f>-'OddsRatio_working_3-way'!U124/(3*'OddsRatio_working_3-way'!X124^(1/3))*COS(('OddsRatio_working_3-way'!Y124+2*PI())/3)</f>
        <v>-0.32669886414908739</v>
      </c>
      <c r="AH124" s="11">
        <f>-'OddsRatio_working_3-way'!U124/(3*'OddsRatio_working_3-way'!X124^(1/3))*COS(('OddsRatio_working_3-way'!Y124+4*PI())/3)</f>
        <v>-0.2001077837183137</v>
      </c>
      <c r="AI124" s="11">
        <f>'OddsRatio_working_3-way'!U124/(3*'OddsRatio_working_3-way'!X124^(1/3))*SIN(('OddsRatio_working_3-way'!Y124)/3)</f>
        <v>-7.3087394363712727E-2</v>
      </c>
      <c r="AJ124" s="11">
        <f>'OddsRatio_working_3-way'!U124/(3*'OddsRatio_working_3-way'!X124^(1/3))*SIN(('OddsRatio_working_3-way'!Y124+2*PI())/3)</f>
        <v>-0.41968424275383609</v>
      </c>
      <c r="AK124" s="11">
        <f>'OddsRatio_working_3-way'!U124/(3*'OddsRatio_working_3-way'!X124^(1/3))*SIN(('OddsRatio_working_3-way'!Y124+4*PI())/3)</f>
        <v>0.49277163711754884</v>
      </c>
      <c r="AL124" s="11">
        <f>'OddsRatio_working_3-way'!Z124+'OddsRatio_working_3-way'!AF124</f>
        <v>1.0536132957348019</v>
      </c>
      <c r="AM124" s="11">
        <f>'OddsRatio_working_3-way'!AA124+'OddsRatio_working_3-way'!AG124</f>
        <v>-0.65339772829817477</v>
      </c>
      <c r="AN124" s="11">
        <f>'OddsRatio_working_3-way'!AB124+'OddsRatio_working_3-way'!AH124</f>
        <v>-0.4002155674366274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1.0536132957348019</v>
      </c>
      <c r="AS124" s="11">
        <f>IF(('OddsRatio_working_3-way'!X124=0),IF(Q124&gt;0,-Q124^(1/3),(-Q124)^(1/3)),'OddsRatio_working_3-way'!AM124-'OddsRatio_working_3-way'!R124/3)</f>
        <v>-0.65339772829817477</v>
      </c>
      <c r="AT124" s="11">
        <f>IF(('OddsRatio_working_3-way'!X124=0),IF(Q124&gt;0,-Q124^(1/3),(-Q124)^(1/3)),'OddsRatio_working_3-way'!AN124-'OddsRatio_working_3-way'!R124/3)</f>
        <v>-0.4002155674366274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1.29</v>
      </c>
      <c r="B125" s="4">
        <f>IF('True_Odds_Calculator_3-way'!B124="","",'True_Odds_Calculator_3-way'!B124)</f>
        <v>5.57</v>
      </c>
      <c r="C125" s="4">
        <f>IF('True_Odds_Calculator_3-way'!C124="","",'True_Odds_Calculator_3-way'!C124)</f>
        <v>10.029999999999999</v>
      </c>
      <c r="D125" s="9">
        <f t="shared" si="26"/>
        <v>0.75102181173416505</v>
      </c>
      <c r="E125" s="9">
        <f t="shared" si="27"/>
        <v>0.16066099473719783</v>
      </c>
      <c r="F125" s="9">
        <f t="shared" si="28"/>
        <v>8.8317193528637192E-2</v>
      </c>
      <c r="G125" s="9">
        <f t="shared" si="29"/>
        <v>1.1431698299098603</v>
      </c>
      <c r="H125" s="9">
        <f t="shared" si="30"/>
        <v>1.3315192506738598</v>
      </c>
      <c r="I125" s="9">
        <f t="shared" si="31"/>
        <v>6.2242861226880608</v>
      </c>
      <c r="J125" s="9">
        <f t="shared" si="32"/>
        <v>11.322823564086036</v>
      </c>
      <c r="K125" s="11">
        <f t="shared" si="33"/>
        <v>0.77519379844961234</v>
      </c>
      <c r="L125" s="11">
        <f t="shared" si="34"/>
        <v>0.17953321364452424</v>
      </c>
      <c r="M125" s="11">
        <f t="shared" si="35"/>
        <v>9.9700897308075784E-2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-0.16605658786656197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0.19273314456030677</v>
      </c>
      <c r="Q125" s="11">
        <f>2*'OddsRatio_working_3-way'!K125*'OddsRatio_working_3-way'!L125*'OddsRatio_working_3-way'!M125</f>
        <v>2.77513527084675E-2</v>
      </c>
      <c r="R125" s="11">
        <f t="shared" si="36"/>
        <v>0</v>
      </c>
      <c r="S125" s="11">
        <f t="shared" si="37"/>
        <v>-1.1606473855477584</v>
      </c>
      <c r="T125" s="11">
        <f t="shared" si="38"/>
        <v>-0.16711985393056278</v>
      </c>
      <c r="U125" s="11">
        <f>'OddsRatio_working_3-way'!S125-'OddsRatio_working_3-way'!R125^2/3</f>
        <v>-1.1606473855477584</v>
      </c>
      <c r="V125" s="11">
        <f>'OddsRatio_working_3-way'!S125*'OddsRatio_working_3-way'!R125/3-2*'OddsRatio_working_3-way'!R125^3/27-'OddsRatio_working_3-way'!T125</f>
        <v>0.16711985393056278</v>
      </c>
      <c r="W125" s="11">
        <f>'OddsRatio_working_3-way'!V125^2+4*'OddsRatio_working_3-way'!U125^3/27</f>
        <v>-0.20370218771800819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0.24064041290677926</v>
      </c>
      <c r="Y125" s="11">
        <f>IF('OddsRatio_working_3-way'!W125&gt;=0,IF('OddsRatio_working_3-way'!V125+SQRT('OddsRatio_working_3-way'!W125)&gt;0,0,PI()),ACOS('OddsRatio_working_3-way'!V125/(2*'OddsRatio_working_3-way'!X125)))</f>
        <v>1.2161701870793731</v>
      </c>
      <c r="Z125" s="11">
        <f>'OddsRatio_working_3-way'!X125^(1/3)*COS('OddsRatio_working_3-way'!Y125/3)</f>
        <v>0.57158491495493025</v>
      </c>
      <c r="AA125" s="11">
        <f>'OddsRatio_working_3-way'!X125^(1/3)*COS(('OddsRatio_working_3-way'!Y125+2*PI())/3)</f>
        <v>-0.49823035460016191</v>
      </c>
      <c r="AB125" s="11">
        <f>'OddsRatio_working_3-way'!X125^(1/3)*COS(('OddsRatio_working_3-way'!Y125+4*PI())/3)</f>
        <v>-7.3354560354768783E-2</v>
      </c>
      <c r="AC125" s="11">
        <f>'OddsRatio_working_3-way'!X125^(1/3)*SIN('OddsRatio_working_3-way'!Y125/3)</f>
        <v>0.24530215417973403</v>
      </c>
      <c r="AD125" s="11">
        <f>'OddsRatio_working_3-way'!X125^(1/3)*SIN(('OddsRatio_working_3-way'!Y125+2*PI())/3)</f>
        <v>0.37235597968107048</v>
      </c>
      <c r="AE125" s="11">
        <f>'OddsRatio_working_3-way'!X125^(1/3)*SIN(('OddsRatio_working_3-way'!Y125+4*PI())/3)</f>
        <v>-0.61765813386080437</v>
      </c>
      <c r="AF125" s="11">
        <f>-'OddsRatio_working_3-way'!U125/(3*'OddsRatio_working_3-way'!X125^(1/3))*COS(('OddsRatio_working_3-way'!Y125)/3)</f>
        <v>0.57158491495493013</v>
      </c>
      <c r="AG125" s="11">
        <f>-'OddsRatio_working_3-way'!U125/(3*'OddsRatio_working_3-way'!X125^(1/3))*COS(('OddsRatio_working_3-way'!Y125+2*PI())/3)</f>
        <v>-0.4982303546001618</v>
      </c>
      <c r="AH125" s="11">
        <f>-'OddsRatio_working_3-way'!U125/(3*'OddsRatio_working_3-way'!X125^(1/3))*COS(('OddsRatio_working_3-way'!Y125+4*PI())/3)</f>
        <v>-7.3354560354768769E-2</v>
      </c>
      <c r="AI125" s="11">
        <f>'OddsRatio_working_3-way'!U125/(3*'OddsRatio_working_3-way'!X125^(1/3))*SIN(('OddsRatio_working_3-way'!Y125)/3)</f>
        <v>-0.24530215417973397</v>
      </c>
      <c r="AJ125" s="11">
        <f>'OddsRatio_working_3-way'!U125/(3*'OddsRatio_working_3-way'!X125^(1/3))*SIN(('OddsRatio_working_3-way'!Y125+2*PI())/3)</f>
        <v>-0.37235597968107037</v>
      </c>
      <c r="AK125" s="11">
        <f>'OddsRatio_working_3-way'!U125/(3*'OddsRatio_working_3-way'!X125^(1/3))*SIN(('OddsRatio_working_3-way'!Y125+4*PI())/3)</f>
        <v>0.61765813386080426</v>
      </c>
      <c r="AL125" s="11">
        <f>'OddsRatio_working_3-way'!Z125+'OddsRatio_working_3-way'!AF125</f>
        <v>1.1431698299098603</v>
      </c>
      <c r="AM125" s="11">
        <f>'OddsRatio_working_3-way'!AA125+'OddsRatio_working_3-way'!AG125</f>
        <v>-0.9964607092003237</v>
      </c>
      <c r="AN125" s="11">
        <f>'OddsRatio_working_3-way'!AB125+'OddsRatio_working_3-way'!AH125</f>
        <v>-0.14670912070953757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1.1431698299098603</v>
      </c>
      <c r="AS125" s="11">
        <f>IF(('OddsRatio_working_3-way'!X125=0),IF(Q125&gt;0,-Q125^(1/3),(-Q125)^(1/3)),'OddsRatio_working_3-way'!AM125-'OddsRatio_working_3-way'!R125/3)</f>
        <v>-0.9964607092003237</v>
      </c>
      <c r="AT125" s="11">
        <f>IF(('OddsRatio_working_3-way'!X125=0),IF(Q125&gt;0,-Q125^(1/3),(-Q125)^(1/3)),'OddsRatio_working_3-way'!AN125-'OddsRatio_working_3-way'!R125/3)</f>
        <v>-0.14670912070953757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2.02</v>
      </c>
      <c r="B126" s="4">
        <f>IF('True_Odds_Calculator_3-way'!B125="","",'True_Odds_Calculator_3-way'!B125)</f>
        <v>3.55</v>
      </c>
      <c r="C126" s="4">
        <f>IF('True_Odds_Calculator_3-way'!C125="","",'True_Odds_Calculator_3-way'!C125)</f>
        <v>3.72</v>
      </c>
      <c r="D126" s="9">
        <f t="shared" si="26"/>
        <v>0.47733186137328038</v>
      </c>
      <c r="E126" s="9">
        <f t="shared" si="27"/>
        <v>0.26756237141905659</v>
      </c>
      <c r="F126" s="9">
        <f t="shared" si="28"/>
        <v>0.25510576720766298</v>
      </c>
      <c r="G126" s="9">
        <f t="shared" si="29"/>
        <v>1.0735083601531601</v>
      </c>
      <c r="H126" s="9">
        <f t="shared" si="30"/>
        <v>2.0949785273562238</v>
      </c>
      <c r="I126" s="9">
        <f t="shared" si="31"/>
        <v>3.7374463183905577</v>
      </c>
      <c r="J126" s="9">
        <f t="shared" si="32"/>
        <v>3.9199427396165958</v>
      </c>
      <c r="K126" s="11">
        <f t="shared" si="33"/>
        <v>0.49504950495049505</v>
      </c>
      <c r="L126" s="11">
        <f t="shared" si="34"/>
        <v>0.28169014084507044</v>
      </c>
      <c r="M126" s="11">
        <f t="shared" si="35"/>
        <v>0.26881720430107525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-0.26520798376975363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0.23579141194446573</v>
      </c>
      <c r="Q126" s="11">
        <f>2*'OddsRatio_working_3-way'!K126*'OddsRatio_working_3-way'!L126*'OddsRatio_working_3-way'!M126</f>
        <v>7.4973421921928671E-2</v>
      </c>
      <c r="R126" s="11">
        <f t="shared" si="36"/>
        <v>0</v>
      </c>
      <c r="S126" s="11">
        <f t="shared" si="37"/>
        <v>-0.88908112264513661</v>
      </c>
      <c r="T126" s="11">
        <f t="shared" si="38"/>
        <v>-0.28269670036411332</v>
      </c>
      <c r="U126" s="11">
        <f>'OddsRatio_working_3-way'!S126-'OddsRatio_working_3-way'!R126^2/3</f>
        <v>-0.88908112264513661</v>
      </c>
      <c r="V126" s="11">
        <f>'OddsRatio_working_3-way'!S126*'OddsRatio_working_3-way'!R126/3-2*'OddsRatio_working_3-way'!R126^3/27-'OddsRatio_working_3-way'!T126</f>
        <v>0.28269670036411332</v>
      </c>
      <c r="W126" s="11">
        <f>'OddsRatio_working_3-way'!V126^2+4*'OddsRatio_working_3-way'!U126^3/27</f>
        <v>-2.4199275653884411E-2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0.16133559747514006</v>
      </c>
      <c r="Y126" s="11">
        <f>IF('OddsRatio_working_3-way'!W126&gt;=0,IF('OddsRatio_working_3-way'!V126+SQRT('OddsRatio_working_3-way'!W126)&gt;0,0,PI()),ACOS('OddsRatio_working_3-way'!V126/(2*'OddsRatio_working_3-way'!X126)))</f>
        <v>0.50305496211526712</v>
      </c>
      <c r="Z126" s="11">
        <f>'OddsRatio_working_3-way'!X126^(1/3)*COS('OddsRatio_working_3-way'!Y126/3)</f>
        <v>0.53675418007658005</v>
      </c>
      <c r="AA126" s="11">
        <f>'OddsRatio_working_3-way'!X126^(1/3)*COS(('OddsRatio_working_3-way'!Y126+2*PI())/3)</f>
        <v>-0.34706313256822563</v>
      </c>
      <c r="AB126" s="11">
        <f>'OddsRatio_working_3-way'!X126^(1/3)*COS(('OddsRatio_working_3-way'!Y126+4*PI())/3)</f>
        <v>-0.18969104750835433</v>
      </c>
      <c r="AC126" s="11">
        <f>'OddsRatio_working_3-way'!X126^(1/3)*SIN('OddsRatio_working_3-way'!Y126/3)</f>
        <v>9.0858815672249363E-2</v>
      </c>
      <c r="AD126" s="11">
        <f>'OddsRatio_working_3-way'!X126^(1/3)*SIN(('OddsRatio_working_3-way'!Y126+2*PI())/3)</f>
        <v>0.4194133476976809</v>
      </c>
      <c r="AE126" s="11">
        <f>'OddsRatio_working_3-way'!X126^(1/3)*SIN(('OddsRatio_working_3-way'!Y126+4*PI())/3)</f>
        <v>-0.5102721633699302</v>
      </c>
      <c r="AF126" s="11">
        <f>-'OddsRatio_working_3-way'!U126/(3*'OddsRatio_working_3-way'!X126^(1/3))*COS(('OddsRatio_working_3-way'!Y126)/3)</f>
        <v>0.53675418007658016</v>
      </c>
      <c r="AG126" s="11">
        <f>-'OddsRatio_working_3-way'!U126/(3*'OddsRatio_working_3-way'!X126^(1/3))*COS(('OddsRatio_working_3-way'!Y126+2*PI())/3)</f>
        <v>-0.34706313256822569</v>
      </c>
      <c r="AH126" s="11">
        <f>-'OddsRatio_working_3-way'!U126/(3*'OddsRatio_working_3-way'!X126^(1/3))*COS(('OddsRatio_working_3-way'!Y126+4*PI())/3)</f>
        <v>-0.18969104750835436</v>
      </c>
      <c r="AI126" s="11">
        <f>'OddsRatio_working_3-way'!U126/(3*'OddsRatio_working_3-way'!X126^(1/3))*SIN(('OddsRatio_working_3-way'!Y126)/3)</f>
        <v>-9.0858815672249377E-2</v>
      </c>
      <c r="AJ126" s="11">
        <f>'OddsRatio_working_3-way'!U126/(3*'OddsRatio_working_3-way'!X126^(1/3))*SIN(('OddsRatio_working_3-way'!Y126+2*PI())/3)</f>
        <v>-0.41941334769768096</v>
      </c>
      <c r="AK126" s="11">
        <f>'OddsRatio_working_3-way'!U126/(3*'OddsRatio_working_3-way'!X126^(1/3))*SIN(('OddsRatio_working_3-way'!Y126+4*PI())/3)</f>
        <v>0.51027216336993031</v>
      </c>
      <c r="AL126" s="11">
        <f>'OddsRatio_working_3-way'!Z126+'OddsRatio_working_3-way'!AF126</f>
        <v>1.0735083601531601</v>
      </c>
      <c r="AM126" s="11">
        <f>'OddsRatio_working_3-way'!AA126+'OddsRatio_working_3-way'!AG126</f>
        <v>-0.69412626513645126</v>
      </c>
      <c r="AN126" s="11">
        <f>'OddsRatio_working_3-way'!AB126+'OddsRatio_working_3-way'!AH126</f>
        <v>-0.37938209501670872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1.0735083601531601</v>
      </c>
      <c r="AS126" s="11">
        <f>IF(('OddsRatio_working_3-way'!X126=0),IF(Q126&gt;0,-Q126^(1/3),(-Q126)^(1/3)),'OddsRatio_working_3-way'!AM126-'OddsRatio_working_3-way'!R126/3)</f>
        <v>-0.69412626513645126</v>
      </c>
      <c r="AT126" s="11">
        <f>IF(('OddsRatio_working_3-way'!X126=0),IF(Q126&gt;0,-Q126^(1/3),(-Q126)^(1/3)),'OddsRatio_working_3-way'!AN126-'OddsRatio_working_3-way'!R126/3)</f>
        <v>-0.37938209501670872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1.99</v>
      </c>
      <c r="B127" s="4">
        <f>IF('True_Odds_Calculator_3-way'!B126="","",'True_Odds_Calculator_3-way'!B126)</f>
        <v>3.42</v>
      </c>
      <c r="C127" s="4">
        <f>IF('True_Odds_Calculator_3-way'!C126="","",'True_Odds_Calculator_3-way'!C126)</f>
        <v>3.83</v>
      </c>
      <c r="D127" s="9">
        <f t="shared" si="26"/>
        <v>0.48070760661233414</v>
      </c>
      <c r="E127" s="9">
        <f t="shared" si="27"/>
        <v>0.27467608969137769</v>
      </c>
      <c r="F127" s="9">
        <f t="shared" si="28"/>
        <v>0.24461630369628853</v>
      </c>
      <c r="G127" s="9">
        <f t="shared" si="29"/>
        <v>1.0911784292227038</v>
      </c>
      <c r="H127" s="9">
        <f t="shared" si="30"/>
        <v>2.080266644930477</v>
      </c>
      <c r="I127" s="9">
        <f t="shared" si="31"/>
        <v>3.6406517987189435</v>
      </c>
      <c r="J127" s="9">
        <f t="shared" si="32"/>
        <v>4.0880349547002517</v>
      </c>
      <c r="K127" s="11">
        <f t="shared" si="33"/>
        <v>0.50251256281407031</v>
      </c>
      <c r="L127" s="11">
        <f t="shared" si="34"/>
        <v>0.29239766081871343</v>
      </c>
      <c r="M127" s="11">
        <f t="shared" si="35"/>
        <v>0.2610966057441253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-0.26011119221226398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0.23939034644616966</v>
      </c>
      <c r="Q127" s="11">
        <f>2*'OddsRatio_working_3-way'!K127*'OddsRatio_working_3-way'!L127*'OddsRatio_working_3-way'!M127</f>
        <v>7.6727675143003105E-2</v>
      </c>
      <c r="R127" s="11">
        <f t="shared" si="36"/>
        <v>0</v>
      </c>
      <c r="S127" s="11">
        <f t="shared" si="37"/>
        <v>-0.92033850758261471</v>
      </c>
      <c r="T127" s="11">
        <f t="shared" si="38"/>
        <v>-0.29498029089186373</v>
      </c>
      <c r="U127" s="11">
        <f>'OddsRatio_working_3-way'!S127-'OddsRatio_working_3-way'!R127^2/3</f>
        <v>-0.92033850758261471</v>
      </c>
      <c r="V127" s="11">
        <f>'OddsRatio_working_3-way'!S127*'OddsRatio_working_3-way'!R127/3-2*'OddsRatio_working_3-way'!R127^3/27-'OddsRatio_working_3-way'!T127</f>
        <v>0.29498029089186373</v>
      </c>
      <c r="W127" s="11">
        <f>'OddsRatio_working_3-way'!V127^2+4*'OddsRatio_working_3-way'!U127^3/27</f>
        <v>-2.8475199059979958E-2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0.16991804721293474</v>
      </c>
      <c r="Y127" s="11">
        <f>IF('OddsRatio_working_3-way'!W127&gt;=0,IF('OddsRatio_working_3-way'!V127+SQRT('OddsRatio_working_3-way'!W127)&gt;0,0,PI()),ACOS('OddsRatio_working_3-way'!V127/(2*'OddsRatio_working_3-way'!X127)))</f>
        <v>0.51962079687426566</v>
      </c>
      <c r="Z127" s="11">
        <f>'OddsRatio_working_3-way'!X127^(1/3)*COS('OddsRatio_working_3-way'!Y127/3)</f>
        <v>0.54558921461135201</v>
      </c>
      <c r="AA127" s="11">
        <f>'OddsRatio_working_3-way'!X127^(1/3)*COS(('OddsRatio_working_3-way'!Y127+2*PI())/3)</f>
        <v>-0.35546221626154056</v>
      </c>
      <c r="AB127" s="11">
        <f>'OddsRatio_working_3-way'!X127^(1/3)*COS(('OddsRatio_working_3-way'!Y127+4*PI())/3)</f>
        <v>-0.19012699834981159</v>
      </c>
      <c r="AC127" s="11">
        <f>'OddsRatio_working_3-way'!X127^(1/3)*SIN('OddsRatio_working_3-way'!Y127/3)</f>
        <v>9.5456332567862151E-2</v>
      </c>
      <c r="AD127" s="11">
        <f>'OddsRatio_working_3-way'!X127^(1/3)*SIN(('OddsRatio_working_3-way'!Y127+2*PI())/3)</f>
        <v>0.42476595360029984</v>
      </c>
      <c r="AE127" s="11">
        <f>'OddsRatio_working_3-way'!X127^(1/3)*SIN(('OddsRatio_working_3-way'!Y127+4*PI())/3)</f>
        <v>-0.52022228616816202</v>
      </c>
      <c r="AF127" s="11">
        <f>-'OddsRatio_working_3-way'!U127/(3*'OddsRatio_working_3-way'!X127^(1/3))*COS(('OddsRatio_working_3-way'!Y127)/3)</f>
        <v>0.5455892146113519</v>
      </c>
      <c r="AG127" s="11">
        <f>-'OddsRatio_working_3-way'!U127/(3*'OddsRatio_working_3-way'!X127^(1/3))*COS(('OddsRatio_working_3-way'!Y127+2*PI())/3)</f>
        <v>-0.35546221626154051</v>
      </c>
      <c r="AH127" s="11">
        <f>-'OddsRatio_working_3-way'!U127/(3*'OddsRatio_working_3-way'!X127^(1/3))*COS(('OddsRatio_working_3-way'!Y127+4*PI())/3)</f>
        <v>-0.19012699834981156</v>
      </c>
      <c r="AI127" s="11">
        <f>'OddsRatio_working_3-way'!U127/(3*'OddsRatio_working_3-way'!X127^(1/3))*SIN(('OddsRatio_working_3-way'!Y127)/3)</f>
        <v>-9.5456332567862123E-2</v>
      </c>
      <c r="AJ127" s="11">
        <f>'OddsRatio_working_3-way'!U127/(3*'OddsRatio_working_3-way'!X127^(1/3))*SIN(('OddsRatio_working_3-way'!Y127+2*PI())/3)</f>
        <v>-0.42476595360029973</v>
      </c>
      <c r="AK127" s="11">
        <f>'OddsRatio_working_3-way'!U127/(3*'OddsRatio_working_3-way'!X127^(1/3))*SIN(('OddsRatio_working_3-way'!Y127+4*PI())/3)</f>
        <v>0.52022228616816191</v>
      </c>
      <c r="AL127" s="11">
        <f>'OddsRatio_working_3-way'!Z127+'OddsRatio_working_3-way'!AF127</f>
        <v>1.0911784292227038</v>
      </c>
      <c r="AM127" s="11">
        <f>'OddsRatio_working_3-way'!AA127+'OddsRatio_working_3-way'!AG127</f>
        <v>-0.71092443252308102</v>
      </c>
      <c r="AN127" s="11">
        <f>'OddsRatio_working_3-way'!AB127+'OddsRatio_working_3-way'!AH127</f>
        <v>-0.38025399669962312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1.0911784292227038</v>
      </c>
      <c r="AS127" s="11">
        <f>IF(('OddsRatio_working_3-way'!X127=0),IF(Q127&gt;0,-Q127^(1/3),(-Q127)^(1/3)),'OddsRatio_working_3-way'!AM127-'OddsRatio_working_3-way'!R127/3)</f>
        <v>-0.71092443252308102</v>
      </c>
      <c r="AT127" s="11">
        <f>IF(('OddsRatio_working_3-way'!X127=0),IF(Q127&gt;0,-Q127^(1/3),(-Q127)^(1/3)),'OddsRatio_working_3-way'!AN127-'OddsRatio_working_3-way'!R127/3)</f>
        <v>-0.38025399669962312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3.85</v>
      </c>
      <c r="B128" s="4">
        <f>IF('True_Odds_Calculator_3-way'!B127="","",'True_Odds_Calculator_3-way'!B127)</f>
        <v>3.2</v>
      </c>
      <c r="C128" s="4">
        <f>IF('True_Odds_Calculator_3-way'!C127="","",'True_Odds_Calculator_3-way'!C127)</f>
        <v>2.0699999999999998</v>
      </c>
      <c r="D128" s="9">
        <f t="shared" si="26"/>
        <v>0.24368215706111859</v>
      </c>
      <c r="E128" s="9">
        <f t="shared" si="27"/>
        <v>0.29447765033976525</v>
      </c>
      <c r="F128" s="9">
        <f t="shared" si="28"/>
        <v>0.46184019259911635</v>
      </c>
      <c r="G128" s="9">
        <f t="shared" si="29"/>
        <v>1.0890197498800926</v>
      </c>
      <c r="H128" s="9">
        <f t="shared" si="30"/>
        <v>4.1037062871582641</v>
      </c>
      <c r="I128" s="9">
        <f t="shared" si="31"/>
        <v>3.3958434497362036</v>
      </c>
      <c r="J128" s="9">
        <f t="shared" si="32"/>
        <v>2.1652511323716985</v>
      </c>
      <c r="K128" s="11">
        <f t="shared" si="33"/>
        <v>0.25974025974025972</v>
      </c>
      <c r="L128" s="11">
        <f t="shared" si="34"/>
        <v>0.3125</v>
      </c>
      <c r="M128" s="11">
        <f t="shared" si="35"/>
        <v>0.48309178743961356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-0.26306935817805388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0.23997741389045735</v>
      </c>
      <c r="Q128" s="11">
        <f>2*'OddsRatio_working_3-way'!K128*'OddsRatio_working_3-way'!L128*'OddsRatio_working_3-way'!M128</f>
        <v>7.8423991467469728E-2</v>
      </c>
      <c r="R128" s="11">
        <f t="shared" si="36"/>
        <v>0</v>
      </c>
      <c r="S128" s="11">
        <f t="shared" si="37"/>
        <v>-0.91222107946161046</v>
      </c>
      <c r="T128" s="11">
        <f t="shared" si="38"/>
        <v>-0.2981114638763433</v>
      </c>
      <c r="U128" s="11">
        <f>'OddsRatio_working_3-way'!S128-'OddsRatio_working_3-way'!R128^2/3</f>
        <v>-0.91222107946161046</v>
      </c>
      <c r="V128" s="11">
        <f>'OddsRatio_working_3-way'!S128*'OddsRatio_working_3-way'!R128/3-2*'OddsRatio_working_3-way'!R128^3/27-'OddsRatio_working_3-way'!T128</f>
        <v>0.2981114638763433</v>
      </c>
      <c r="W128" s="11">
        <f>'OddsRatio_working_3-way'!V128^2+4*'OddsRatio_working_3-way'!U128^3/27</f>
        <v>-2.3589156036325276E-2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0.16767498392039704</v>
      </c>
      <c r="Y128" s="11">
        <f>IF('OddsRatio_working_3-way'!W128&gt;=0,IF('OddsRatio_working_3-way'!V128+SQRT('OddsRatio_working_3-way'!W128)&gt;0,0,PI()),ACOS('OddsRatio_working_3-way'!V128/(2*'OddsRatio_working_3-way'!X128)))</f>
        <v>0.4757351001280179</v>
      </c>
      <c r="Z128" s="11">
        <f>'OddsRatio_working_3-way'!X128^(1/3)*COS('OddsRatio_working_3-way'!Y128/3)</f>
        <v>0.54450987494004632</v>
      </c>
      <c r="AA128" s="11">
        <f>'OddsRatio_working_3-way'!X128^(1/3)*COS(('OddsRatio_working_3-way'!Y128+2*PI())/3)</f>
        <v>-0.34766725035713708</v>
      </c>
      <c r="AB128" s="11">
        <f>'OddsRatio_working_3-way'!X128^(1/3)*COS(('OddsRatio_working_3-way'!Y128+4*PI())/3)</f>
        <v>-0.19684262458290941</v>
      </c>
      <c r="AC128" s="11">
        <f>'OddsRatio_working_3-way'!X128^(1/3)*SIN('OddsRatio_working_3-way'!Y128/3)</f>
        <v>8.7078638291174904E-2</v>
      </c>
      <c r="AD128" s="11">
        <f>'OddsRatio_working_3-way'!X128^(1/3)*SIN(('OddsRatio_working_3-way'!Y128+2*PI())/3)</f>
        <v>0.42802006516398033</v>
      </c>
      <c r="AE128" s="11">
        <f>'OddsRatio_working_3-way'!X128^(1/3)*SIN(('OddsRatio_working_3-way'!Y128+4*PI())/3)</f>
        <v>-0.51509870345515529</v>
      </c>
      <c r="AF128" s="11">
        <f>-'OddsRatio_working_3-way'!U128/(3*'OddsRatio_working_3-way'!X128^(1/3))*COS(('OddsRatio_working_3-way'!Y128)/3)</f>
        <v>0.54450987494004621</v>
      </c>
      <c r="AG128" s="11">
        <f>-'OddsRatio_working_3-way'!U128/(3*'OddsRatio_working_3-way'!X128^(1/3))*COS(('OddsRatio_working_3-way'!Y128+2*PI())/3)</f>
        <v>-0.34766725035713703</v>
      </c>
      <c r="AH128" s="11">
        <f>-'OddsRatio_working_3-way'!U128/(3*'OddsRatio_working_3-way'!X128^(1/3))*COS(('OddsRatio_working_3-way'!Y128+4*PI())/3)</f>
        <v>-0.19684262458290935</v>
      </c>
      <c r="AI128" s="11">
        <f>'OddsRatio_working_3-way'!U128/(3*'OddsRatio_working_3-way'!X128^(1/3))*SIN(('OddsRatio_working_3-way'!Y128)/3)</f>
        <v>-8.707863829117489E-2</v>
      </c>
      <c r="AJ128" s="11">
        <f>'OddsRatio_working_3-way'!U128/(3*'OddsRatio_working_3-way'!X128^(1/3))*SIN(('OddsRatio_working_3-way'!Y128+2*PI())/3)</f>
        <v>-0.42802006516398028</v>
      </c>
      <c r="AK128" s="11">
        <f>'OddsRatio_working_3-way'!U128/(3*'OddsRatio_working_3-way'!X128^(1/3))*SIN(('OddsRatio_working_3-way'!Y128+4*PI())/3)</f>
        <v>0.51509870345515518</v>
      </c>
      <c r="AL128" s="11">
        <f>'OddsRatio_working_3-way'!Z128+'OddsRatio_working_3-way'!AF128</f>
        <v>1.0890197498800926</v>
      </c>
      <c r="AM128" s="11">
        <f>'OddsRatio_working_3-way'!AA128+'OddsRatio_working_3-way'!AG128</f>
        <v>-0.69533450071427416</v>
      </c>
      <c r="AN128" s="11">
        <f>'OddsRatio_working_3-way'!AB128+'OddsRatio_working_3-way'!AH128</f>
        <v>-0.39368524916581876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1.0890197498800926</v>
      </c>
      <c r="AS128" s="11">
        <f>IF(('OddsRatio_working_3-way'!X128=0),IF(Q128&gt;0,-Q128^(1/3),(-Q128)^(1/3)),'OddsRatio_working_3-way'!AM128-'OddsRatio_working_3-way'!R128/3)</f>
        <v>-0.69533450071427416</v>
      </c>
      <c r="AT128" s="11">
        <f>IF(('OddsRatio_working_3-way'!X128=0),IF(Q128&gt;0,-Q128^(1/3),(-Q128)^(1/3)),'OddsRatio_working_3-way'!AN128-'OddsRatio_working_3-way'!R128/3)</f>
        <v>-0.39368524916581876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2</v>
      </c>
      <c r="B129" s="4">
        <f>IF('True_Odds_Calculator_3-way'!B128="","",'True_Odds_Calculator_3-way'!B128)</f>
        <v>3.55</v>
      </c>
      <c r="C129" s="4">
        <f>IF('True_Odds_Calculator_3-way'!C128="","",'True_Odds_Calculator_3-way'!C128)</f>
        <v>3.94</v>
      </c>
      <c r="D129" s="9">
        <f t="shared" si="26"/>
        <v>0.48606273574589465</v>
      </c>
      <c r="E129" s="9">
        <f t="shared" si="27"/>
        <v>0.27054546874667673</v>
      </c>
      <c r="F129" s="9">
        <f t="shared" si="28"/>
        <v>0.24339179550742854</v>
      </c>
      <c r="G129" s="9">
        <f t="shared" si="29"/>
        <v>1.0573475941648467</v>
      </c>
      <c r="H129" s="9">
        <f t="shared" si="30"/>
        <v>2.0573475941648467</v>
      </c>
      <c r="I129" s="9">
        <f t="shared" si="31"/>
        <v>3.6962363651203587</v>
      </c>
      <c r="J129" s="9">
        <f t="shared" si="32"/>
        <v>4.1086019268446501</v>
      </c>
      <c r="K129" s="11">
        <f t="shared" si="33"/>
        <v>0.5</v>
      </c>
      <c r="L129" s="11">
        <f t="shared" si="34"/>
        <v>0.28169014084507044</v>
      </c>
      <c r="M129" s="11">
        <f t="shared" si="35"/>
        <v>0.25380710659898476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-0.26799885608064622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0.23200114391935364</v>
      </c>
      <c r="Q129" s="11">
        <f>2*'OddsRatio_working_3-way'!K129*'OddsRatio_working_3-way'!L129*'OddsRatio_working_3-way'!M129</f>
        <v>7.1494959605347824E-2</v>
      </c>
      <c r="R129" s="11">
        <f t="shared" si="36"/>
        <v>0</v>
      </c>
      <c r="S129" s="11">
        <f t="shared" si="37"/>
        <v>-0.86567960517540365</v>
      </c>
      <c r="T129" s="11">
        <f t="shared" si="38"/>
        <v>-0.26677337601707357</v>
      </c>
      <c r="U129" s="11">
        <f>'OddsRatio_working_3-way'!S129-'OddsRatio_working_3-way'!R129^2/3</f>
        <v>-0.86567960517540365</v>
      </c>
      <c r="V129" s="11">
        <f>'OddsRatio_working_3-way'!S129*'OddsRatio_working_3-way'!R129/3-2*'OddsRatio_working_3-way'!R129^3/27-'OddsRatio_working_3-way'!T129</f>
        <v>0.26677337601707357</v>
      </c>
      <c r="W129" s="11">
        <f>'OddsRatio_working_3-way'!V129^2+4*'OddsRatio_working_3-way'!U129^3/27</f>
        <v>-2.4941790529338037E-2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0.1550079229272531</v>
      </c>
      <c r="Y129" s="11">
        <f>IF('OddsRatio_working_3-way'!W129&gt;=0,IF('OddsRatio_working_3-way'!V129+SQRT('OddsRatio_working_3-way'!W129)&gt;0,0,PI()),ACOS('OddsRatio_working_3-way'!V129/(2*'OddsRatio_working_3-way'!X129)))</f>
        <v>0.53451599980182607</v>
      </c>
      <c r="Z129" s="11">
        <f>'OddsRatio_working_3-way'!X129^(1/3)*COS('OddsRatio_working_3-way'!Y129/3)</f>
        <v>0.52867379708242335</v>
      </c>
      <c r="AA129" s="11">
        <f>'OddsRatio_working_3-way'!X129^(1/3)*COS(('OddsRatio_working_3-way'!Y129+2*PI())/3)</f>
        <v>-0.34678635883471753</v>
      </c>
      <c r="AB129" s="11">
        <f>'OddsRatio_working_3-way'!X129^(1/3)*COS(('OddsRatio_working_3-way'!Y129+4*PI())/3)</f>
        <v>-0.1818874382477057</v>
      </c>
      <c r="AC129" s="11">
        <f>'OddsRatio_working_3-way'!X129^(1/3)*SIN('OddsRatio_working_3-way'!Y129/3)</f>
        <v>9.5204436189989958E-2</v>
      </c>
      <c r="AD129" s="11">
        <f>'OddsRatio_working_3-way'!X129^(1/3)*SIN(('OddsRatio_working_3-way'!Y129+2*PI())/3)</f>
        <v>0.41024272049356314</v>
      </c>
      <c r="AE129" s="11">
        <f>'OddsRatio_working_3-way'!X129^(1/3)*SIN(('OddsRatio_working_3-way'!Y129+4*PI())/3)</f>
        <v>-0.50544715668355311</v>
      </c>
      <c r="AF129" s="11">
        <f>-'OddsRatio_working_3-way'!U129/(3*'OddsRatio_working_3-way'!X129^(1/3))*COS(('OddsRatio_working_3-way'!Y129)/3)</f>
        <v>0.52867379708242335</v>
      </c>
      <c r="AG129" s="11">
        <f>-'OddsRatio_working_3-way'!U129/(3*'OddsRatio_working_3-way'!X129^(1/3))*COS(('OddsRatio_working_3-way'!Y129+2*PI())/3)</f>
        <v>-0.34678635883471753</v>
      </c>
      <c r="AH129" s="11">
        <f>-'OddsRatio_working_3-way'!U129/(3*'OddsRatio_working_3-way'!X129^(1/3))*COS(('OddsRatio_working_3-way'!Y129+4*PI())/3)</f>
        <v>-0.1818874382477057</v>
      </c>
      <c r="AI129" s="11">
        <f>'OddsRatio_working_3-way'!U129/(3*'OddsRatio_working_3-way'!X129^(1/3))*SIN(('OddsRatio_working_3-way'!Y129)/3)</f>
        <v>-9.5204436189989958E-2</v>
      </c>
      <c r="AJ129" s="11">
        <f>'OddsRatio_working_3-way'!U129/(3*'OddsRatio_working_3-way'!X129^(1/3))*SIN(('OddsRatio_working_3-way'!Y129+2*PI())/3)</f>
        <v>-0.41024272049356314</v>
      </c>
      <c r="AK129" s="11">
        <f>'OddsRatio_working_3-way'!U129/(3*'OddsRatio_working_3-way'!X129^(1/3))*SIN(('OddsRatio_working_3-way'!Y129+4*PI())/3)</f>
        <v>0.50544715668355311</v>
      </c>
      <c r="AL129" s="11">
        <f>'OddsRatio_working_3-way'!Z129+'OddsRatio_working_3-way'!AF129</f>
        <v>1.0573475941648467</v>
      </c>
      <c r="AM129" s="11">
        <f>'OddsRatio_working_3-way'!AA129+'OddsRatio_working_3-way'!AG129</f>
        <v>-0.69357271766943507</v>
      </c>
      <c r="AN129" s="11">
        <f>'OddsRatio_working_3-way'!AB129+'OddsRatio_working_3-way'!AH129</f>
        <v>-0.3637748764954114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1.0573475941648467</v>
      </c>
      <c r="AS129" s="11">
        <f>IF(('OddsRatio_working_3-way'!X129=0),IF(Q129&gt;0,-Q129^(1/3),(-Q129)^(1/3)),'OddsRatio_working_3-way'!AM129-'OddsRatio_working_3-way'!R129/3)</f>
        <v>-0.69357271766943507</v>
      </c>
      <c r="AT129" s="11">
        <f>IF(('OddsRatio_working_3-way'!X129=0),IF(Q129&gt;0,-Q129^(1/3),(-Q129)^(1/3)),'OddsRatio_working_3-way'!AN129-'OddsRatio_working_3-way'!R129/3)</f>
        <v>-0.3637748764954114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1.25</v>
      </c>
      <c r="B130" s="4">
        <f>IF('True_Odds_Calculator_3-way'!B129="","",'True_Odds_Calculator_3-way'!B129)</f>
        <v>6.19</v>
      </c>
      <c r="C130" s="4">
        <f>IF('True_Odds_Calculator_3-way'!C129="","",'True_Odds_Calculator_3-way'!C129)</f>
        <v>12.52</v>
      </c>
      <c r="D130" s="9">
        <f t="shared" si="26"/>
        <v>0.78126763423317569</v>
      </c>
      <c r="E130" s="9">
        <f t="shared" si="27"/>
        <v>0.14679545053399792</v>
      </c>
      <c r="F130" s="9">
        <f t="shared" si="28"/>
        <v>7.1936915232826318E-2</v>
      </c>
      <c r="G130" s="9">
        <f t="shared" si="29"/>
        <v>1.119884434897974</v>
      </c>
      <c r="H130" s="9">
        <f t="shared" si="30"/>
        <v>1.2799711087244936</v>
      </c>
      <c r="I130" s="9">
        <f t="shared" si="31"/>
        <v>6.812200217120485</v>
      </c>
      <c r="J130" s="9">
        <f t="shared" si="32"/>
        <v>13.90106869002466</v>
      </c>
      <c r="K130" s="11">
        <f t="shared" si="33"/>
        <v>0.8</v>
      </c>
      <c r="L130" s="11">
        <f t="shared" si="34"/>
        <v>0.16155088852988692</v>
      </c>
      <c r="M130" s="11">
        <f t="shared" si="35"/>
        <v>7.9872204472843447E-2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-0.15429606651973959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0.17507367856018413</v>
      </c>
      <c r="Q130" s="11">
        <f>2*'OddsRatio_working_3-way'!K130*'OddsRatio_working_3-way'!L130*'OddsRatio_working_3-way'!M130</f>
        <v>2.0645480962285866E-2</v>
      </c>
      <c r="R130" s="11">
        <f t="shared" si="36"/>
        <v>0</v>
      </c>
      <c r="S130" s="11">
        <f t="shared" si="37"/>
        <v>-1.1346606722329269</v>
      </c>
      <c r="T130" s="11">
        <f t="shared" si="38"/>
        <v>-0.13380432455576968</v>
      </c>
      <c r="U130" s="11">
        <f>'OddsRatio_working_3-way'!S130-'OddsRatio_working_3-way'!R130^2/3</f>
        <v>-1.1346606722329269</v>
      </c>
      <c r="V130" s="11">
        <f>'OddsRatio_working_3-way'!S130*'OddsRatio_working_3-way'!R130/3-2*'OddsRatio_working_3-way'!R130^3/27-'OddsRatio_working_3-way'!T130</f>
        <v>0.13380432455576968</v>
      </c>
      <c r="W130" s="11">
        <f>'OddsRatio_working_3-way'!V130^2+4*'OddsRatio_working_3-way'!U130^3/27</f>
        <v>-0.1985148287280655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0.23260396922553322</v>
      </c>
      <c r="Y130" s="11">
        <f>IF('OddsRatio_working_3-way'!W130&gt;=0,IF('OddsRatio_working_3-way'!V130+SQRT('OddsRatio_working_3-way'!W130)&gt;0,0,PI()),ACOS('OddsRatio_working_3-way'!V130/(2*'OddsRatio_working_3-way'!X130)))</f>
        <v>1.2790526922722225</v>
      </c>
      <c r="Z130" s="11">
        <f>'OddsRatio_working_3-way'!X130^(1/3)*COS('OddsRatio_working_3-way'!Y130/3)</f>
        <v>0.55994221744898698</v>
      </c>
      <c r="AA130" s="11">
        <f>'OddsRatio_working_3-way'!X130^(1/3)*COS(('OddsRatio_working_3-way'!Y130+2*PI())/3)</f>
        <v>-0.50022937280774016</v>
      </c>
      <c r="AB130" s="11">
        <f>'OddsRatio_working_3-way'!X130^(1/3)*COS(('OddsRatio_working_3-way'!Y130+4*PI())/3)</f>
        <v>-5.9712844641247292E-2</v>
      </c>
      <c r="AC130" s="11">
        <f>'OddsRatio_working_3-way'!X130^(1/3)*SIN('OddsRatio_working_3-way'!Y130/3)</f>
        <v>0.2543323361194042</v>
      </c>
      <c r="AD130" s="11">
        <f>'OddsRatio_working_3-way'!X130^(1/3)*SIN(('OddsRatio_working_3-way'!Y130+2*PI())/3)</f>
        <v>0.3577580169025108</v>
      </c>
      <c r="AE130" s="11">
        <f>'OddsRatio_working_3-way'!X130^(1/3)*SIN(('OddsRatio_working_3-way'!Y130+4*PI())/3)</f>
        <v>-0.61209035302191495</v>
      </c>
      <c r="AF130" s="11">
        <f>-'OddsRatio_working_3-way'!U130/(3*'OddsRatio_working_3-way'!X130^(1/3))*COS(('OddsRatio_working_3-way'!Y130)/3)</f>
        <v>0.55994221744898709</v>
      </c>
      <c r="AG130" s="11">
        <f>-'OddsRatio_working_3-way'!U130/(3*'OddsRatio_working_3-way'!X130^(1/3))*COS(('OddsRatio_working_3-way'!Y130+2*PI())/3)</f>
        <v>-0.50022937280774027</v>
      </c>
      <c r="AH130" s="11">
        <f>-'OddsRatio_working_3-way'!U130/(3*'OddsRatio_working_3-way'!X130^(1/3))*COS(('OddsRatio_working_3-way'!Y130+4*PI())/3)</f>
        <v>-5.9712844641247306E-2</v>
      </c>
      <c r="AI130" s="11">
        <f>'OddsRatio_working_3-way'!U130/(3*'OddsRatio_working_3-way'!X130^(1/3))*SIN(('OddsRatio_working_3-way'!Y130)/3)</f>
        <v>-0.25433233611940426</v>
      </c>
      <c r="AJ130" s="11">
        <f>'OddsRatio_working_3-way'!U130/(3*'OddsRatio_working_3-way'!X130^(1/3))*SIN(('OddsRatio_working_3-way'!Y130+2*PI())/3)</f>
        <v>-0.35775801690251086</v>
      </c>
      <c r="AK130" s="11">
        <f>'OddsRatio_working_3-way'!U130/(3*'OddsRatio_working_3-way'!X130^(1/3))*SIN(('OddsRatio_working_3-way'!Y130+4*PI())/3)</f>
        <v>0.61209035302191506</v>
      </c>
      <c r="AL130" s="11">
        <f>'OddsRatio_working_3-way'!Z130+'OddsRatio_working_3-way'!AF130</f>
        <v>1.119884434897974</v>
      </c>
      <c r="AM130" s="11">
        <f>'OddsRatio_working_3-way'!AA130+'OddsRatio_working_3-way'!AG130</f>
        <v>-1.0004587456154805</v>
      </c>
      <c r="AN130" s="11">
        <f>'OddsRatio_working_3-way'!AB130+'OddsRatio_working_3-way'!AH130</f>
        <v>-0.1194256892824946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1.119884434897974</v>
      </c>
      <c r="AS130" s="11">
        <f>IF(('OddsRatio_working_3-way'!X130=0),IF(Q130&gt;0,-Q130^(1/3),(-Q130)^(1/3)),'OddsRatio_working_3-way'!AM130-'OddsRatio_working_3-way'!R130/3)</f>
        <v>-1.0004587456154805</v>
      </c>
      <c r="AT130" s="11">
        <f>IF(('OddsRatio_working_3-way'!X130=0),IF(Q130&gt;0,-Q130^(1/3),(-Q130)^(1/3)),'OddsRatio_working_3-way'!AN130-'OddsRatio_working_3-way'!R130/3)</f>
        <v>-0.1194256892824946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2.59</v>
      </c>
      <c r="B131" s="4">
        <f>IF('True_Odds_Calculator_3-way'!B130="","",'True_Odds_Calculator_3-way'!B130)</f>
        <v>3.01</v>
      </c>
      <c r="C131" s="4">
        <f>IF('True_Odds_Calculator_3-way'!C130="","",'True_Odds_Calculator_3-way'!C130)</f>
        <v>3.07</v>
      </c>
      <c r="D131" s="9">
        <f t="shared" si="26"/>
        <v>0.37067180981454273</v>
      </c>
      <c r="E131" s="9">
        <f t="shared" si="27"/>
        <v>0.3178355753962509</v>
      </c>
      <c r="F131" s="9">
        <f t="shared" si="28"/>
        <v>0.31149261478920631</v>
      </c>
      <c r="G131" s="9">
        <f t="shared" si="29"/>
        <v>1.06780144245777</v>
      </c>
      <c r="H131" s="9">
        <f t="shared" si="30"/>
        <v>2.6978042935078537</v>
      </c>
      <c r="I131" s="9">
        <f t="shared" si="31"/>
        <v>3.1462808993401175</v>
      </c>
      <c r="J131" s="9">
        <f t="shared" si="32"/>
        <v>3.2103489858875829</v>
      </c>
      <c r="K131" s="11">
        <f t="shared" si="33"/>
        <v>0.38610038610038611</v>
      </c>
      <c r="L131" s="11">
        <f t="shared" si="34"/>
        <v>0.33222591362126247</v>
      </c>
      <c r="M131" s="11">
        <f t="shared" si="35"/>
        <v>0.32573289902280134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-0.27641327210623889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0.23690728940331246</v>
      </c>
      <c r="Q131" s="11">
        <f>2*'OddsRatio_working_3-way'!K131*'OddsRatio_working_3-way'!L131*'OddsRatio_working_3-way'!M131</f>
        <v>8.3565181447376527E-2</v>
      </c>
      <c r="R131" s="11">
        <f t="shared" si="36"/>
        <v>0</v>
      </c>
      <c r="S131" s="11">
        <f t="shared" si="37"/>
        <v>-0.85707638999424607</v>
      </c>
      <c r="T131" s="11">
        <f t="shared" si="38"/>
        <v>-0.30231971428368465</v>
      </c>
      <c r="U131" s="11">
        <f>'OddsRatio_working_3-way'!S131-'OddsRatio_working_3-way'!R131^2/3</f>
        <v>-0.85707638999424607</v>
      </c>
      <c r="V131" s="11">
        <f>'OddsRatio_working_3-way'!S131*'OddsRatio_working_3-way'!R131/3-2*'OddsRatio_working_3-way'!R131^3/27-'OddsRatio_working_3-way'!T131</f>
        <v>0.30231971428368465</v>
      </c>
      <c r="W131" s="11">
        <f>'OddsRatio_working_3-way'!V131^2+4*'OddsRatio_working_3-way'!U131^3/27</f>
        <v>-1.8755491210596525E-3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0.15270294591594197</v>
      </c>
      <c r="Y131" s="11">
        <f>IF('OddsRatio_working_3-way'!W131&gt;=0,IF('OddsRatio_working_3-way'!V131+SQRT('OddsRatio_working_3-way'!W131)&gt;0,0,PI()),ACOS('OddsRatio_working_3-way'!V131/(2*'OddsRatio_working_3-way'!X131)))</f>
        <v>0.14228304259768509</v>
      </c>
      <c r="Z131" s="11">
        <f>'OddsRatio_working_3-way'!X131^(1/3)*COS('OddsRatio_working_3-way'!Y131/3)</f>
        <v>0.53390072122888499</v>
      </c>
      <c r="AA131" s="11">
        <f>'OddsRatio_working_3-way'!X131^(1/3)*COS(('OddsRatio_working_3-way'!Y131+2*PI())/3)</f>
        <v>-0.28889602993708646</v>
      </c>
      <c r="AB131" s="11">
        <f>'OddsRatio_working_3-way'!X131^(1/3)*COS(('OddsRatio_working_3-way'!Y131+4*PI())/3)</f>
        <v>-0.24500469129179867</v>
      </c>
      <c r="AC131" s="11">
        <f>'OddsRatio_working_3-way'!X131^(1/3)*SIN('OddsRatio_working_3-way'!Y131/3)</f>
        <v>2.5340676181950083E-2</v>
      </c>
      <c r="AD131" s="11">
        <f>'OddsRatio_working_3-way'!X131^(1/3)*SIN(('OddsRatio_working_3-way'!Y131+2*PI())/3)</f>
        <v>0.44970124959207319</v>
      </c>
      <c r="AE131" s="11">
        <f>'OddsRatio_working_3-way'!X131^(1/3)*SIN(('OddsRatio_working_3-way'!Y131+4*PI())/3)</f>
        <v>-0.47504192577402315</v>
      </c>
      <c r="AF131" s="11">
        <f>-'OddsRatio_working_3-way'!U131/(3*'OddsRatio_working_3-way'!X131^(1/3))*COS(('OddsRatio_working_3-way'!Y131)/3)</f>
        <v>0.53390072122888499</v>
      </c>
      <c r="AG131" s="11">
        <f>-'OddsRatio_working_3-way'!U131/(3*'OddsRatio_working_3-way'!X131^(1/3))*COS(('OddsRatio_working_3-way'!Y131+2*PI())/3)</f>
        <v>-0.28889602993708646</v>
      </c>
      <c r="AH131" s="11">
        <f>-'OddsRatio_working_3-way'!U131/(3*'OddsRatio_working_3-way'!X131^(1/3))*COS(('OddsRatio_working_3-way'!Y131+4*PI())/3)</f>
        <v>-0.24500469129179867</v>
      </c>
      <c r="AI131" s="11">
        <f>'OddsRatio_working_3-way'!U131/(3*'OddsRatio_working_3-way'!X131^(1/3))*SIN(('OddsRatio_working_3-way'!Y131)/3)</f>
        <v>-2.5340676181950083E-2</v>
      </c>
      <c r="AJ131" s="11">
        <f>'OddsRatio_working_3-way'!U131/(3*'OddsRatio_working_3-way'!X131^(1/3))*SIN(('OddsRatio_working_3-way'!Y131+2*PI())/3)</f>
        <v>-0.44970124959207319</v>
      </c>
      <c r="AK131" s="11">
        <f>'OddsRatio_working_3-way'!U131/(3*'OddsRatio_working_3-way'!X131^(1/3))*SIN(('OddsRatio_working_3-way'!Y131+4*PI())/3)</f>
        <v>0.47504192577402315</v>
      </c>
      <c r="AL131" s="11">
        <f>'OddsRatio_working_3-way'!Z131+'OddsRatio_working_3-way'!AF131</f>
        <v>1.06780144245777</v>
      </c>
      <c r="AM131" s="11">
        <f>'OddsRatio_working_3-way'!AA131+'OddsRatio_working_3-way'!AG131</f>
        <v>-0.57779205987417293</v>
      </c>
      <c r="AN131" s="11">
        <f>'OddsRatio_working_3-way'!AB131+'OddsRatio_working_3-way'!AH131</f>
        <v>-0.49000938258359733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1.06780144245777</v>
      </c>
      <c r="AS131" s="11">
        <f>IF(('OddsRatio_working_3-way'!X131=0),IF(Q131&gt;0,-Q131^(1/3),(-Q131)^(1/3)),'OddsRatio_working_3-way'!AM131-'OddsRatio_working_3-way'!R131/3)</f>
        <v>-0.57779205987417293</v>
      </c>
      <c r="AT131" s="11">
        <f>IF(('OddsRatio_working_3-way'!X131=0),IF(Q131&gt;0,-Q131^(1/3),(-Q131)^(1/3)),'OddsRatio_working_3-way'!AN131-'OddsRatio_working_3-way'!R131/3)</f>
        <v>-0.49000938258359733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1.52</v>
      </c>
      <c r="B132" s="4">
        <f>IF('True_Odds_Calculator_3-way'!B131="","",'True_Odds_Calculator_3-way'!B131)</f>
        <v>4.17</v>
      </c>
      <c r="C132" s="4">
        <f>IF('True_Odds_Calculator_3-way'!C131="","",'True_Odds_Calculator_3-way'!C131)</f>
        <v>7.05</v>
      </c>
      <c r="D132" s="9">
        <f t="shared" ref="D132:D195" si="39">(K132/(AR132+K132-(AR132*K132)))</f>
        <v>0.64074015048654565</v>
      </c>
      <c r="E132" s="9">
        <f t="shared" ref="E132:E195" si="40">(L132/(AR132+L132-(AR132*L132)))</f>
        <v>0.22634248720039077</v>
      </c>
      <c r="F132" s="9">
        <f t="shared" ref="F132:F195" si="41">(M132/(AR132+M132-(AR132*M132)))</f>
        <v>0.1329173623130637</v>
      </c>
      <c r="G132" s="9">
        <f t="shared" ref="G132:G195" si="42">AR132</f>
        <v>1.0782597679617703</v>
      </c>
      <c r="H132" s="9">
        <f t="shared" ref="H132:H195" si="43">IF(A132="","",1/D132)</f>
        <v>1.5606950793401204</v>
      </c>
      <c r="I132" s="9">
        <f t="shared" ref="I132:I195" si="44">IF(B132="","",1/E132)</f>
        <v>4.4180834644388121</v>
      </c>
      <c r="J132" s="9">
        <f t="shared" ref="J132:J195" si="45">IF(C132="","",1/F132)</f>
        <v>7.5234715961687098</v>
      </c>
      <c r="K132" s="11">
        <f t="shared" ref="K132:K195" si="46">1/A132</f>
        <v>0.65789473684210531</v>
      </c>
      <c r="L132" s="11">
        <f t="shared" ref="L132:L195" si="47">1/B132</f>
        <v>0.23980815347721823</v>
      </c>
      <c r="M132" s="11">
        <f t="shared" ref="M132:M195" si="48">1/C132</f>
        <v>0.14184397163120568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-0.22317688961932358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0.21796672404517597</v>
      </c>
      <c r="Q132" s="11">
        <f>2*'OddsRatio_working_3-way'!K132*'OddsRatio_working_3-way'!L132*'OddsRatio_working_3-way'!M132</f>
        <v>4.4757027524676793E-2</v>
      </c>
      <c r="R132" s="11">
        <f t="shared" ref="R132:R195" si="49">O132/N132</f>
        <v>0</v>
      </c>
      <c r="S132" s="11">
        <f t="shared" ref="S132:S195" si="50">P132/N132</f>
        <v>-0.9766545470589062</v>
      </c>
      <c r="T132" s="11">
        <f t="shared" ref="T132:T195" si="51">Q132/N132</f>
        <v>-0.20054508153160291</v>
      </c>
      <c r="U132" s="11">
        <f>'OddsRatio_working_3-way'!S132-'OddsRatio_working_3-way'!R132^2/3</f>
        <v>-0.9766545470589062</v>
      </c>
      <c r="V132" s="11">
        <f>'OddsRatio_working_3-way'!S132*'OddsRatio_working_3-way'!R132/3-2*'OddsRatio_working_3-way'!R132^3/27-'OddsRatio_working_3-way'!T132</f>
        <v>0.20054508153160291</v>
      </c>
      <c r="W132" s="11">
        <f>'OddsRatio_working_3-way'!V132^2+4*'OddsRatio_working_3-way'!U132^3/27</f>
        <v>-9.7794403338141433E-2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0.18575032507687483</v>
      </c>
      <c r="Y132" s="11">
        <f>IF('OddsRatio_working_3-way'!W132&gt;=0,IF('OddsRatio_working_3-way'!V132+SQRT('OddsRatio_working_3-way'!W132)&gt;0,0,PI()),ACOS('OddsRatio_working_3-way'!V132/(2*'OddsRatio_working_3-way'!X132)))</f>
        <v>1.0005679463495056</v>
      </c>
      <c r="Z132" s="11">
        <f>'OddsRatio_working_3-way'!X132^(1/3)*COS('OddsRatio_working_3-way'!Y132/3)</f>
        <v>0.53912988398088524</v>
      </c>
      <c r="AA132" s="11">
        <f>'OddsRatio_working_3-way'!X132^(1/3)*COS(('OddsRatio_working_3-way'!Y132+2*PI())/3)</f>
        <v>-0.43132978030147512</v>
      </c>
      <c r="AB132" s="11">
        <f>'OddsRatio_working_3-way'!X132^(1/3)*COS(('OddsRatio_working_3-way'!Y132+4*PI())/3)</f>
        <v>-0.10780010367941024</v>
      </c>
      <c r="AC132" s="11">
        <f>'OddsRatio_working_3-way'!X132^(1/3)*SIN('OddsRatio_working_3-way'!Y132/3)</f>
        <v>0.18678994588858178</v>
      </c>
      <c r="AD132" s="11">
        <f>'OddsRatio_working_3-way'!X132^(1/3)*SIN(('OddsRatio_working_3-way'!Y132+2*PI())/3)</f>
        <v>0.37350520252251279</v>
      </c>
      <c r="AE132" s="11">
        <f>'OddsRatio_working_3-way'!X132^(1/3)*SIN(('OddsRatio_working_3-way'!Y132+4*PI())/3)</f>
        <v>-0.56029514841109462</v>
      </c>
      <c r="AF132" s="11">
        <f>-'OddsRatio_working_3-way'!U132/(3*'OddsRatio_working_3-way'!X132^(1/3))*COS(('OddsRatio_working_3-way'!Y132)/3)</f>
        <v>0.53912988398088513</v>
      </c>
      <c r="AG132" s="11">
        <f>-'OddsRatio_working_3-way'!U132/(3*'OddsRatio_working_3-way'!X132^(1/3))*COS(('OddsRatio_working_3-way'!Y132+2*PI())/3)</f>
        <v>-0.43132978030147506</v>
      </c>
      <c r="AH132" s="11">
        <f>-'OddsRatio_working_3-way'!U132/(3*'OddsRatio_working_3-way'!X132^(1/3))*COS(('OddsRatio_working_3-way'!Y132+4*PI())/3)</f>
        <v>-0.10780010367941022</v>
      </c>
      <c r="AI132" s="11">
        <f>'OddsRatio_working_3-way'!U132/(3*'OddsRatio_working_3-way'!X132^(1/3))*SIN(('OddsRatio_working_3-way'!Y132)/3)</f>
        <v>-0.18678994588858175</v>
      </c>
      <c r="AJ132" s="11">
        <f>'OddsRatio_working_3-way'!U132/(3*'OddsRatio_working_3-way'!X132^(1/3))*SIN(('OddsRatio_working_3-way'!Y132+2*PI())/3)</f>
        <v>-0.37350520252251268</v>
      </c>
      <c r="AK132" s="11">
        <f>'OddsRatio_working_3-way'!U132/(3*'OddsRatio_working_3-way'!X132^(1/3))*SIN(('OddsRatio_working_3-way'!Y132+4*PI())/3)</f>
        <v>0.56029514841109451</v>
      </c>
      <c r="AL132" s="11">
        <f>'OddsRatio_working_3-way'!Z132+'OddsRatio_working_3-way'!AF132</f>
        <v>1.0782597679617703</v>
      </c>
      <c r="AM132" s="11">
        <f>'OddsRatio_working_3-way'!AA132+'OddsRatio_working_3-way'!AG132</f>
        <v>-0.86265956060295013</v>
      </c>
      <c r="AN132" s="11">
        <f>'OddsRatio_working_3-way'!AB132+'OddsRatio_working_3-way'!AH132</f>
        <v>-0.21560020735882046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1.0782597679617703</v>
      </c>
      <c r="AS132" s="11">
        <f>IF(('OddsRatio_working_3-way'!X132=0),IF(Q132&gt;0,-Q132^(1/3),(-Q132)^(1/3)),'OddsRatio_working_3-way'!AM132-'OddsRatio_working_3-way'!R132/3)</f>
        <v>-0.86265956060295013</v>
      </c>
      <c r="AT132" s="11">
        <f>IF(('OddsRatio_working_3-way'!X132=0),IF(Q132&gt;0,-Q132^(1/3),(-Q132)^(1/3)),'OddsRatio_working_3-way'!AN132-'OddsRatio_working_3-way'!R132/3)</f>
        <v>-0.21560020735882046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3.25</v>
      </c>
      <c r="B2" s="4">
        <f>IF('True_Odds_Calculator_3-way'!B3="","",'True_Odds_Calculator_3-way'!B3)</f>
        <v>3.67</v>
      </c>
      <c r="C2" s="4">
        <f>IF('True_Odds_Calculator_3-way'!C3="","",'True_Odds_Calculator_3-way'!C3)</f>
        <v>2.21</v>
      </c>
      <c r="D2" s="4">
        <f>IF(A2="","",((1/A2)+(1/B2)+(1/C2))-1)</f>
        <v>3.266055950781066E-2</v>
      </c>
      <c r="E2" s="4">
        <f>IF(A2="","",(3*A2)/(3-($D2*A2)))</f>
        <v>3.3692103186142153</v>
      </c>
      <c r="F2" s="4">
        <f>IF(B2="","",(3*B2)/(3-($D2*B2)))</f>
        <v>3.8227364848941883</v>
      </c>
      <c r="G2" s="4">
        <f>IF(C2="","",(3*C2)/(3-($D2*C2)))</f>
        <v>2.2644833458971996</v>
      </c>
      <c r="I2" s="4">
        <f>IF(A2="","",D2+1)</f>
        <v>1.0326605595078107</v>
      </c>
    </row>
    <row r="3" spans="1:9" x14ac:dyDescent="0.2">
      <c r="A3" s="4">
        <f>IF('True_Odds_Calculator_3-way'!A4="","",'True_Odds_Calculator_3-way'!A4)</f>
        <v>1.74</v>
      </c>
      <c r="B3" s="4">
        <f>IF('True_Odds_Calculator_3-way'!B4="","",'True_Odds_Calculator_3-way'!B4)</f>
        <v>4.03</v>
      </c>
      <c r="C3" s="4">
        <f>IF('True_Odds_Calculator_3-way'!C4="","",'True_Odds_Calculator_3-way'!C4)</f>
        <v>4.7</v>
      </c>
      <c r="D3" s="4">
        <f t="shared" ref="D3:D66" si="0">IF(A3="","",((1/A3)+(1/B3)+(1/C3))-1)</f>
        <v>3.561755894134655E-2</v>
      </c>
      <c r="E3" s="4">
        <f t="shared" ref="E3:E66" si="1">IF(A3="","",(3*A3)/(3-($D3*A3)))</f>
        <v>1.7767034674749691</v>
      </c>
      <c r="F3" s="4">
        <f t="shared" ref="F3:F66" si="2">IF(B3="","",(3*B3)/(3-($D3*B3)))</f>
        <v>4.2325097366710978</v>
      </c>
      <c r="G3" s="4">
        <f t="shared" ref="G3:G66" si="3">IF(C3="","",(3*C3)/(3-($D3*C3)))</f>
        <v>4.9777633901465759</v>
      </c>
      <c r="I3" s="4">
        <f t="shared" ref="I3:I66" si="4">IF(A3="","",D3+1)</f>
        <v>1.0356175589413465</v>
      </c>
    </row>
    <row r="4" spans="1:9" x14ac:dyDescent="0.2">
      <c r="A4" s="4">
        <f>IF('True_Odds_Calculator_3-way'!A5="","",'True_Odds_Calculator_3-way'!A5)</f>
        <v>1.24</v>
      </c>
      <c r="B4" s="4">
        <f>IF('True_Odds_Calculator_3-way'!B5="","",'True_Odds_Calculator_3-way'!B5)</f>
        <v>6.34</v>
      </c>
      <c r="C4" s="4">
        <f>IF('True_Odds_Calculator_3-way'!C5="","",'True_Odds_Calculator_3-way'!C5)</f>
        <v>13.19</v>
      </c>
      <c r="D4" s="4">
        <f t="shared" si="0"/>
        <v>3.9995330900083337E-2</v>
      </c>
      <c r="E4" s="4">
        <f t="shared" si="1"/>
        <v>1.2608435127828828</v>
      </c>
      <c r="F4" s="4">
        <f t="shared" si="2"/>
        <v>6.9253550083723123</v>
      </c>
      <c r="G4" s="4">
        <f t="shared" si="3"/>
        <v>16.004293143811068</v>
      </c>
      <c r="I4" s="4">
        <f t="shared" si="4"/>
        <v>1.0399953309000833</v>
      </c>
    </row>
    <row r="5" spans="1:9" x14ac:dyDescent="0.2">
      <c r="A5" s="4">
        <f>IF('True_Odds_Calculator_3-way'!A6="","",'True_Odds_Calculator_3-way'!A6)</f>
        <v>2.58</v>
      </c>
      <c r="B5" s="4">
        <f>IF('True_Odds_Calculator_3-way'!B6="","",'True_Odds_Calculator_3-way'!B6)</f>
        <v>3.42</v>
      </c>
      <c r="C5" s="4">
        <f>IF('True_Odds_Calculator_3-way'!C6="","",'True_Odds_Calculator_3-way'!C6)</f>
        <v>2.83</v>
      </c>
      <c r="D5" s="4">
        <f t="shared" si="0"/>
        <v>3.3351450502883573E-2</v>
      </c>
      <c r="E5" s="4">
        <f t="shared" si="1"/>
        <v>2.6561853658910182</v>
      </c>
      <c r="F5" s="4">
        <f t="shared" si="2"/>
        <v>3.5551698824965872</v>
      </c>
      <c r="G5" s="4">
        <f t="shared" si="3"/>
        <v>2.9219283510078875</v>
      </c>
      <c r="I5" s="4">
        <f t="shared" si="4"/>
        <v>1.0333514505028836</v>
      </c>
    </row>
    <row r="6" spans="1:9" x14ac:dyDescent="0.2">
      <c r="A6" s="4">
        <f>IF('True_Odds_Calculator_3-way'!A7="","",'True_Odds_Calculator_3-way'!A7)</f>
        <v>4.1100000000000003</v>
      </c>
      <c r="B6" s="4">
        <f>IF('True_Odds_Calculator_3-way'!B7="","",'True_Odds_Calculator_3-way'!B7)</f>
        <v>3.53</v>
      </c>
      <c r="C6" s="4">
        <f>IF('True_Odds_Calculator_3-way'!C7="","",'True_Odds_Calculator_3-way'!C7)</f>
        <v>1.97</v>
      </c>
      <c r="D6" s="4">
        <f t="shared" si="0"/>
        <v>3.4209334611229547E-2</v>
      </c>
      <c r="E6" s="4">
        <f t="shared" si="1"/>
        <v>4.3120939969929424</v>
      </c>
      <c r="F6" s="4">
        <f t="shared" si="2"/>
        <v>3.6780525910921638</v>
      </c>
      <c r="G6" s="4">
        <f t="shared" si="3"/>
        <v>2.0152713162862539</v>
      </c>
      <c r="I6" s="4">
        <f t="shared" si="4"/>
        <v>1.0342093346112295</v>
      </c>
    </row>
    <row r="7" spans="1:9" x14ac:dyDescent="0.2">
      <c r="A7" s="4">
        <f>IF('True_Odds_Calculator_3-way'!A8="","",'True_Odds_Calculator_3-way'!A8)</f>
        <v>4.18</v>
      </c>
      <c r="B7" s="4">
        <f>IF('True_Odds_Calculator_3-way'!B8="","",'True_Odds_Calculator_3-way'!B8)</f>
        <v>3.51</v>
      </c>
      <c r="C7" s="4">
        <f>IF('True_Odds_Calculator_3-way'!C8="","",'True_Odds_Calculator_3-way'!C8)</f>
        <v>1.96</v>
      </c>
      <c r="D7" s="4">
        <f t="shared" si="0"/>
        <v>3.4338816293703722E-2</v>
      </c>
      <c r="E7" s="4">
        <f t="shared" si="1"/>
        <v>4.3900434616937858</v>
      </c>
      <c r="F7" s="4">
        <f t="shared" si="2"/>
        <v>3.6569220168023917</v>
      </c>
      <c r="G7" s="4">
        <f t="shared" si="3"/>
        <v>2.0049811369025257</v>
      </c>
      <c r="I7" s="4">
        <f t="shared" si="4"/>
        <v>1.0343388162937037</v>
      </c>
    </row>
    <row r="8" spans="1:9" x14ac:dyDescent="0.2">
      <c r="A8" s="4">
        <f>IF('True_Odds_Calculator_3-way'!A9="","",'True_Odds_Calculator_3-way'!A9)</f>
        <v>2.25</v>
      </c>
      <c r="B8" s="4">
        <f>IF('True_Odds_Calculator_3-way'!B9="","",'True_Odds_Calculator_3-way'!B9)</f>
        <v>3.7</v>
      </c>
      <c r="C8" s="4">
        <f>IF('True_Odds_Calculator_3-way'!C9="","",'True_Odds_Calculator_3-way'!C9)</f>
        <v>3.14</v>
      </c>
      <c r="D8" s="4">
        <f t="shared" si="0"/>
        <v>3.3186052294332358E-2</v>
      </c>
      <c r="E8" s="4">
        <f t="shared" si="1"/>
        <v>2.3074308916775776</v>
      </c>
      <c r="F8" s="4">
        <f t="shared" si="2"/>
        <v>3.8579018570901482</v>
      </c>
      <c r="G8" s="4">
        <f t="shared" si="3"/>
        <v>3.2529918075287765</v>
      </c>
      <c r="I8" s="4">
        <f t="shared" si="4"/>
        <v>1.0331860522943324</v>
      </c>
    </row>
    <row r="9" spans="1:9" x14ac:dyDescent="0.2">
      <c r="A9" s="4">
        <f>IF('True_Odds_Calculator_3-way'!A10="","",'True_Odds_Calculator_3-way'!A10)</f>
        <v>2.39</v>
      </c>
      <c r="B9" s="4">
        <f>IF('True_Odds_Calculator_3-way'!B10="","",'True_Odds_Calculator_3-way'!B10)</f>
        <v>2.93</v>
      </c>
      <c r="C9" s="4">
        <f>IF('True_Odds_Calculator_3-way'!C10="","",'True_Odds_Calculator_3-way'!C10)</f>
        <v>3.51</v>
      </c>
      <c r="D9" s="4">
        <f t="shared" si="0"/>
        <v>4.4607255068934037E-2</v>
      </c>
      <c r="E9" s="4">
        <f t="shared" si="1"/>
        <v>2.4780632129267182</v>
      </c>
      <c r="F9" s="4">
        <f t="shared" si="2"/>
        <v>3.0634641637069655</v>
      </c>
      <c r="G9" s="4">
        <f t="shared" si="3"/>
        <v>3.703275771297414</v>
      </c>
      <c r="I9" s="4">
        <f t="shared" si="4"/>
        <v>1.044607255068934</v>
      </c>
    </row>
    <row r="10" spans="1:9" x14ac:dyDescent="0.2">
      <c r="A10" s="4">
        <f>IF('True_Odds_Calculator_3-way'!A11="","",'True_Odds_Calculator_3-way'!A11)</f>
        <v>5.13</v>
      </c>
      <c r="B10" s="4">
        <f>IF('True_Odds_Calculator_3-way'!B11="","",'True_Odds_Calculator_3-way'!B11)</f>
        <v>3.52</v>
      </c>
      <c r="C10" s="4">
        <f>IF('True_Odds_Calculator_3-way'!C11="","",'True_Odds_Calculator_3-way'!C11)</f>
        <v>1.76</v>
      </c>
      <c r="D10" s="4">
        <f t="shared" si="0"/>
        <v>4.7204501151869582E-2</v>
      </c>
      <c r="E10" s="4">
        <f t="shared" si="1"/>
        <v>5.5804524290246817</v>
      </c>
      <c r="F10" s="4">
        <f t="shared" si="2"/>
        <v>3.7263922518159807</v>
      </c>
      <c r="G10" s="4">
        <f t="shared" si="3"/>
        <v>1.8101284433098546</v>
      </c>
      <c r="I10" s="4">
        <f t="shared" si="4"/>
        <v>1.0472045011518696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4.7699999999999996</v>
      </c>
      <c r="D11" s="4">
        <f t="shared" si="0"/>
        <v>3.7565683792099014E-2</v>
      </c>
      <c r="E11" s="4">
        <f t="shared" si="1"/>
        <v>1.7996619111005856</v>
      </c>
      <c r="F11" s="4">
        <f t="shared" si="2"/>
        <v>4.0450069290847193</v>
      </c>
      <c r="G11" s="4">
        <f t="shared" si="3"/>
        <v>5.0730079073675496</v>
      </c>
      <c r="I11" s="4">
        <f t="shared" si="4"/>
        <v>1.037565683792099</v>
      </c>
    </row>
    <row r="12" spans="1:9" x14ac:dyDescent="0.2">
      <c r="A12" s="4">
        <f>IF('True_Odds_Calculator_3-way'!A13="","",'True_Odds_Calculator_3-way'!A13)</f>
        <v>2.39</v>
      </c>
      <c r="B12" s="4">
        <f>IF('True_Odds_Calculator_3-way'!B13="","",'True_Odds_Calculator_3-way'!B13)</f>
        <v>3.1</v>
      </c>
      <c r="C12" s="4">
        <f>IF('True_Odds_Calculator_3-way'!C13="","",'True_Odds_Calculator_3-way'!C13)</f>
        <v>3.41</v>
      </c>
      <c r="D12" s="4">
        <f t="shared" si="0"/>
        <v>3.4245818967103769E-2</v>
      </c>
      <c r="E12" s="4">
        <f t="shared" si="1"/>
        <v>2.4570340371222703</v>
      </c>
      <c r="F12" s="4">
        <f t="shared" si="2"/>
        <v>3.2137252066930424</v>
      </c>
      <c r="G12" s="4">
        <f t="shared" si="3"/>
        <v>3.548114179570157</v>
      </c>
      <c r="I12" s="4">
        <f t="shared" si="4"/>
        <v>1.0342458189671038</v>
      </c>
    </row>
    <row r="13" spans="1:9" x14ac:dyDescent="0.2">
      <c r="A13" s="4">
        <f>IF('True_Odds_Calculator_3-way'!A14="","",'True_Odds_Calculator_3-way'!A14)</f>
        <v>2.41</v>
      </c>
      <c r="B13" s="4">
        <f>IF('True_Odds_Calculator_3-way'!B14="","",'True_Odds_Calculator_3-way'!B14)</f>
        <v>3.04</v>
      </c>
      <c r="C13" s="4">
        <f>IF('True_Odds_Calculator_3-way'!C14="","",'True_Odds_Calculator_3-way'!C14)</f>
        <v>3.46</v>
      </c>
      <c r="D13" s="4">
        <f t="shared" si="0"/>
        <v>3.2902468797614715E-2</v>
      </c>
      <c r="E13" s="4">
        <f t="shared" si="1"/>
        <v>2.4754296910297353</v>
      </c>
      <c r="F13" s="4">
        <f t="shared" si="2"/>
        <v>3.1448530759402638</v>
      </c>
      <c r="G13" s="4">
        <f t="shared" si="3"/>
        <v>3.5964773756092652</v>
      </c>
      <c r="I13" s="4">
        <f t="shared" si="4"/>
        <v>1.0329024687976147</v>
      </c>
    </row>
    <row r="14" spans="1:9" x14ac:dyDescent="0.2">
      <c r="A14" s="4">
        <f>IF('True_Odds_Calculator_3-way'!A15="","",'True_Odds_Calculator_3-way'!A15)</f>
        <v>2.08</v>
      </c>
      <c r="B14" s="4">
        <f>IF('True_Odds_Calculator_3-way'!B15="","",'True_Odds_Calculator_3-way'!B15)</f>
        <v>3.35</v>
      </c>
      <c r="C14" s="4">
        <f>IF('True_Odds_Calculator_3-way'!C15="","",'True_Odds_Calculator_3-way'!C15)</f>
        <v>3.93</v>
      </c>
      <c r="D14" s="4">
        <f t="shared" si="0"/>
        <v>3.3729619664449206E-2</v>
      </c>
      <c r="E14" s="4">
        <f t="shared" si="1"/>
        <v>2.1298073981589116</v>
      </c>
      <c r="F14" s="4">
        <f t="shared" si="2"/>
        <v>3.4811153098746836</v>
      </c>
      <c r="G14" s="4">
        <f t="shared" si="3"/>
        <v>4.1116777792570094</v>
      </c>
      <c r="I14" s="4">
        <f t="shared" si="4"/>
        <v>1.0337296196644492</v>
      </c>
    </row>
    <row r="15" spans="1:9" x14ac:dyDescent="0.2">
      <c r="A15" s="4">
        <f>IF('True_Odds_Calculator_3-way'!A16="","",'True_Odds_Calculator_3-way'!A16)</f>
        <v>1.69</v>
      </c>
      <c r="B15" s="4">
        <f>IF('True_Odds_Calculator_3-way'!B16="","",'True_Odds_Calculator_3-way'!B16)</f>
        <v>4.4800000000000004</v>
      </c>
      <c r="C15" s="4">
        <f>IF('True_Odds_Calculator_3-way'!C16="","",'True_Odds_Calculator_3-way'!C16)</f>
        <v>4.62</v>
      </c>
      <c r="D15" s="4">
        <f t="shared" si="0"/>
        <v>3.1380478495863118E-2</v>
      </c>
      <c r="E15" s="4">
        <f t="shared" si="1"/>
        <v>1.7204128905737153</v>
      </c>
      <c r="F15" s="4">
        <f t="shared" si="2"/>
        <v>4.7002613664297144</v>
      </c>
      <c r="G15" s="4">
        <f t="shared" si="3"/>
        <v>4.8546032502674876</v>
      </c>
      <c r="I15" s="4">
        <f t="shared" si="4"/>
        <v>1.0313804784958631</v>
      </c>
    </row>
    <row r="16" spans="1:9" x14ac:dyDescent="0.2">
      <c r="A16" s="4">
        <f>IF('True_Odds_Calculator_3-way'!A17="","",'True_Odds_Calculator_3-way'!A17)</f>
        <v>10.58</v>
      </c>
      <c r="B16" s="4">
        <f>IF('True_Odds_Calculator_3-way'!B17="","",'True_Odds_Calculator_3-way'!B17)</f>
        <v>5.48</v>
      </c>
      <c r="C16" s="4">
        <f>IF('True_Odds_Calculator_3-way'!C17="","",'True_Odds_Calculator_3-way'!C17)</f>
        <v>1.31</v>
      </c>
      <c r="D16" s="4">
        <f t="shared" si="0"/>
        <v>4.0358488862870079E-2</v>
      </c>
      <c r="E16" s="4">
        <f t="shared" si="1"/>
        <v>12.335760331380305</v>
      </c>
      <c r="F16" s="4">
        <f t="shared" si="2"/>
        <v>5.9161472898343952</v>
      </c>
      <c r="G16" s="4">
        <f t="shared" si="3"/>
        <v>1.33350055607218</v>
      </c>
      <c r="I16" s="4">
        <f t="shared" si="4"/>
        <v>1.0403584888628701</v>
      </c>
    </row>
    <row r="17" spans="1:9" x14ac:dyDescent="0.2">
      <c r="A17" s="4">
        <f>IF('True_Odds_Calculator_3-way'!A18="","",'True_Odds_Calculator_3-way'!A18)</f>
        <v>1.36</v>
      </c>
      <c r="B17" s="4">
        <f>IF('True_Odds_Calculator_3-way'!B18="","",'True_Odds_Calculator_3-way'!B18)</f>
        <v>5.63</v>
      </c>
      <c r="C17" s="4">
        <f>IF('True_Odds_Calculator_3-way'!C18="","",'True_Odds_Calculator_3-way'!C18)</f>
        <v>8.56</v>
      </c>
      <c r="D17" s="4">
        <f t="shared" si="0"/>
        <v>2.9736440981664725E-2</v>
      </c>
      <c r="E17" s="4">
        <f t="shared" si="1"/>
        <v>1.3785840294590579</v>
      </c>
      <c r="F17" s="4">
        <f t="shared" si="2"/>
        <v>5.9627537860482436</v>
      </c>
      <c r="G17" s="4">
        <f t="shared" si="3"/>
        <v>9.3536372064135733</v>
      </c>
      <c r="I17" s="4">
        <f t="shared" si="4"/>
        <v>1.0297364409816647</v>
      </c>
    </row>
    <row r="18" spans="1:9" x14ac:dyDescent="0.2">
      <c r="A18" s="4">
        <f>IF('True_Odds_Calculator_3-way'!A19="","",'True_Odds_Calculator_3-way'!A19)</f>
        <v>4.22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2.0099999999999998</v>
      </c>
      <c r="D18" s="4">
        <f t="shared" si="0"/>
        <v>2.9464513192958286E-2</v>
      </c>
      <c r="E18" s="4">
        <f t="shared" si="1"/>
        <v>4.4024679835492275</v>
      </c>
      <c r="F18" s="4">
        <f t="shared" si="2"/>
        <v>3.5067571275640614</v>
      </c>
      <c r="G18" s="4">
        <f t="shared" si="3"/>
        <v>2.0504789642102126</v>
      </c>
      <c r="I18" s="4">
        <f t="shared" si="4"/>
        <v>1.0294645131929583</v>
      </c>
    </row>
    <row r="19" spans="1:9" x14ac:dyDescent="0.2">
      <c r="A19" s="4">
        <f>IF('True_Odds_Calculator_3-way'!A20="","",'True_Odds_Calculator_3-way'!A20)</f>
        <v>1.1200000000000001</v>
      </c>
      <c r="B19" s="4">
        <f>IF('True_Odds_Calculator_3-way'!B20="","",'True_Odds_Calculator_3-way'!B20)</f>
        <v>12</v>
      </c>
      <c r="C19" s="4">
        <f>IF('True_Odds_Calculator_3-way'!C20="","",'True_Odds_Calculator_3-way'!C20)</f>
        <v>29</v>
      </c>
      <c r="D19" s="4">
        <f t="shared" si="0"/>
        <v>1.0673234811165777E-2</v>
      </c>
      <c r="E19" s="4">
        <f t="shared" si="1"/>
        <v>1.1244806893368211</v>
      </c>
      <c r="F19" s="4">
        <f t="shared" si="2"/>
        <v>12.535162950257286</v>
      </c>
      <c r="G19" s="4">
        <f t="shared" si="3"/>
        <v>32.336283185840685</v>
      </c>
      <c r="I19" s="4">
        <f t="shared" si="4"/>
        <v>1.0106732348111658</v>
      </c>
    </row>
    <row r="20" spans="1:9" x14ac:dyDescent="0.2">
      <c r="A20" s="4">
        <f>IF('True_Odds_Calculator_3-way'!A21="","",'True_Odds_Calculator_3-way'!A21)</f>
        <v>1.35</v>
      </c>
      <c r="B20" s="4">
        <f>IF('True_Odds_Calculator_3-way'!B21="","",'True_Odds_Calculator_3-way'!B21)</f>
        <v>5.55</v>
      </c>
      <c r="C20" s="4">
        <f>IF('True_Odds_Calculator_3-way'!C21="","",'True_Odds_Calculator_3-way'!C21)</f>
        <v>11</v>
      </c>
      <c r="D20" s="4">
        <f t="shared" si="0"/>
        <v>1.1830011830011866E-2</v>
      </c>
      <c r="E20" s="4">
        <f t="shared" si="1"/>
        <v>1.357225195553726</v>
      </c>
      <c r="F20" s="4">
        <f t="shared" si="2"/>
        <v>5.6741824440619615</v>
      </c>
      <c r="G20" s="4">
        <f t="shared" si="3"/>
        <v>11.498779211719569</v>
      </c>
      <c r="I20" s="4">
        <f t="shared" si="4"/>
        <v>1.0118300118300119</v>
      </c>
    </row>
    <row r="21" spans="1:9" x14ac:dyDescent="0.2">
      <c r="A21" s="4">
        <f>IF('True_Odds_Calculator_3-way'!A22="","",'True_Odds_Calculator_3-way'!A22)</f>
        <v>6.4</v>
      </c>
      <c r="B21" s="4">
        <f>IF('True_Odds_Calculator_3-way'!B22="","",'True_Odds_Calculator_3-way'!B22)</f>
        <v>4.5999999999999996</v>
      </c>
      <c r="C21" s="4">
        <f>IF('True_Odds_Calculator_3-way'!C22="","",'True_Odds_Calculator_3-way'!C22)</f>
        <v>1.55</v>
      </c>
      <c r="D21" s="4">
        <f t="shared" si="0"/>
        <v>1.880259467040668E-2</v>
      </c>
      <c r="E21" s="4">
        <f t="shared" si="1"/>
        <v>6.6674459380479254</v>
      </c>
      <c r="F21" s="4">
        <f t="shared" si="2"/>
        <v>4.7365580236661815</v>
      </c>
      <c r="G21" s="4">
        <f t="shared" si="3"/>
        <v>1.5652054606571999</v>
      </c>
      <c r="I21" s="4">
        <f t="shared" si="4"/>
        <v>1.0188025946704067</v>
      </c>
    </row>
    <row r="22" spans="1:9" x14ac:dyDescent="0.2">
      <c r="A22" s="4">
        <f>IF('True_Odds_Calculator_3-way'!A23="","",'True_Odds_Calculator_3-way'!A23)</f>
        <v>1.91</v>
      </c>
      <c r="B22" s="4">
        <f>IF('True_Odds_Calculator_3-way'!B23="","",'True_Odds_Calculator_3-way'!B23)</f>
        <v>3.95</v>
      </c>
      <c r="C22" s="4">
        <f>IF('True_Odds_Calculator_3-way'!C23="","",'True_Odds_Calculator_3-way'!C23)</f>
        <v>3.89</v>
      </c>
      <c r="D22" s="4">
        <f t="shared" si="0"/>
        <v>3.3794175126468762E-2</v>
      </c>
      <c r="E22" s="4">
        <f t="shared" si="1"/>
        <v>1.9519984666788082</v>
      </c>
      <c r="F22" s="4">
        <f t="shared" si="2"/>
        <v>4.1339425168813548</v>
      </c>
      <c r="G22" s="4">
        <f t="shared" si="3"/>
        <v>4.0682707300556942</v>
      </c>
      <c r="I22" s="4">
        <f t="shared" si="4"/>
        <v>1.0337941751264688</v>
      </c>
    </row>
    <row r="23" spans="1:9" x14ac:dyDescent="0.2">
      <c r="A23" s="4">
        <f>IF('True_Odds_Calculator_3-way'!A24="","",'True_Odds_Calculator_3-way'!A24)</f>
        <v>7.85</v>
      </c>
      <c r="B23" s="4">
        <f>IF('True_Odds_Calculator_3-way'!B24="","",'True_Odds_Calculator_3-way'!B24)</f>
        <v>5.26</v>
      </c>
      <c r="C23" s="4">
        <f>IF('True_Odds_Calculator_3-way'!C24="","",'True_Odds_Calculator_3-way'!C24)</f>
        <v>1.4</v>
      </c>
      <c r="D23" s="4">
        <f t="shared" si="0"/>
        <v>3.1788317758626228E-2</v>
      </c>
      <c r="E23" s="4">
        <f t="shared" si="1"/>
        <v>8.5621988308713206</v>
      </c>
      <c r="F23" s="4">
        <f t="shared" si="2"/>
        <v>5.5704732047641699</v>
      </c>
      <c r="G23" s="4">
        <f t="shared" si="3"/>
        <v>1.4210810961409557</v>
      </c>
      <c r="I23" s="4">
        <f t="shared" si="4"/>
        <v>1.0317883177586262</v>
      </c>
    </row>
    <row r="24" spans="1:9" x14ac:dyDescent="0.2">
      <c r="A24" s="4">
        <f>IF('True_Odds_Calculator_3-way'!A25="","",'True_Odds_Calculator_3-way'!A25)</f>
        <v>1.83</v>
      </c>
      <c r="B24" s="4">
        <f>IF('True_Odds_Calculator_3-way'!B25="","",'True_Odds_Calculator_3-way'!B25)</f>
        <v>4.21</v>
      </c>
      <c r="C24" s="4">
        <f>IF('True_Odds_Calculator_3-way'!C25="","",'True_Odds_Calculator_3-way'!C25)</f>
        <v>4.04</v>
      </c>
      <c r="D24" s="4">
        <f t="shared" si="0"/>
        <v>3.150253111834278E-2</v>
      </c>
      <c r="E24" s="4">
        <f t="shared" si="1"/>
        <v>1.8658552902494794</v>
      </c>
      <c r="F24" s="4">
        <f t="shared" si="2"/>
        <v>4.404726584258027</v>
      </c>
      <c r="G24" s="4">
        <f t="shared" si="3"/>
        <v>4.2189836679050936</v>
      </c>
      <c r="I24" s="4">
        <f t="shared" si="4"/>
        <v>1.0315025311183428</v>
      </c>
    </row>
    <row r="25" spans="1:9" x14ac:dyDescent="0.2">
      <c r="A25" s="4">
        <f>IF('True_Odds_Calculator_3-way'!A26="","",'True_Odds_Calculator_3-way'!A26)</f>
        <v>2.15</v>
      </c>
      <c r="B25" s="4">
        <f>IF('True_Odds_Calculator_3-way'!B26="","",'True_Odds_Calculator_3-way'!B26)</f>
        <v>3.38</v>
      </c>
      <c r="C25" s="4">
        <f>IF('True_Odds_Calculator_3-way'!C26="","",'True_Odds_Calculator_3-way'!C26)</f>
        <v>3.73</v>
      </c>
      <c r="D25" s="4">
        <f t="shared" si="0"/>
        <v>2.9070781980756299E-2</v>
      </c>
      <c r="E25" s="4">
        <f t="shared" si="1"/>
        <v>2.1957463113159426</v>
      </c>
      <c r="F25" s="4">
        <f t="shared" si="2"/>
        <v>3.4944541395955659</v>
      </c>
      <c r="G25" s="4">
        <f t="shared" si="3"/>
        <v>3.8698753772067875</v>
      </c>
      <c r="I25" s="4">
        <f t="shared" si="4"/>
        <v>1.0290707819807563</v>
      </c>
    </row>
    <row r="26" spans="1:9" x14ac:dyDescent="0.2">
      <c r="A26" s="4">
        <f>IF('True_Odds_Calculator_3-way'!A27="","",'True_Odds_Calculator_3-way'!A27)</f>
        <v>4.28</v>
      </c>
      <c r="B26" s="4">
        <f>IF('True_Odds_Calculator_3-way'!B27="","",'True_Odds_Calculator_3-way'!B27)</f>
        <v>3.85</v>
      </c>
      <c r="C26" s="4">
        <f>IF('True_Odds_Calculator_3-way'!C27="","",'True_Odds_Calculator_3-way'!C27)</f>
        <v>1.87</v>
      </c>
      <c r="D26" s="4">
        <f t="shared" si="0"/>
        <v>2.8144477842113824E-2</v>
      </c>
      <c r="E26" s="4">
        <f t="shared" si="1"/>
        <v>4.4590430104103653</v>
      </c>
      <c r="F26" s="4">
        <f t="shared" si="2"/>
        <v>3.9942679518622026</v>
      </c>
      <c r="G26" s="4">
        <f t="shared" si="3"/>
        <v>1.9033919495556222</v>
      </c>
      <c r="I26" s="4">
        <f t="shared" si="4"/>
        <v>1.0281444778421138</v>
      </c>
    </row>
    <row r="27" spans="1:9" x14ac:dyDescent="0.2">
      <c r="A27" s="4">
        <f>IF('True_Odds_Calculator_3-way'!A28="","",'True_Odds_Calculator_3-way'!A28)</f>
        <v>1.58</v>
      </c>
      <c r="B27" s="4">
        <f>IF('True_Odds_Calculator_3-way'!B28="","",'True_Odds_Calculator_3-way'!B28)</f>
        <v>4.51</v>
      </c>
      <c r="C27" s="4">
        <f>IF('True_Odds_Calculator_3-way'!C28="","",'True_Odds_Calculator_3-way'!C28)</f>
        <v>5.69</v>
      </c>
      <c r="D27" s="4">
        <f t="shared" si="0"/>
        <v>3.0387806856058797E-2</v>
      </c>
      <c r="E27" s="4">
        <f t="shared" si="1"/>
        <v>1.6056979838397654</v>
      </c>
      <c r="F27" s="4">
        <f t="shared" si="2"/>
        <v>4.7258929832046945</v>
      </c>
      <c r="G27" s="4">
        <f t="shared" si="3"/>
        <v>6.038003600045311</v>
      </c>
      <c r="I27" s="4">
        <f t="shared" si="4"/>
        <v>1.0303878068560588</v>
      </c>
    </row>
    <row r="28" spans="1:9" x14ac:dyDescent="0.2">
      <c r="A28" s="4">
        <f>IF('True_Odds_Calculator_3-way'!A29="","",'True_Odds_Calculator_3-way'!A29)</f>
        <v>3.45</v>
      </c>
      <c r="B28" s="4">
        <f>IF('True_Odds_Calculator_3-way'!B29="","",'True_Odds_Calculator_3-way'!B29)</f>
        <v>3.27</v>
      </c>
      <c r="C28" s="4">
        <f>IF('True_Odds_Calculator_3-way'!C29="","",'True_Odds_Calculator_3-way'!C29)</f>
        <v>2.3199999999999998</v>
      </c>
      <c r="D28" s="4">
        <f t="shared" si="0"/>
        <v>2.6699952775905755E-2</v>
      </c>
      <c r="E28" s="4">
        <f t="shared" si="1"/>
        <v>3.5592877366573026</v>
      </c>
      <c r="F28" s="4">
        <f t="shared" si="2"/>
        <v>3.3680192920914274</v>
      </c>
      <c r="G28" s="4">
        <f t="shared" si="3"/>
        <v>2.3689132339417989</v>
      </c>
      <c r="I28" s="4">
        <f t="shared" si="4"/>
        <v>1.0266999527759058</v>
      </c>
    </row>
    <row r="29" spans="1:9" x14ac:dyDescent="0.2">
      <c r="A29" s="4">
        <f>IF('True_Odds_Calculator_3-way'!A30="","",'True_Odds_Calculator_3-way'!A30)</f>
        <v>3.29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2.35</v>
      </c>
      <c r="D29" s="4">
        <f t="shared" si="0"/>
        <v>2.7990745361339053E-2</v>
      </c>
      <c r="E29" s="4">
        <f t="shared" si="1"/>
        <v>3.3941898064979723</v>
      </c>
      <c r="F29" s="4">
        <f t="shared" si="2"/>
        <v>3.4580871202217223</v>
      </c>
      <c r="G29" s="4">
        <f t="shared" si="3"/>
        <v>2.4026813937434146</v>
      </c>
      <c r="I29" s="4">
        <f t="shared" si="4"/>
        <v>1.0279907453613391</v>
      </c>
    </row>
    <row r="30" spans="1:9" x14ac:dyDescent="0.2">
      <c r="A30" s="4">
        <f>IF('True_Odds_Calculator_3-way'!A31="","",'True_Odds_Calculator_3-way'!A31)</f>
        <v>1.39</v>
      </c>
      <c r="B30" s="4">
        <f>IF('True_Odds_Calculator_3-way'!B31="","",'True_Odds_Calculator_3-way'!B31)</f>
        <v>5.7</v>
      </c>
      <c r="C30" s="4">
        <f>IF('True_Odds_Calculator_3-way'!C31="","",'True_Odds_Calculator_3-way'!C31)</f>
        <v>7.39</v>
      </c>
      <c r="D30" s="4">
        <f t="shared" si="0"/>
        <v>3.018105421652284E-2</v>
      </c>
      <c r="E30" s="4">
        <f t="shared" si="1"/>
        <v>1.4097132731635569</v>
      </c>
      <c r="F30" s="4">
        <f t="shared" si="2"/>
        <v>6.0467445369351358</v>
      </c>
      <c r="G30" s="4">
        <f t="shared" si="3"/>
        <v>7.9835445805288376</v>
      </c>
      <c r="I30" s="4">
        <f t="shared" si="4"/>
        <v>1.0301810542165228</v>
      </c>
    </row>
    <row r="31" spans="1:9" x14ac:dyDescent="0.2">
      <c r="A31" s="4">
        <f>IF('True_Odds_Calculator_3-way'!A32="","",'True_Odds_Calculator_3-way'!A32)</f>
        <v>2.5099999999999998</v>
      </c>
      <c r="B31" s="4">
        <f>IF('True_Odds_Calculator_3-way'!B32="","",'True_Odds_Calculator_3-way'!B32)</f>
        <v>3.21</v>
      </c>
      <c r="C31" s="4">
        <f>IF('True_Odds_Calculator_3-way'!C32="","",'True_Odds_Calculator_3-way'!C32)</f>
        <v>3.15</v>
      </c>
      <c r="D31" s="4">
        <f t="shared" si="0"/>
        <v>2.7393171713088194E-2</v>
      </c>
      <c r="E31" s="4">
        <f t="shared" si="1"/>
        <v>2.5688759488469093</v>
      </c>
      <c r="F31" s="4">
        <f t="shared" si="2"/>
        <v>3.3069283644885075</v>
      </c>
      <c r="G31" s="4">
        <f t="shared" si="3"/>
        <v>3.2432860873404459</v>
      </c>
      <c r="I31" s="4">
        <f t="shared" si="4"/>
        <v>1.0273931717130882</v>
      </c>
    </row>
    <row r="32" spans="1:9" x14ac:dyDescent="0.2">
      <c r="A32" s="4">
        <f>IF('True_Odds_Calculator_3-way'!A33="","",'True_Odds_Calculator_3-way'!A33)</f>
        <v>1.78</v>
      </c>
      <c r="B32" s="4">
        <f>IF('True_Odds_Calculator_3-way'!B33="","",'True_Odds_Calculator_3-way'!B33)</f>
        <v>3.88</v>
      </c>
      <c r="C32" s="4">
        <f>IF('True_Odds_Calculator_3-way'!C33="","",'True_Odds_Calculator_3-way'!C33)</f>
        <v>4.74</v>
      </c>
      <c r="D32" s="4">
        <f t="shared" si="0"/>
        <v>3.050017570689656E-2</v>
      </c>
      <c r="E32" s="4">
        <f t="shared" si="1"/>
        <v>1.8128059337036089</v>
      </c>
      <c r="F32" s="4">
        <f t="shared" si="2"/>
        <v>4.0393393924995946</v>
      </c>
      <c r="G32" s="4">
        <f t="shared" si="3"/>
        <v>4.9799869538337722</v>
      </c>
      <c r="I32" s="4">
        <f t="shared" si="4"/>
        <v>1.0305001757068966</v>
      </c>
    </row>
    <row r="33" spans="1:9" x14ac:dyDescent="0.2">
      <c r="A33" s="4">
        <f>IF('True_Odds_Calculator_3-way'!A34="","",'True_Odds_Calculator_3-way'!A34)</f>
        <v>3.45</v>
      </c>
      <c r="B33" s="4">
        <f>IF('True_Odds_Calculator_3-way'!B34="","",'True_Odds_Calculator_3-way'!B34)</f>
        <v>3.57</v>
      </c>
      <c r="C33" s="4">
        <f>IF('True_Odds_Calculator_3-way'!C34="","",'True_Odds_Calculator_3-way'!C34)</f>
        <v>2.1800000000000002</v>
      </c>
      <c r="D33" s="4">
        <f t="shared" si="0"/>
        <v>2.8682713611970501E-2</v>
      </c>
      <c r="E33" s="4">
        <f t="shared" si="1"/>
        <v>3.5676803673718331</v>
      </c>
      <c r="F33" s="4">
        <f t="shared" si="2"/>
        <v>3.6961588813221935</v>
      </c>
      <c r="G33" s="4">
        <f t="shared" si="3"/>
        <v>2.2264044398783067</v>
      </c>
      <c r="I33" s="4">
        <f t="shared" si="4"/>
        <v>1.0286827136119705</v>
      </c>
    </row>
    <row r="34" spans="1:9" x14ac:dyDescent="0.2">
      <c r="A34" s="4">
        <f>IF('True_Odds_Calculator_3-way'!A35="","",'True_Odds_Calculator_3-way'!A35)</f>
        <v>1.81</v>
      </c>
      <c r="B34" s="4">
        <f>IF('True_Odds_Calculator_3-way'!B35="","",'True_Odds_Calculator_3-way'!B35)</f>
        <v>4.03</v>
      </c>
      <c r="C34" s="4">
        <f>IF('True_Odds_Calculator_3-way'!C35="","",'True_Odds_Calculator_3-way'!C35)</f>
        <v>4.3499999999999996</v>
      </c>
      <c r="D34" s="4">
        <f t="shared" si="0"/>
        <v>3.051020313294539E-2</v>
      </c>
      <c r="E34" s="4">
        <f t="shared" si="1"/>
        <v>1.8439429750904652</v>
      </c>
      <c r="F34" s="4">
        <f t="shared" si="2"/>
        <v>4.2022299618958776</v>
      </c>
      <c r="G34" s="4">
        <f t="shared" si="3"/>
        <v>4.5513508254081252</v>
      </c>
      <c r="I34" s="4">
        <f t="shared" si="4"/>
        <v>1.0305102031329454</v>
      </c>
    </row>
    <row r="35" spans="1:9" x14ac:dyDescent="0.2">
      <c r="A35" s="4">
        <f>IF('True_Odds_Calculator_3-way'!A36="","",'True_Odds_Calculator_3-way'!A36)</f>
        <v>2.63</v>
      </c>
      <c r="B35" s="4">
        <f>IF('True_Odds_Calculator_3-way'!B36="","",'True_Odds_Calculator_3-way'!B36)</f>
        <v>3.36</v>
      </c>
      <c r="C35" s="4">
        <f>IF('True_Odds_Calculator_3-way'!C36="","",'True_Odds_Calculator_3-way'!C36)</f>
        <v>2.82</v>
      </c>
      <c r="D35" s="4">
        <f t="shared" si="0"/>
        <v>3.2457113579191121E-2</v>
      </c>
      <c r="E35" s="4">
        <f t="shared" si="1"/>
        <v>2.7070259033856812</v>
      </c>
      <c r="F35" s="4">
        <f t="shared" si="2"/>
        <v>3.4867502300268427</v>
      </c>
      <c r="G35" s="4">
        <f t="shared" si="3"/>
        <v>2.9087448956437529</v>
      </c>
      <c r="I35" s="4">
        <f t="shared" si="4"/>
        <v>1.0324571135791911</v>
      </c>
    </row>
    <row r="36" spans="1:9" x14ac:dyDescent="0.2">
      <c r="A36" s="4">
        <f>IF('True_Odds_Calculator_3-way'!A37="","",'True_Odds_Calculator_3-way'!A37)</f>
        <v>1.92</v>
      </c>
      <c r="B36" s="4">
        <f>IF('True_Odds_Calculator_3-way'!B37="","",'True_Odds_Calculator_3-way'!B37)</f>
        <v>3.58</v>
      </c>
      <c r="C36" s="4">
        <f>IF('True_Odds_Calculator_3-way'!C37="","",'True_Odds_Calculator_3-way'!C37)</f>
        <v>4.2699999999999996</v>
      </c>
      <c r="D36" s="4">
        <f t="shared" si="0"/>
        <v>3.4354979742606817E-2</v>
      </c>
      <c r="E36" s="4">
        <f t="shared" si="1"/>
        <v>1.9631644642566022</v>
      </c>
      <c r="F36" s="4">
        <f t="shared" si="2"/>
        <v>3.7330433641222118</v>
      </c>
      <c r="G36" s="4">
        <f t="shared" si="3"/>
        <v>4.4895317632575837</v>
      </c>
      <c r="I36" s="4">
        <f t="shared" si="4"/>
        <v>1.0343549797426068</v>
      </c>
    </row>
    <row r="37" spans="1:9" x14ac:dyDescent="0.2">
      <c r="A37" s="4">
        <f>IF('True_Odds_Calculator_3-way'!A38="","",'True_Odds_Calculator_3-way'!A38)</f>
        <v>1.97</v>
      </c>
      <c r="B37" s="4">
        <f>IF('True_Odds_Calculator_3-way'!B38="","",'True_Odds_Calculator_3-way'!B38)</f>
        <v>3.59</v>
      </c>
      <c r="C37" s="4">
        <f>IF('True_Odds_Calculator_3-way'!C38="","",'True_Odds_Calculator_3-way'!C38)</f>
        <v>4.03</v>
      </c>
      <c r="D37" s="4">
        <f t="shared" si="0"/>
        <v>3.4304703047772778E-2</v>
      </c>
      <c r="E37" s="4">
        <f t="shared" si="1"/>
        <v>2.0154004317558205</v>
      </c>
      <c r="F37" s="4">
        <f t="shared" si="2"/>
        <v>3.743683035349747</v>
      </c>
      <c r="G37" s="4">
        <f t="shared" si="3"/>
        <v>4.2246846696126692</v>
      </c>
      <c r="I37" s="4">
        <f t="shared" si="4"/>
        <v>1.0343047030477728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2.33</v>
      </c>
      <c r="B40" s="4">
        <f>IF('True_Odds_Calculator_3-way'!B39="","",'True_Odds_Calculator_3-way'!B39)</f>
        <v>2.94</v>
      </c>
      <c r="C40" s="4">
        <f>IF('True_Odds_Calculator_3-way'!C39="","",'True_Odds_Calculator_3-way'!C39)</f>
        <v>3.64</v>
      </c>
      <c r="D40" s="4">
        <f t="shared" si="0"/>
        <v>4.4045878503266467E-2</v>
      </c>
      <c r="E40" s="4">
        <f t="shared" si="1"/>
        <v>2.4125301613905301</v>
      </c>
      <c r="F40" s="4">
        <f t="shared" si="2"/>
        <v>3.0726299518330578</v>
      </c>
      <c r="G40" s="4">
        <f t="shared" si="3"/>
        <v>3.8455131951301658</v>
      </c>
      <c r="I40" s="4">
        <f t="shared" si="4"/>
        <v>1.0440458785032665</v>
      </c>
    </row>
    <row r="41" spans="1:9" x14ac:dyDescent="0.2">
      <c r="A41" s="4">
        <f>IF('True_Odds_Calculator_3-way'!A40="","",'True_Odds_Calculator_3-way'!A40)</f>
        <v>1.64</v>
      </c>
      <c r="B41" s="4">
        <f>IF('True_Odds_Calculator_3-way'!B40="","",'True_Odds_Calculator_3-way'!B40)</f>
        <v>3.72</v>
      </c>
      <c r="C41" s="4">
        <f>IF('True_Odds_Calculator_3-way'!C40="","",'True_Odds_Calculator_3-way'!C40)</f>
        <v>5.91</v>
      </c>
      <c r="D41" s="4">
        <f t="shared" si="0"/>
        <v>4.7778039594707389E-2</v>
      </c>
      <c r="E41" s="4">
        <f t="shared" si="1"/>
        <v>1.6839833924432031</v>
      </c>
      <c r="F41" s="4">
        <f t="shared" si="2"/>
        <v>3.954269801328687</v>
      </c>
      <c r="G41" s="4">
        <f t="shared" si="3"/>
        <v>6.5240626384220537</v>
      </c>
      <c r="I41" s="4">
        <f t="shared" si="4"/>
        <v>1.0477780395947074</v>
      </c>
    </row>
    <row r="42" spans="1:9" x14ac:dyDescent="0.2">
      <c r="A42" s="4">
        <f>IF('True_Odds_Calculator_3-way'!A41="","",'True_Odds_Calculator_3-way'!A41)</f>
        <v>9.9700000000000006</v>
      </c>
      <c r="B42" s="4">
        <f>IF('True_Odds_Calculator_3-way'!B41="","",'True_Odds_Calculator_3-way'!B41)</f>
        <v>5.66</v>
      </c>
      <c r="C42" s="4">
        <f>IF('True_Odds_Calculator_3-way'!C41="","",'True_Odds_Calculator_3-way'!C41)</f>
        <v>1.31</v>
      </c>
      <c r="D42" s="4">
        <f t="shared" si="0"/>
        <v>4.0338126563760568E-2</v>
      </c>
      <c r="E42" s="4">
        <f t="shared" si="1"/>
        <v>11.51346043284912</v>
      </c>
      <c r="F42" s="4">
        <f t="shared" si="2"/>
        <v>6.1262346284527682</v>
      </c>
      <c r="G42" s="4">
        <f t="shared" si="3"/>
        <v>1.3334884866069092</v>
      </c>
      <c r="I42" s="4">
        <f t="shared" si="4"/>
        <v>1.0403381265637606</v>
      </c>
    </row>
    <row r="43" spans="1:9" x14ac:dyDescent="0.2">
      <c r="A43" s="4">
        <f>IF('True_Odds_Calculator_3-way'!A42="","",'True_Odds_Calculator_3-way'!A42)</f>
        <v>1.68</v>
      </c>
      <c r="B43" s="4">
        <f>IF('True_Odds_Calculator_3-way'!B42="","",'True_Odds_Calculator_3-way'!B42)</f>
        <v>4.3</v>
      </c>
      <c r="C43" s="4">
        <f>IF('True_Odds_Calculator_3-way'!C42="","",'True_Odds_Calculator_3-way'!C42)</f>
        <v>4.83</v>
      </c>
      <c r="D43" s="4">
        <f t="shared" si="0"/>
        <v>3.4835572247098989E-2</v>
      </c>
      <c r="E43" s="4">
        <f t="shared" si="1"/>
        <v>1.7134253657463425</v>
      </c>
      <c r="F43" s="4">
        <f t="shared" si="2"/>
        <v>4.5259869974212759</v>
      </c>
      <c r="G43" s="4">
        <f t="shared" si="3"/>
        <v>5.1169876401264727</v>
      </c>
      <c r="I43" s="4">
        <f t="shared" si="4"/>
        <v>1.034835572247099</v>
      </c>
    </row>
    <row r="44" spans="1:9" x14ac:dyDescent="0.2">
      <c r="A44" s="4">
        <f>IF('True_Odds_Calculator_3-way'!A43="","",'True_Odds_Calculator_3-way'!A43)</f>
        <v>1.75</v>
      </c>
      <c r="B44" s="4">
        <f>IF('True_Odds_Calculator_3-way'!B43="","",'True_Odds_Calculator_3-way'!B43)</f>
        <v>4.25</v>
      </c>
      <c r="C44" s="4">
        <f>IF('True_Odds_Calculator_3-way'!C43="","",'True_Odds_Calculator_3-way'!C43)</f>
        <v>4.34</v>
      </c>
      <c r="D44" s="4">
        <f t="shared" si="0"/>
        <v>3.7137435619408965E-2</v>
      </c>
      <c r="E44" s="4">
        <f t="shared" si="1"/>
        <v>1.7887506061095846</v>
      </c>
      <c r="F44" s="4">
        <f t="shared" si="2"/>
        <v>4.4860154033238739</v>
      </c>
      <c r="G44" s="4">
        <f t="shared" si="3"/>
        <v>4.586406962287608</v>
      </c>
      <c r="I44" s="4">
        <f t="shared" si="4"/>
        <v>1.037137435619409</v>
      </c>
    </row>
    <row r="45" spans="1:9" x14ac:dyDescent="0.2">
      <c r="A45" s="4">
        <f>IF('True_Odds_Calculator_3-way'!A44="","",'True_Odds_Calculator_3-way'!A44)</f>
        <v>2.33</v>
      </c>
      <c r="B45" s="4">
        <f>IF('True_Odds_Calculator_3-way'!B44="","",'True_Odds_Calculator_3-way'!B44)</f>
        <v>3.77</v>
      </c>
      <c r="C45" s="4">
        <f>IF('True_Odds_Calculator_3-way'!C44="","",'True_Odds_Calculator_3-way'!C44)</f>
        <v>3</v>
      </c>
      <c r="D45" s="4">
        <f t="shared" si="0"/>
        <v>2.7769872079477009E-2</v>
      </c>
      <c r="E45" s="4">
        <f t="shared" si="1"/>
        <v>2.3813610376466197</v>
      </c>
      <c r="F45" s="4">
        <f t="shared" si="2"/>
        <v>3.9063207202221544</v>
      </c>
      <c r="G45" s="4">
        <f t="shared" si="3"/>
        <v>3.0856891941999569</v>
      </c>
      <c r="I45" s="4">
        <f t="shared" si="4"/>
        <v>1.027769872079477</v>
      </c>
    </row>
    <row r="46" spans="1:9" x14ac:dyDescent="0.2">
      <c r="A46" s="4">
        <f>IF('True_Odds_Calculator_3-way'!A45="","",'True_Odds_Calculator_3-way'!A45)</f>
        <v>2.76</v>
      </c>
      <c r="B46" s="4">
        <f>IF('True_Odds_Calculator_3-way'!B45="","",'True_Odds_Calculator_3-way'!B45)</f>
        <v>3.86</v>
      </c>
      <c r="C46" s="4">
        <f>IF('True_Odds_Calculator_3-way'!C45="","",'True_Odds_Calculator_3-way'!C45)</f>
        <v>2.4300000000000002</v>
      </c>
      <c r="D46" s="4">
        <f t="shared" si="0"/>
        <v>3.290883183751947E-2</v>
      </c>
      <c r="E46" s="4">
        <f t="shared" si="1"/>
        <v>2.8461710307244559</v>
      </c>
      <c r="F46" s="4">
        <f t="shared" si="2"/>
        <v>4.0306694135407266</v>
      </c>
      <c r="G46" s="4">
        <f t="shared" si="3"/>
        <v>2.4965483774905457</v>
      </c>
      <c r="I46" s="4">
        <f t="shared" si="4"/>
        <v>1.0329088318375195</v>
      </c>
    </row>
    <row r="47" spans="1:9" x14ac:dyDescent="0.2">
      <c r="A47" s="4">
        <f>IF('True_Odds_Calculator_3-way'!A46="","",'True_Odds_Calculator_3-way'!A46)</f>
        <v>1.64</v>
      </c>
      <c r="B47" s="4">
        <f>IF('True_Odds_Calculator_3-way'!B46="","",'True_Odds_Calculator_3-way'!B46)</f>
        <v>4.5199999999999996</v>
      </c>
      <c r="C47" s="4">
        <f>IF('True_Odds_Calculator_3-way'!C46="","",'True_Odds_Calculator_3-way'!C46)</f>
        <v>4.84</v>
      </c>
      <c r="D47" s="4">
        <f t="shared" si="0"/>
        <v>3.7606605862006814E-2</v>
      </c>
      <c r="E47" s="4">
        <f t="shared" si="1"/>
        <v>1.6744232586248609</v>
      </c>
      <c r="F47" s="4">
        <f t="shared" si="2"/>
        <v>4.7914887191482443</v>
      </c>
      <c r="G47" s="4">
        <f t="shared" si="3"/>
        <v>5.1526196946625689</v>
      </c>
      <c r="I47" s="4">
        <f t="shared" si="4"/>
        <v>1.0376066058620068</v>
      </c>
    </row>
    <row r="48" spans="1:9" x14ac:dyDescent="0.2">
      <c r="A48" s="4">
        <f>IF('True_Odds_Calculator_3-way'!A47="","",'True_Odds_Calculator_3-way'!A47)</f>
        <v>2.2799999999999998</v>
      </c>
      <c r="B48" s="4">
        <f>IF('True_Odds_Calculator_3-way'!B47="","",'True_Odds_Calculator_3-way'!B47)</f>
        <v>3.19</v>
      </c>
      <c r="C48" s="4">
        <f>IF('True_Odds_Calculator_3-way'!C47="","",'True_Odds_Calculator_3-way'!C47)</f>
        <v>3.56</v>
      </c>
      <c r="D48" s="4">
        <f t="shared" si="0"/>
        <v>3.2974991457016101E-2</v>
      </c>
      <c r="E48" s="4">
        <f t="shared" si="1"/>
        <v>2.3386078357889022</v>
      </c>
      <c r="F48" s="4">
        <f t="shared" si="2"/>
        <v>3.3059167048566027</v>
      </c>
      <c r="G48" s="4">
        <f t="shared" si="3"/>
        <v>3.7049769453021382</v>
      </c>
      <c r="I48" s="4">
        <f t="shared" si="4"/>
        <v>1.0329749914570161</v>
      </c>
    </row>
    <row r="49" spans="1:9" x14ac:dyDescent="0.2">
      <c r="A49" s="4">
        <f>IF('True_Odds_Calculator_3-way'!A48="","",'True_Odds_Calculator_3-way'!A48)</f>
        <v>2.06</v>
      </c>
      <c r="B49" s="4">
        <f>IF('True_Odds_Calculator_3-way'!B48="","",'True_Odds_Calculator_3-way'!B48)</f>
        <v>3.22</v>
      </c>
      <c r="C49" s="4">
        <f>IF('True_Odds_Calculator_3-way'!C48="","",'True_Odds_Calculator_3-way'!C48)</f>
        <v>4.0199999999999996</v>
      </c>
      <c r="D49" s="4">
        <f t="shared" si="0"/>
        <v>4.4752118320536161E-2</v>
      </c>
      <c r="E49" s="4">
        <f t="shared" si="1"/>
        <v>2.1253103358715641</v>
      </c>
      <c r="F49" s="4">
        <f t="shared" si="2"/>
        <v>3.3824735317965158</v>
      </c>
      <c r="G49" s="4">
        <f t="shared" si="3"/>
        <v>4.2764494289185686</v>
      </c>
      <c r="I49" s="4">
        <f t="shared" si="4"/>
        <v>1.0447521183205362</v>
      </c>
    </row>
    <row r="50" spans="1:9" x14ac:dyDescent="0.2">
      <c r="A50" s="4">
        <f>IF('True_Odds_Calculator_3-way'!A49="","",'True_Odds_Calculator_3-way'!A49)</f>
        <v>2.57</v>
      </c>
      <c r="B50" s="4">
        <f>IF('True_Odds_Calculator_3-way'!B49="","",'True_Odds_Calculator_3-way'!B49)</f>
        <v>3.09</v>
      </c>
      <c r="C50" s="4">
        <f>IF('True_Odds_Calculator_3-way'!C49="","",'True_Odds_Calculator_3-way'!C49)</f>
        <v>3.02</v>
      </c>
      <c r="D50" s="4">
        <f t="shared" si="0"/>
        <v>4.3855481649583972E-2</v>
      </c>
      <c r="E50" s="4">
        <f t="shared" si="1"/>
        <v>2.6703227694743088</v>
      </c>
      <c r="F50" s="4">
        <f t="shared" si="2"/>
        <v>3.2361820522870515</v>
      </c>
      <c r="G50" s="4">
        <f t="shared" si="3"/>
        <v>3.159484450419781</v>
      </c>
      <c r="I50" s="4">
        <f t="shared" si="4"/>
        <v>1.043855481649584</v>
      </c>
    </row>
    <row r="51" spans="1:9" x14ac:dyDescent="0.2">
      <c r="A51" s="4">
        <f>IF('True_Odds_Calculator_3-way'!A50="","",'True_Odds_Calculator_3-way'!A50)</f>
        <v>2.2599999999999998</v>
      </c>
      <c r="B51" s="4">
        <f>IF('True_Odds_Calculator_3-way'!B50="","",'True_Odds_Calculator_3-way'!B50)</f>
        <v>3.25</v>
      </c>
      <c r="C51" s="4">
        <f>IF('True_Odds_Calculator_3-way'!C50="","",'True_Odds_Calculator_3-way'!C50)</f>
        <v>3.39</v>
      </c>
      <c r="D51" s="4">
        <f t="shared" si="0"/>
        <v>4.5155434535965489E-2</v>
      </c>
      <c r="E51" s="4">
        <f t="shared" si="1"/>
        <v>2.3395859139975226</v>
      </c>
      <c r="F51" s="4">
        <f t="shared" si="2"/>
        <v>3.4171620573791675</v>
      </c>
      <c r="G51" s="4">
        <f t="shared" si="3"/>
        <v>3.5722777627668196</v>
      </c>
      <c r="I51" s="4">
        <f t="shared" si="4"/>
        <v>1.0451554345359655</v>
      </c>
    </row>
    <row r="52" spans="1:9" x14ac:dyDescent="0.2">
      <c r="A52" s="4">
        <f>IF('True_Odds_Calculator_3-way'!A51="","",'True_Odds_Calculator_3-way'!A51)</f>
        <v>1.28</v>
      </c>
      <c r="B52" s="4">
        <f>IF('True_Odds_Calculator_3-way'!B51="","",'True_Odds_Calculator_3-way'!B51)</f>
        <v>5.54</v>
      </c>
      <c r="C52" s="4">
        <f>IF('True_Odds_Calculator_3-way'!C51="","",'True_Odds_Calculator_3-way'!C51)</f>
        <v>11.1</v>
      </c>
      <c r="D52" s="4">
        <f t="shared" si="0"/>
        <v>5.1845505252545054E-2</v>
      </c>
      <c r="E52" s="4">
        <f t="shared" si="1"/>
        <v>1.3089550663543552</v>
      </c>
      <c r="F52" s="4">
        <f t="shared" si="2"/>
        <v>6.1265657787952836</v>
      </c>
      <c r="G52" s="4">
        <f t="shared" si="3"/>
        <v>13.734706317557668</v>
      </c>
      <c r="I52" s="4">
        <f t="shared" si="4"/>
        <v>1.0518455052525451</v>
      </c>
    </row>
    <row r="53" spans="1:9" x14ac:dyDescent="0.2">
      <c r="A53" s="4">
        <f>IF('True_Odds_Calculator_3-way'!A52="","",'True_Odds_Calculator_3-way'!A52)</f>
        <v>1.52</v>
      </c>
      <c r="B53" s="4">
        <f>IF('True_Odds_Calculator_3-way'!B52="","",'True_Odds_Calculator_3-way'!B52)</f>
        <v>4.8499999999999996</v>
      </c>
      <c r="C53" s="4">
        <f>IF('True_Odds_Calculator_3-way'!C52="","",'True_Odds_Calculator_3-way'!C52)</f>
        <v>5.9</v>
      </c>
      <c r="D53" s="4">
        <f t="shared" si="0"/>
        <v>3.357182927614355E-2</v>
      </c>
      <c r="E53" s="4">
        <f t="shared" si="1"/>
        <v>1.5463021776433672</v>
      </c>
      <c r="F53" s="4">
        <f t="shared" si="2"/>
        <v>5.1283377482923163</v>
      </c>
      <c r="G53" s="4">
        <f t="shared" si="3"/>
        <v>6.3170828532421925</v>
      </c>
      <c r="I53" s="4">
        <f t="shared" si="4"/>
        <v>1.0335718292761435</v>
      </c>
    </row>
    <row r="54" spans="1:9" x14ac:dyDescent="0.2">
      <c r="A54" s="4">
        <f>IF('True_Odds_Calculator_3-way'!A53="","",'True_Odds_Calculator_3-way'!A53)</f>
        <v>1.74</v>
      </c>
      <c r="B54" s="4">
        <f>IF('True_Odds_Calculator_3-way'!B53="","",'True_Odds_Calculator_3-way'!B53)</f>
        <v>4.25</v>
      </c>
      <c r="C54" s="4">
        <f>IF('True_Odds_Calculator_3-way'!C53="","",'True_Odds_Calculator_3-way'!C53)</f>
        <v>4.54</v>
      </c>
      <c r="D54" s="4">
        <f t="shared" si="0"/>
        <v>3.0271078505836435E-2</v>
      </c>
      <c r="E54" s="4">
        <f t="shared" si="1"/>
        <v>1.771095523548103</v>
      </c>
      <c r="F54" s="4">
        <f t="shared" si="2"/>
        <v>4.4404232337705283</v>
      </c>
      <c r="G54" s="4">
        <f t="shared" si="3"/>
        <v>4.7579634082395232</v>
      </c>
      <c r="I54" s="4">
        <f t="shared" si="4"/>
        <v>1.0302710785058364</v>
      </c>
    </row>
    <row r="55" spans="1:9" x14ac:dyDescent="0.2">
      <c r="A55" s="4">
        <f>IF('True_Odds_Calculator_3-way'!A54="","",'True_Odds_Calculator_3-way'!A54)</f>
        <v>2.1</v>
      </c>
      <c r="B55" s="4">
        <f>IF('True_Odds_Calculator_3-way'!B54="","",'True_Odds_Calculator_3-way'!B54)</f>
        <v>3.66</v>
      </c>
      <c r="C55" s="4">
        <f>IF('True_Odds_Calculator_3-way'!C54="","",'True_Odds_Calculator_3-way'!C54)</f>
        <v>3.59</v>
      </c>
      <c r="D55" s="4">
        <f t="shared" si="0"/>
        <v>2.7966051939749326E-2</v>
      </c>
      <c r="E55" s="4">
        <f t="shared" si="1"/>
        <v>2.1419309464702403</v>
      </c>
      <c r="F55" s="4">
        <f t="shared" si="2"/>
        <v>3.789285037449635</v>
      </c>
      <c r="G55" s="4">
        <f t="shared" si="3"/>
        <v>3.7143030214920887</v>
      </c>
      <c r="I55" s="4">
        <f t="shared" si="4"/>
        <v>1.0279660519397493</v>
      </c>
    </row>
    <row r="56" spans="1:9" x14ac:dyDescent="0.2">
      <c r="A56" s="4">
        <f>IF('True_Odds_Calculator_3-way'!A55="","",'True_Odds_Calculator_3-way'!A55)</f>
        <v>2.08</v>
      </c>
      <c r="B56" s="4">
        <f>IF('True_Odds_Calculator_3-way'!B55="","",'True_Odds_Calculator_3-way'!B55)</f>
        <v>3.33</v>
      </c>
      <c r="C56" s="4">
        <f>IF('True_Odds_Calculator_3-way'!C55="","",'True_Odds_Calculator_3-way'!C55)</f>
        <v>4.03</v>
      </c>
      <c r="D56" s="4">
        <f t="shared" si="0"/>
        <v>2.9208488885908102E-2</v>
      </c>
      <c r="E56" s="4">
        <f t="shared" si="1"/>
        <v>2.1229932001487053</v>
      </c>
      <c r="F56" s="4">
        <f t="shared" si="2"/>
        <v>3.4415809506305548</v>
      </c>
      <c r="G56" s="4">
        <f t="shared" si="3"/>
        <v>4.1945816977972017</v>
      </c>
      <c r="I56" s="4">
        <f t="shared" si="4"/>
        <v>1.0292084888859081</v>
      </c>
    </row>
    <row r="57" spans="1:9" x14ac:dyDescent="0.2">
      <c r="A57" s="4">
        <f>IF('True_Odds_Calculator_3-way'!A56="","",'True_Odds_Calculator_3-way'!A56)</f>
        <v>1.41</v>
      </c>
      <c r="B57" s="4">
        <f>IF('True_Odds_Calculator_3-way'!B56="","",'True_Odds_Calculator_3-way'!B56)</f>
        <v>4.8</v>
      </c>
      <c r="C57" s="4">
        <f>IF('True_Odds_Calculator_3-way'!C56="","",'True_Odds_Calculator_3-way'!C56)</f>
        <v>8.5500000000000007</v>
      </c>
      <c r="D57" s="4">
        <f t="shared" si="0"/>
        <v>3.4512255816847137E-2</v>
      </c>
      <c r="E57" s="4">
        <f t="shared" si="1"/>
        <v>1.4332483783000571</v>
      </c>
      <c r="F57" s="4">
        <f t="shared" si="2"/>
        <v>5.080545751461834</v>
      </c>
      <c r="G57" s="4">
        <f t="shared" si="3"/>
        <v>9.4827196303033308</v>
      </c>
      <c r="I57" s="4">
        <f t="shared" si="4"/>
        <v>1.0345122558168471</v>
      </c>
    </row>
    <row r="58" spans="1:9" x14ac:dyDescent="0.2">
      <c r="A58" s="4">
        <f>IF('True_Odds_Calculator_3-way'!A57="","",'True_Odds_Calculator_3-way'!A57)</f>
        <v>1.54</v>
      </c>
      <c r="B58" s="4">
        <f>IF('True_Odds_Calculator_3-way'!B57="","",'True_Odds_Calculator_3-way'!B57)</f>
        <v>4.0199999999999996</v>
      </c>
      <c r="C58" s="4">
        <f>IF('True_Odds_Calculator_3-way'!C57="","",'True_Odds_Calculator_3-way'!C57)</f>
        <v>7.5</v>
      </c>
      <c r="D58" s="4">
        <f t="shared" si="0"/>
        <v>3.1440201589455263E-2</v>
      </c>
      <c r="E58" s="4">
        <f t="shared" si="1"/>
        <v>1.5652622423592708</v>
      </c>
      <c r="F58" s="4">
        <f t="shared" si="2"/>
        <v>4.1968111068929979</v>
      </c>
      <c r="G58" s="4">
        <f t="shared" si="3"/>
        <v>8.1397917324076978</v>
      </c>
      <c r="I58" s="4">
        <f t="shared" si="4"/>
        <v>1.0314402015894553</v>
      </c>
    </row>
    <row r="59" spans="1:9" x14ac:dyDescent="0.2">
      <c r="A59" s="4">
        <f>IF('True_Odds_Calculator_3-way'!A58="","",'True_Odds_Calculator_3-way'!A58)</f>
        <v>1.69</v>
      </c>
      <c r="B59" s="4">
        <f>IF('True_Odds_Calculator_3-way'!B58="","",'True_Odds_Calculator_3-way'!B58)</f>
        <v>3.79</v>
      </c>
      <c r="C59" s="4">
        <f>IF('True_Odds_Calculator_3-way'!C58="","",'True_Odds_Calculator_3-way'!C58)</f>
        <v>5.71</v>
      </c>
      <c r="D59" s="4">
        <f t="shared" si="0"/>
        <v>3.0699567586807808E-2</v>
      </c>
      <c r="E59" s="4">
        <f t="shared" si="1"/>
        <v>1.7197413614352284</v>
      </c>
      <c r="F59" s="4">
        <f t="shared" si="2"/>
        <v>3.9429214249036035</v>
      </c>
      <c r="G59" s="4">
        <f t="shared" si="3"/>
        <v>6.0643490755102611</v>
      </c>
      <c r="I59" s="4">
        <f t="shared" si="4"/>
        <v>1.0306995675868078</v>
      </c>
    </row>
    <row r="60" spans="1:9" x14ac:dyDescent="0.2">
      <c r="A60" s="4">
        <f>IF('True_Odds_Calculator_3-way'!A59="","",'True_Odds_Calculator_3-way'!A59)</f>
        <v>1.44</v>
      </c>
      <c r="B60" s="4">
        <f>IF('True_Odds_Calculator_3-way'!B59="","",'True_Odds_Calculator_3-way'!B59)</f>
        <v>4.59</v>
      </c>
      <c r="C60" s="4">
        <f>IF('True_Odds_Calculator_3-way'!C59="","",'True_Odds_Calculator_3-way'!C59)</f>
        <v>8.2200000000000006</v>
      </c>
      <c r="D60" s="4">
        <f t="shared" si="0"/>
        <v>3.3963869408266234E-2</v>
      </c>
      <c r="E60" s="4">
        <f t="shared" si="1"/>
        <v>1.4638648876197424</v>
      </c>
      <c r="F60" s="4">
        <f t="shared" si="2"/>
        <v>4.8415919721282981</v>
      </c>
      <c r="G60" s="4">
        <f t="shared" si="3"/>
        <v>9.0634541239775679</v>
      </c>
      <c r="I60" s="4">
        <f t="shared" si="4"/>
        <v>1.0339638694082662</v>
      </c>
    </row>
    <row r="61" spans="1:9" x14ac:dyDescent="0.2">
      <c r="A61" s="4">
        <f>IF('True_Odds_Calculator_3-way'!A60="","",'True_Odds_Calculator_3-way'!A60)</f>
        <v>2.8</v>
      </c>
      <c r="B61" s="4">
        <f>IF('True_Odds_Calculator_3-way'!B60="","",'True_Odds_Calculator_3-way'!B60)</f>
        <v>3.18</v>
      </c>
      <c r="C61" s="4">
        <f>IF('True_Odds_Calculator_3-way'!C60="","",'True_Odds_Calculator_3-way'!C60)</f>
        <v>2.81</v>
      </c>
      <c r="D61" s="4">
        <f t="shared" si="0"/>
        <v>2.7480152068884989E-2</v>
      </c>
      <c r="E61" s="4">
        <f t="shared" si="1"/>
        <v>2.8737051988067304</v>
      </c>
      <c r="F61" s="4">
        <f t="shared" si="2"/>
        <v>3.2754092695025929</v>
      </c>
      <c r="G61" s="4">
        <f t="shared" si="3"/>
        <v>2.8842395840217887</v>
      </c>
      <c r="I61" s="4">
        <f t="shared" si="4"/>
        <v>1.027480152068885</v>
      </c>
    </row>
    <row r="62" spans="1:9" x14ac:dyDescent="0.2">
      <c r="A62" s="4">
        <f>IF('True_Odds_Calculator_3-way'!A61="","",'True_Odds_Calculator_3-way'!A61)</f>
        <v>1.67</v>
      </c>
      <c r="B62" s="4">
        <f>IF('True_Odds_Calculator_3-way'!B61="","",'True_Odds_Calculator_3-way'!B61)</f>
        <v>3.95</v>
      </c>
      <c r="C62" s="4">
        <f>IF('True_Odds_Calculator_3-way'!C61="","",'True_Odds_Calculator_3-way'!C61)</f>
        <v>5.61</v>
      </c>
      <c r="D62" s="4">
        <f t="shared" si="0"/>
        <v>3.0220071601196219E-2</v>
      </c>
      <c r="E62" s="4">
        <f t="shared" si="1"/>
        <v>1.6985742768550234</v>
      </c>
      <c r="F62" s="4">
        <f t="shared" si="2"/>
        <v>4.1136824409135038</v>
      </c>
      <c r="G62" s="4">
        <f t="shared" si="3"/>
        <v>5.9460186335453642</v>
      </c>
      <c r="I62" s="4">
        <f t="shared" si="4"/>
        <v>1.0302200716011962</v>
      </c>
    </row>
    <row r="63" spans="1:9" x14ac:dyDescent="0.2">
      <c r="A63" s="4">
        <f>IF('True_Odds_Calculator_3-way'!A62="","",'True_Odds_Calculator_3-way'!A62)</f>
        <v>3.7</v>
      </c>
      <c r="B63" s="4">
        <f>IF('True_Odds_Calculator_3-way'!B62="","",'True_Odds_Calculator_3-way'!B62)</f>
        <v>3.8</v>
      </c>
      <c r="C63" s="4">
        <f>IF('True_Odds_Calculator_3-way'!C62="","",'True_Odds_Calculator_3-way'!C62)</f>
        <v>2</v>
      </c>
      <c r="D63" s="4">
        <f t="shared" si="0"/>
        <v>3.3428165007112209E-2</v>
      </c>
      <c r="E63" s="4">
        <f t="shared" si="1"/>
        <v>3.859103385178408</v>
      </c>
      <c r="F63" s="4">
        <f t="shared" si="2"/>
        <v>3.9680150517403563</v>
      </c>
      <c r="G63" s="4">
        <f t="shared" si="3"/>
        <v>2.0455868089233751</v>
      </c>
      <c r="I63" s="4">
        <f t="shared" si="4"/>
        <v>1.0334281650071122</v>
      </c>
    </row>
    <row r="64" spans="1:9" x14ac:dyDescent="0.2">
      <c r="A64" s="4">
        <f>IF('True_Odds_Calculator_3-way'!A63="","",'True_Odds_Calculator_3-way'!A63)</f>
        <v>4.33</v>
      </c>
      <c r="B64" s="4">
        <f>IF('True_Odds_Calculator_3-way'!B63="","",'True_Odds_Calculator_3-way'!B63)</f>
        <v>3.75</v>
      </c>
      <c r="C64" s="4">
        <f>IF('True_Odds_Calculator_3-way'!C63="","",'True_Odds_Calculator_3-way'!C63)</f>
        <v>1.86</v>
      </c>
      <c r="D64" s="4">
        <f t="shared" si="0"/>
        <v>3.5247957485907255E-2</v>
      </c>
      <c r="E64" s="4">
        <f t="shared" si="1"/>
        <v>4.5620945144747473</v>
      </c>
      <c r="F64" s="4">
        <f t="shared" si="2"/>
        <v>3.9228401275498603</v>
      </c>
      <c r="G64" s="4">
        <f t="shared" si="3"/>
        <v>1.9015561005247865</v>
      </c>
      <c r="I64" s="4">
        <f t="shared" si="4"/>
        <v>1.0352479574859073</v>
      </c>
    </row>
    <row r="65" spans="1:9" x14ac:dyDescent="0.2">
      <c r="A65" s="4">
        <f>IF('True_Odds_Calculator_3-way'!A64="","",'True_Odds_Calculator_3-way'!A64)</f>
        <v>3</v>
      </c>
      <c r="B65" s="4">
        <f>IF('True_Odds_Calculator_3-way'!B64="","",'True_Odds_Calculator_3-way'!B64)</f>
        <v>3.58</v>
      </c>
      <c r="C65" s="4">
        <f>IF('True_Odds_Calculator_3-way'!C64="","",'True_Odds_Calculator_3-way'!C64)</f>
        <v>2.38</v>
      </c>
      <c r="D65" s="4">
        <f t="shared" si="0"/>
        <v>3.2831009498771602E-2</v>
      </c>
      <c r="E65" s="4">
        <f t="shared" si="1"/>
        <v>3.1018364210015372</v>
      </c>
      <c r="F65" s="4">
        <f t="shared" si="2"/>
        <v>3.7259776101997977</v>
      </c>
      <c r="G65" s="4">
        <f t="shared" si="3"/>
        <v>2.4436470708203739</v>
      </c>
      <c r="I65" s="4">
        <f t="shared" si="4"/>
        <v>1.0328310094987716</v>
      </c>
    </row>
    <row r="66" spans="1:9" x14ac:dyDescent="0.2">
      <c r="A66" s="4">
        <f>IF('True_Odds_Calculator_3-way'!A65="","",'True_Odds_Calculator_3-way'!A65)</f>
        <v>4.82</v>
      </c>
      <c r="B66" s="4">
        <f>IF('True_Odds_Calculator_3-way'!B65="","",'True_Odds_Calculator_3-way'!B65)</f>
        <v>3.75</v>
      </c>
      <c r="C66" s="4">
        <f>IF('True_Odds_Calculator_3-way'!C65="","",'True_Odds_Calculator_3-way'!C65)</f>
        <v>1.84</v>
      </c>
      <c r="D66" s="4">
        <f t="shared" si="0"/>
        <v>1.7613807204281517E-2</v>
      </c>
      <c r="E66" s="4">
        <f t="shared" si="1"/>
        <v>4.9603762516033436</v>
      </c>
      <c r="F66" s="4">
        <f t="shared" si="2"/>
        <v>3.834423495230701</v>
      </c>
      <c r="G66" s="4">
        <f t="shared" si="3"/>
        <v>1.8600948560008352</v>
      </c>
      <c r="I66" s="4">
        <f t="shared" si="4"/>
        <v>1.0176138072042815</v>
      </c>
    </row>
    <row r="67" spans="1:9" x14ac:dyDescent="0.2">
      <c r="A67" s="4">
        <f>IF('True_Odds_Calculator_3-way'!A66="","",'True_Odds_Calculator_3-way'!A66)</f>
        <v>9</v>
      </c>
      <c r="B67" s="4">
        <f>IF('True_Odds_Calculator_3-way'!B66="","",'True_Odds_Calculator_3-way'!B66)</f>
        <v>4.9000000000000004</v>
      </c>
      <c r="C67" s="4">
        <f>IF('True_Odds_Calculator_3-way'!C66="","",'True_Odds_Calculator_3-way'!C66)</f>
        <v>1.39</v>
      </c>
      <c r="D67" s="4">
        <f t="shared" ref="D67:D130" si="5">IF(A67="","",((1/A67)+(1/B67)+(1/C67))-1)</f>
        <v>3.4617204195827034E-2</v>
      </c>
      <c r="E67" s="4">
        <f t="shared" ref="E67:E130" si="6">IF(A67="","",(3*A67)/(3-($D67*A67)))</f>
        <v>10.042979629730764</v>
      </c>
      <c r="F67" s="4">
        <f t="shared" ref="F67:F130" si="7">IF(B67="","",(3*B67)/(3-($D67*B67)))</f>
        <v>5.1936568007230015</v>
      </c>
      <c r="G67" s="4">
        <f t="shared" ref="G67:G130" si="8">IF(C67="","",(3*C67)/(3-($D67*C67)))</f>
        <v>1.412658052819985</v>
      </c>
      <c r="I67" s="4">
        <f t="shared" ref="I67:I130" si="9">IF(A67="","",D67+1)</f>
        <v>1.034617204195827</v>
      </c>
    </row>
    <row r="68" spans="1:9" x14ac:dyDescent="0.2">
      <c r="A68" s="4">
        <f>IF('True_Odds_Calculator_3-way'!A67="","",'True_Odds_Calculator_3-way'!A67)</f>
        <v>4.33</v>
      </c>
      <c r="B68" s="4">
        <f>IF('True_Odds_Calculator_3-way'!B67="","",'True_Odds_Calculator_3-way'!B67)</f>
        <v>3.6</v>
      </c>
      <c r="C68" s="4">
        <f>IF('True_Odds_Calculator_3-way'!C67="","",'True_Odds_Calculator_3-way'!C67)</f>
        <v>1.9</v>
      </c>
      <c r="D68" s="4">
        <f t="shared" si="5"/>
        <v>3.5040449468552115E-2</v>
      </c>
      <c r="E68" s="4">
        <f t="shared" si="6"/>
        <v>4.5606553674636343</v>
      </c>
      <c r="F68" s="4">
        <f t="shared" si="7"/>
        <v>3.7580192190566426</v>
      </c>
      <c r="G68" s="4">
        <f t="shared" si="8"/>
        <v>1.943122323744374</v>
      </c>
      <c r="I68" s="4">
        <f t="shared" si="9"/>
        <v>1.0350404494685521</v>
      </c>
    </row>
    <row r="69" spans="1:9" x14ac:dyDescent="0.2">
      <c r="A69" s="4">
        <f>IF('True_Odds_Calculator_3-way'!A68="","",'True_Odds_Calculator_3-way'!A68)</f>
        <v>3.07</v>
      </c>
      <c r="B69" s="4">
        <f>IF('True_Odds_Calculator_3-way'!B68="","",'True_Odds_Calculator_3-way'!B68)</f>
        <v>3.44</v>
      </c>
      <c r="C69" s="4">
        <f>IF('True_Odds_Calculator_3-way'!C68="","",'True_Odds_Calculator_3-way'!C68)</f>
        <v>2.33</v>
      </c>
      <c r="D69" s="4">
        <f t="shared" si="5"/>
        <v>4.5615122797629137E-2</v>
      </c>
      <c r="E69" s="4">
        <f t="shared" si="6"/>
        <v>3.2203229885717342</v>
      </c>
      <c r="F69" s="4">
        <f t="shared" si="7"/>
        <v>3.6298611231308824</v>
      </c>
      <c r="G69" s="4">
        <f t="shared" si="8"/>
        <v>2.4155785000270287</v>
      </c>
      <c r="I69" s="4">
        <f t="shared" si="9"/>
        <v>1.0456151227976291</v>
      </c>
    </row>
    <row r="70" spans="1:9" x14ac:dyDescent="0.2">
      <c r="A70" s="4">
        <f>IF('True_Odds_Calculator_3-way'!A69="","",'True_Odds_Calculator_3-way'!A69)</f>
        <v>2.88</v>
      </c>
      <c r="B70" s="4">
        <f>IF('True_Odds_Calculator_3-way'!B69="","",'True_Odds_Calculator_3-way'!B69)</f>
        <v>3.55</v>
      </c>
      <c r="C70" s="4">
        <f>IF('True_Odds_Calculator_3-way'!C69="","",'True_Odds_Calculator_3-way'!C69)</f>
        <v>2.41</v>
      </c>
      <c r="D70" s="4">
        <f t="shared" si="5"/>
        <v>4.3850122403392255E-2</v>
      </c>
      <c r="E70" s="4">
        <f t="shared" si="6"/>
        <v>3.0065647009441134</v>
      </c>
      <c r="F70" s="4">
        <f t="shared" si="7"/>
        <v>3.744288555228108</v>
      </c>
      <c r="G70" s="4">
        <f t="shared" si="8"/>
        <v>2.4979950350674551</v>
      </c>
      <c r="I70" s="4">
        <f t="shared" si="9"/>
        <v>1.0438501224033923</v>
      </c>
    </row>
    <row r="71" spans="1:9" x14ac:dyDescent="0.2">
      <c r="A71" s="4">
        <f>IF('True_Odds_Calculator_3-way'!A70="","",'True_Odds_Calculator_3-way'!A70)</f>
        <v>2.42</v>
      </c>
      <c r="B71" s="4">
        <f>IF('True_Odds_Calculator_3-way'!B70="","",'True_Odds_Calculator_3-way'!B70)</f>
        <v>3.44</v>
      </c>
      <c r="C71" s="4">
        <f>IF('True_Odds_Calculator_3-way'!C70="","",'True_Odds_Calculator_3-way'!C70)</f>
        <v>2.93</v>
      </c>
      <c r="D71" s="4">
        <f t="shared" si="5"/>
        <v>4.521774324211747E-2</v>
      </c>
      <c r="E71" s="4">
        <f t="shared" si="6"/>
        <v>2.5116126961340619</v>
      </c>
      <c r="F71" s="4">
        <f t="shared" si="7"/>
        <v>3.6281166852034898</v>
      </c>
      <c r="G71" s="4">
        <f t="shared" si="8"/>
        <v>3.0653751273905954</v>
      </c>
      <c r="I71" s="4">
        <f t="shared" si="9"/>
        <v>1.0452177432421175</v>
      </c>
    </row>
    <row r="72" spans="1:9" x14ac:dyDescent="0.2">
      <c r="A72" s="4">
        <f>IF('True_Odds_Calculator_3-way'!A71="","",'True_Odds_Calculator_3-way'!A71)</f>
        <v>1.6</v>
      </c>
      <c r="B72" s="4">
        <f>IF('True_Odds_Calculator_3-way'!B71="","",'True_Odds_Calculator_3-way'!B71)</f>
        <v>4.71</v>
      </c>
      <c r="C72" s="4">
        <f>IF('True_Odds_Calculator_3-way'!C71="","",'True_Odds_Calculator_3-way'!C71)</f>
        <v>5.14</v>
      </c>
      <c r="D72" s="4">
        <f t="shared" si="5"/>
        <v>3.1866754235957861E-2</v>
      </c>
      <c r="E72" s="4">
        <f t="shared" si="6"/>
        <v>1.6276631149129956</v>
      </c>
      <c r="F72" s="4">
        <f t="shared" si="7"/>
        <v>4.9580555038817886</v>
      </c>
      <c r="G72" s="4">
        <f t="shared" si="8"/>
        <v>5.436842765200498</v>
      </c>
      <c r="I72" s="4">
        <f t="shared" si="9"/>
        <v>1.0318667542359579</v>
      </c>
    </row>
    <row r="73" spans="1:9" x14ac:dyDescent="0.2">
      <c r="A73" s="4">
        <f>IF('True_Odds_Calculator_3-way'!A72="","",'True_Odds_Calculator_3-way'!A72)</f>
        <v>1.5</v>
      </c>
      <c r="B73" s="4">
        <f>IF('True_Odds_Calculator_3-way'!B72="","",'True_Odds_Calculator_3-way'!B72)</f>
        <v>4.29</v>
      </c>
      <c r="C73" s="4">
        <f>IF('True_Odds_Calculator_3-way'!C72="","",'True_Odds_Calculator_3-way'!C72)</f>
        <v>7.58</v>
      </c>
      <c r="D73" s="4">
        <f t="shared" si="5"/>
        <v>3.1693021138931465E-2</v>
      </c>
      <c r="E73" s="4">
        <f t="shared" si="6"/>
        <v>1.5241524986798072</v>
      </c>
      <c r="F73" s="4">
        <f t="shared" si="7"/>
        <v>4.4936571254848134</v>
      </c>
      <c r="G73" s="4">
        <f t="shared" si="8"/>
        <v>8.2398263425511438</v>
      </c>
      <c r="I73" s="4">
        <f t="shared" si="9"/>
        <v>1.0316930211389315</v>
      </c>
    </row>
    <row r="74" spans="1:9" x14ac:dyDescent="0.2">
      <c r="A74" s="4">
        <f>IF('True_Odds_Calculator_3-way'!A73="","",'True_Odds_Calculator_3-way'!A73)</f>
        <v>4.0599999999999996</v>
      </c>
      <c r="B74" s="4">
        <f>IF('True_Odds_Calculator_3-way'!B73="","",'True_Odds_Calculator_3-way'!B73)</f>
        <v>3.68</v>
      </c>
      <c r="C74" s="4">
        <f>IF('True_Odds_Calculator_3-way'!C73="","",'True_Odds_Calculator_3-way'!C73)</f>
        <v>1.95</v>
      </c>
      <c r="D74" s="4">
        <f t="shared" si="5"/>
        <v>3.0865061974507224E-2</v>
      </c>
      <c r="E74" s="4">
        <f t="shared" si="6"/>
        <v>4.2369817672026819</v>
      </c>
      <c r="F74" s="4">
        <f t="shared" si="7"/>
        <v>3.8248117431655158</v>
      </c>
      <c r="G74" s="4">
        <f t="shared" si="8"/>
        <v>1.9899224008472978</v>
      </c>
      <c r="I74" s="4">
        <f t="shared" si="9"/>
        <v>1.0308650619745072</v>
      </c>
    </row>
    <row r="75" spans="1:9" x14ac:dyDescent="0.2">
      <c r="A75" s="4">
        <f>IF('True_Odds_Calculator_3-way'!A74="","",'True_Odds_Calculator_3-way'!A74)</f>
        <v>1.42</v>
      </c>
      <c r="B75" s="4">
        <f>IF('True_Odds_Calculator_3-way'!B74="","",'True_Odds_Calculator_3-way'!B74)</f>
        <v>4.53</v>
      </c>
      <c r="C75" s="4">
        <f>IF('True_Odds_Calculator_3-way'!C74="","",'True_Odds_Calculator_3-way'!C74)</f>
        <v>7.98</v>
      </c>
      <c r="D75" s="4">
        <f t="shared" si="5"/>
        <v>5.0289187197075869E-2</v>
      </c>
      <c r="E75" s="4">
        <f t="shared" si="6"/>
        <v>1.4546252426682644</v>
      </c>
      <c r="F75" s="4">
        <f t="shared" si="7"/>
        <v>4.9022614208456874</v>
      </c>
      <c r="G75" s="4">
        <f t="shared" si="8"/>
        <v>9.2123258022625549</v>
      </c>
      <c r="I75" s="4">
        <f t="shared" si="9"/>
        <v>1.0502891871970759</v>
      </c>
    </row>
    <row r="76" spans="1:9" x14ac:dyDescent="0.2">
      <c r="A76" s="4">
        <f>IF('True_Odds_Calculator_3-way'!A75="","",'True_Odds_Calculator_3-way'!A75)</f>
        <v>1.55</v>
      </c>
      <c r="B76" s="4">
        <f>IF('True_Odds_Calculator_3-way'!B75="","",'True_Odds_Calculator_3-way'!B75)</f>
        <v>4.24</v>
      </c>
      <c r="C76" s="4">
        <f>IF('True_Odds_Calculator_3-way'!C75="","",'True_Odds_Calculator_3-way'!C75)</f>
        <v>6.67</v>
      </c>
      <c r="D76" s="4">
        <f t="shared" si="5"/>
        <v>3.0935384407613453E-2</v>
      </c>
      <c r="E76" s="4">
        <f t="shared" si="6"/>
        <v>1.5751764899503322</v>
      </c>
      <c r="F76" s="4">
        <f t="shared" si="7"/>
        <v>4.4338571463250815</v>
      </c>
      <c r="G76" s="4">
        <f t="shared" si="8"/>
        <v>7.1626443223670631</v>
      </c>
      <c r="I76" s="4">
        <f t="shared" si="9"/>
        <v>1.0309353844076135</v>
      </c>
    </row>
    <row r="77" spans="1:9" x14ac:dyDescent="0.2">
      <c r="A77" s="4">
        <f>IF('True_Odds_Calculator_3-way'!A76="","",'True_Odds_Calculator_3-way'!A76)</f>
        <v>2.16</v>
      </c>
      <c r="B77" s="4">
        <f>IF('True_Odds_Calculator_3-way'!B76="","",'True_Odds_Calculator_3-way'!B76)</f>
        <v>3.41</v>
      </c>
      <c r="C77" s="4">
        <f>IF('True_Odds_Calculator_3-way'!C76="","",'True_Odds_Calculator_3-way'!C76)</f>
        <v>3.67</v>
      </c>
      <c r="D77" s="4">
        <f t="shared" si="5"/>
        <v>2.8697658960469941E-2</v>
      </c>
      <c r="E77" s="4">
        <f t="shared" si="6"/>
        <v>2.2055722268977407</v>
      </c>
      <c r="F77" s="4">
        <f t="shared" si="7"/>
        <v>3.5249838171609555</v>
      </c>
      <c r="G77" s="4">
        <f t="shared" si="8"/>
        <v>3.803529769544205</v>
      </c>
      <c r="I77" s="4">
        <f t="shared" si="9"/>
        <v>1.0286976589604699</v>
      </c>
    </row>
    <row r="78" spans="1:9" x14ac:dyDescent="0.2">
      <c r="A78" s="4">
        <f>IF('True_Odds_Calculator_3-way'!A77="","",'True_Odds_Calculator_3-way'!A77)</f>
        <v>1.9</v>
      </c>
      <c r="B78" s="4">
        <f>IF('True_Odds_Calculator_3-way'!B77="","",'True_Odds_Calculator_3-way'!B77)</f>
        <v>3.65</v>
      </c>
      <c r="C78" s="4">
        <f>IF('True_Odds_Calculator_3-way'!C77="","",'True_Odds_Calculator_3-way'!C77)</f>
        <v>4.34</v>
      </c>
      <c r="D78" s="4">
        <f t="shared" si="5"/>
        <v>3.0703138757188997E-2</v>
      </c>
      <c r="E78" s="4">
        <f t="shared" si="6"/>
        <v>1.9376787864091209</v>
      </c>
      <c r="F78" s="4">
        <f t="shared" si="7"/>
        <v>3.7916384968442793</v>
      </c>
      <c r="G78" s="4">
        <f t="shared" si="8"/>
        <v>4.5417310081535538</v>
      </c>
      <c r="I78" s="4">
        <f t="shared" si="9"/>
        <v>1.030703138757189</v>
      </c>
    </row>
    <row r="79" spans="1:9" x14ac:dyDescent="0.2">
      <c r="A79" s="4">
        <f>IF('True_Odds_Calculator_3-way'!A78="","",'True_Odds_Calculator_3-way'!A78)</f>
        <v>2.66</v>
      </c>
      <c r="B79" s="4">
        <f>IF('True_Odds_Calculator_3-way'!B78="","",'True_Odds_Calculator_3-way'!B78)</f>
        <v>3.19</v>
      </c>
      <c r="C79" s="4">
        <f>IF('True_Odds_Calculator_3-way'!C78="","",'True_Odds_Calculator_3-way'!C78)</f>
        <v>2.91</v>
      </c>
      <c r="D79" s="4">
        <f t="shared" si="5"/>
        <v>3.3062085132360419E-2</v>
      </c>
      <c r="E79" s="4">
        <f t="shared" si="6"/>
        <v>2.7403329955400788</v>
      </c>
      <c r="F79" s="4">
        <f t="shared" si="7"/>
        <v>3.3062340200453342</v>
      </c>
      <c r="G79" s="4">
        <f t="shared" si="8"/>
        <v>3.0064164445397195</v>
      </c>
      <c r="I79" s="4">
        <f t="shared" si="9"/>
        <v>1.0330620851323604</v>
      </c>
    </row>
    <row r="80" spans="1:9" x14ac:dyDescent="0.2">
      <c r="A80" s="4">
        <f>IF('True_Odds_Calculator_3-way'!A79="","",'True_Odds_Calculator_3-way'!A79)</f>
        <v>1.18</v>
      </c>
      <c r="B80" s="4">
        <f>IF('True_Odds_Calculator_3-way'!B79="","",'True_Odds_Calculator_3-way'!B79)</f>
        <v>8.59</v>
      </c>
      <c r="C80" s="4">
        <f>IF('True_Odds_Calculator_3-way'!C79="","",'True_Odds_Calculator_3-way'!C79)</f>
        <v>13.37</v>
      </c>
      <c r="D80" s="4">
        <f t="shared" si="5"/>
        <v>3.8666378140644442E-2</v>
      </c>
      <c r="E80" s="4">
        <f t="shared" si="6"/>
        <v>1.1982235122796407</v>
      </c>
      <c r="F80" s="4">
        <f t="shared" si="7"/>
        <v>9.659442570430663</v>
      </c>
      <c r="G80" s="4">
        <f t="shared" si="8"/>
        <v>16.153647572238533</v>
      </c>
      <c r="I80" s="4">
        <f t="shared" si="9"/>
        <v>1.0386663781406444</v>
      </c>
    </row>
    <row r="81" spans="1:9" x14ac:dyDescent="0.2">
      <c r="A81" s="4">
        <f>IF('True_Odds_Calculator_3-way'!A80="","",'True_Odds_Calculator_3-way'!A80)</f>
        <v>4.2</v>
      </c>
      <c r="B81" s="4">
        <f>IF('True_Odds_Calculator_3-way'!B80="","",'True_Odds_Calculator_3-way'!B80)</f>
        <v>4.05</v>
      </c>
      <c r="C81" s="4">
        <f>IF('True_Odds_Calculator_3-way'!C80="","",'True_Odds_Calculator_3-way'!C80)</f>
        <v>1.81</v>
      </c>
      <c r="D81" s="4">
        <f t="shared" si="5"/>
        <v>3.7495006187455715E-2</v>
      </c>
      <c r="E81" s="4">
        <f t="shared" si="6"/>
        <v>4.4326849705573252</v>
      </c>
      <c r="F81" s="4">
        <f t="shared" si="7"/>
        <v>4.2659341572909169</v>
      </c>
      <c r="G81" s="4">
        <f t="shared" si="8"/>
        <v>1.8518935110555061</v>
      </c>
      <c r="I81" s="4">
        <f t="shared" si="9"/>
        <v>1.0374950061874557</v>
      </c>
    </row>
    <row r="82" spans="1:9" x14ac:dyDescent="0.2">
      <c r="A82" s="4">
        <f>IF('True_Odds_Calculator_3-way'!A81="","",'True_Odds_Calculator_3-way'!A81)</f>
        <v>1.26</v>
      </c>
      <c r="B82" s="4">
        <f>IF('True_Odds_Calculator_3-way'!B81="","",'True_Odds_Calculator_3-way'!B81)</f>
        <v>6.27</v>
      </c>
      <c r="C82" s="4">
        <f>IF('True_Odds_Calculator_3-way'!C81="","",'True_Odds_Calculator_3-way'!C81)</f>
        <v>12</v>
      </c>
      <c r="D82" s="4">
        <f t="shared" si="5"/>
        <v>3.6473760157970547E-2</v>
      </c>
      <c r="E82" s="4">
        <f t="shared" si="6"/>
        <v>1.2796021995642983</v>
      </c>
      <c r="F82" s="4">
        <f t="shared" si="7"/>
        <v>6.7874049572576114</v>
      </c>
      <c r="G82" s="4">
        <f t="shared" si="8"/>
        <v>14.049795482838334</v>
      </c>
      <c r="I82" s="4">
        <f t="shared" si="9"/>
        <v>1.0364737601579705</v>
      </c>
    </row>
    <row r="83" spans="1:9" x14ac:dyDescent="0.2">
      <c r="A83" s="4">
        <f>IF('True_Odds_Calculator_3-way'!A82="","",'True_Odds_Calculator_3-way'!A82)</f>
        <v>2</v>
      </c>
      <c r="B83" s="4">
        <f>IF('True_Odds_Calculator_3-way'!B82="","",'True_Odds_Calculator_3-way'!B82)</f>
        <v>4.13</v>
      </c>
      <c r="C83" s="4">
        <f>IF('True_Odds_Calculator_3-way'!C82="","",'True_Odds_Calculator_3-way'!C82)</f>
        <v>3.48</v>
      </c>
      <c r="D83" s="4">
        <f t="shared" si="5"/>
        <v>2.9487072444407403E-2</v>
      </c>
      <c r="E83" s="4">
        <f t="shared" si="6"/>
        <v>2.0401044722448285</v>
      </c>
      <c r="F83" s="4">
        <f t="shared" si="7"/>
        <v>4.3047463109762187</v>
      </c>
      <c r="G83" s="4">
        <f t="shared" si="8"/>
        <v>3.6032491517775065</v>
      </c>
      <c r="I83" s="4">
        <f t="shared" si="9"/>
        <v>1.0294870724444074</v>
      </c>
    </row>
    <row r="84" spans="1:9" x14ac:dyDescent="0.2">
      <c r="A84" s="4">
        <f>IF('True_Odds_Calculator_3-way'!A83="","",'True_Odds_Calculator_3-way'!A83)</f>
        <v>2.39</v>
      </c>
      <c r="B84" s="4">
        <f>IF('True_Odds_Calculator_3-way'!B83="","",'True_Odds_Calculator_3-way'!B83)</f>
        <v>3.87</v>
      </c>
      <c r="C84" s="4">
        <f>IF('True_Odds_Calculator_3-way'!C83="","",'True_Odds_Calculator_3-way'!C83)</f>
        <v>2.84</v>
      </c>
      <c r="D84" s="4">
        <f t="shared" si="5"/>
        <v>2.8920650713879725E-2</v>
      </c>
      <c r="E84" s="4">
        <f t="shared" si="6"/>
        <v>2.4463645283886688</v>
      </c>
      <c r="F84" s="4">
        <f t="shared" si="7"/>
        <v>4.0199758079227426</v>
      </c>
      <c r="G84" s="4">
        <f t="shared" si="8"/>
        <v>2.9199428254083672</v>
      </c>
      <c r="I84" s="4">
        <f t="shared" si="9"/>
        <v>1.0289206507138797</v>
      </c>
    </row>
    <row r="85" spans="1:9" x14ac:dyDescent="0.2">
      <c r="A85" s="4">
        <f>IF('True_Odds_Calculator_3-way'!A84="","",'True_Odds_Calculator_3-way'!A84)</f>
        <v>2.25</v>
      </c>
      <c r="B85" s="4">
        <f>IF('True_Odds_Calculator_3-way'!B84="","",'True_Odds_Calculator_3-way'!B84)</f>
        <v>3.62</v>
      </c>
      <c r="C85" s="4">
        <f>IF('True_Odds_Calculator_3-way'!C84="","",'True_Odds_Calculator_3-way'!C84)</f>
        <v>3.26</v>
      </c>
      <c r="D85" s="4">
        <f t="shared" si="5"/>
        <v>2.7436004624765031E-2</v>
      </c>
      <c r="E85" s="4">
        <f t="shared" si="6"/>
        <v>2.2972709523548596</v>
      </c>
      <c r="F85" s="4">
        <f t="shared" si="7"/>
        <v>3.7439475477639643</v>
      </c>
      <c r="G85" s="4">
        <f t="shared" si="8"/>
        <v>3.3601796975513039</v>
      </c>
      <c r="I85" s="4">
        <f t="shared" si="9"/>
        <v>1.027436004624765</v>
      </c>
    </row>
    <row r="86" spans="1:9" x14ac:dyDescent="0.2">
      <c r="A86" s="4">
        <f>IF('True_Odds_Calculator_3-way'!A85="","",'True_Odds_Calculator_3-way'!A85)</f>
        <v>2.0099999999999998</v>
      </c>
      <c r="B86" s="4">
        <f>IF('True_Odds_Calculator_3-way'!B85="","",'True_Odds_Calculator_3-way'!B85)</f>
        <v>3.97</v>
      </c>
      <c r="C86" s="4">
        <f>IF('True_Odds_Calculator_3-way'!C85="","",'True_Odds_Calculator_3-way'!C85)</f>
        <v>3.59</v>
      </c>
      <c r="D86" s="4">
        <f t="shared" si="5"/>
        <v>2.7953138610114614E-2</v>
      </c>
      <c r="E86" s="4">
        <f t="shared" si="6"/>
        <v>2.0483629767221343</v>
      </c>
      <c r="F86" s="4">
        <f t="shared" si="7"/>
        <v>4.1224965909837152</v>
      </c>
      <c r="G86" s="4">
        <f t="shared" si="8"/>
        <v>3.7142436381409323</v>
      </c>
      <c r="I86" s="4">
        <f t="shared" si="9"/>
        <v>1.0279531386101146</v>
      </c>
    </row>
    <row r="87" spans="1:9" x14ac:dyDescent="0.2">
      <c r="A87" s="4">
        <f>IF('True_Odds_Calculator_3-way'!A86="","",'True_Odds_Calculator_3-way'!A86)</f>
        <v>1.71</v>
      </c>
      <c r="B87" s="4">
        <f>IF('True_Odds_Calculator_3-way'!B86="","",'True_Odds_Calculator_3-way'!B86)</f>
        <v>3.88</v>
      </c>
      <c r="C87" s="4">
        <f>IF('True_Odds_Calculator_3-way'!C86="","",'True_Odds_Calculator_3-way'!C86)</f>
        <v>4.83</v>
      </c>
      <c r="D87" s="4">
        <f t="shared" si="5"/>
        <v>4.9566617874433394E-2</v>
      </c>
      <c r="E87" s="4">
        <f t="shared" si="6"/>
        <v>1.7597172423063774</v>
      </c>
      <c r="F87" s="4">
        <f t="shared" si="7"/>
        <v>4.1457693495896661</v>
      </c>
      <c r="G87" s="4">
        <f t="shared" si="8"/>
        <v>5.2488718050856544</v>
      </c>
      <c r="I87" s="4">
        <f t="shared" si="9"/>
        <v>1.0495666178744334</v>
      </c>
    </row>
    <row r="88" spans="1:9" x14ac:dyDescent="0.2">
      <c r="A88" s="4">
        <f>IF('True_Odds_Calculator_3-way'!A87="","",'True_Odds_Calculator_3-way'!A87)</f>
        <v>1.67</v>
      </c>
      <c r="B88" s="4">
        <f>IF('True_Odds_Calculator_3-way'!B87="","",'True_Odds_Calculator_3-way'!B87)</f>
        <v>3.95</v>
      </c>
      <c r="C88" s="4">
        <f>IF('True_Odds_Calculator_3-way'!C87="","",'True_Odds_Calculator_3-way'!C87)</f>
        <v>5.22</v>
      </c>
      <c r="D88" s="4">
        <f t="shared" si="5"/>
        <v>4.3537833397659931E-2</v>
      </c>
      <c r="E88" s="4">
        <f t="shared" si="6"/>
        <v>1.7114795213810703</v>
      </c>
      <c r="F88" s="4">
        <f t="shared" si="7"/>
        <v>4.1902025836175119</v>
      </c>
      <c r="G88" s="4">
        <f t="shared" si="8"/>
        <v>5.6478581851721659</v>
      </c>
      <c r="I88" s="4">
        <f t="shared" si="9"/>
        <v>1.0435378333976599</v>
      </c>
    </row>
    <row r="89" spans="1:9" x14ac:dyDescent="0.2">
      <c r="A89" s="4">
        <f>IF('True_Odds_Calculator_3-way'!A88="","",'True_Odds_Calculator_3-way'!A88)</f>
        <v>1.99</v>
      </c>
      <c r="B89" s="4">
        <f>IF('True_Odds_Calculator_3-way'!B88="","",'True_Odds_Calculator_3-way'!B88)</f>
        <v>3.24</v>
      </c>
      <c r="C89" s="4">
        <f>IF('True_Odds_Calculator_3-way'!C88="","",'True_Odds_Calculator_3-way'!C88)</f>
        <v>4.08</v>
      </c>
      <c r="D89" s="4">
        <f t="shared" si="5"/>
        <v>5.6252577338398613E-2</v>
      </c>
      <c r="E89" s="4">
        <f t="shared" si="6"/>
        <v>2.0671334509304464</v>
      </c>
      <c r="F89" s="4">
        <f t="shared" si="7"/>
        <v>3.4495710428201867</v>
      </c>
      <c r="G89" s="4">
        <f t="shared" si="8"/>
        <v>4.4179918634084476</v>
      </c>
      <c r="I89" s="4">
        <f t="shared" si="9"/>
        <v>1.0562525773383986</v>
      </c>
    </row>
    <row r="90" spans="1:9" x14ac:dyDescent="0.2">
      <c r="A90" s="4">
        <f>IF('True_Odds_Calculator_3-way'!A89="","",'True_Odds_Calculator_3-way'!A89)</f>
        <v>4.47</v>
      </c>
      <c r="B90" s="4">
        <f>IF('True_Odds_Calculator_3-way'!B89="","",'True_Odds_Calculator_3-way'!B89)</f>
        <v>3.58</v>
      </c>
      <c r="C90" s="4">
        <f>IF('True_Odds_Calculator_3-way'!C89="","",'True_Odds_Calculator_3-way'!C89)</f>
        <v>1.8</v>
      </c>
      <c r="D90" s="4">
        <f t="shared" si="5"/>
        <v>5.8598811026541409E-2</v>
      </c>
      <c r="E90" s="4">
        <f t="shared" si="6"/>
        <v>4.8976223186473868</v>
      </c>
      <c r="F90" s="4">
        <f t="shared" si="7"/>
        <v>3.8491640118877077</v>
      </c>
      <c r="G90" s="4">
        <f t="shared" si="8"/>
        <v>1.8655929160438238</v>
      </c>
      <c r="I90" s="4">
        <f t="shared" si="9"/>
        <v>1.0585988110265414</v>
      </c>
    </row>
    <row r="91" spans="1:9" x14ac:dyDescent="0.2">
      <c r="A91" s="4">
        <f>IF('True_Odds_Calculator_3-way'!A90="","",'True_Odds_Calculator_3-way'!A90)</f>
        <v>1.6</v>
      </c>
      <c r="B91" s="4">
        <f>IF('True_Odds_Calculator_3-way'!B90="","",'True_Odds_Calculator_3-way'!B90)</f>
        <v>4.26</v>
      </c>
      <c r="C91" s="4">
        <f>IF('True_Odds_Calculator_3-way'!C90="","",'True_Odds_Calculator_3-way'!C90)</f>
        <v>5.25</v>
      </c>
      <c r="D91" s="4">
        <f t="shared" si="5"/>
        <v>5.0217974513749208E-2</v>
      </c>
      <c r="E91" s="4">
        <f t="shared" si="6"/>
        <v>1.6440319764770748</v>
      </c>
      <c r="F91" s="4">
        <f t="shared" si="7"/>
        <v>4.587104217408025</v>
      </c>
      <c r="G91" s="4">
        <f t="shared" si="8"/>
        <v>5.755830786553001</v>
      </c>
      <c r="I91" s="4">
        <f t="shared" si="9"/>
        <v>1.0502179745137492</v>
      </c>
    </row>
    <row r="92" spans="1:9" x14ac:dyDescent="0.2">
      <c r="A92" s="4">
        <f>IF('True_Odds_Calculator_3-way'!A91="","",'True_Odds_Calculator_3-way'!A91)</f>
        <v>2.46</v>
      </c>
      <c r="B92" s="4">
        <f>IF('True_Odds_Calculator_3-way'!B91="","",'True_Odds_Calculator_3-way'!B91)</f>
        <v>3.59</v>
      </c>
      <c r="C92" s="4">
        <f>IF('True_Odds_Calculator_3-way'!C91="","",'True_Odds_Calculator_3-way'!C91)</f>
        <v>2.79</v>
      </c>
      <c r="D92" s="4">
        <f t="shared" si="5"/>
        <v>4.3478536142177004E-2</v>
      </c>
      <c r="E92" s="4">
        <f t="shared" si="6"/>
        <v>2.5509473960146192</v>
      </c>
      <c r="F92" s="4">
        <f t="shared" si="7"/>
        <v>3.7870369374185215</v>
      </c>
      <c r="G92" s="4">
        <f t="shared" si="8"/>
        <v>2.9075676085180828</v>
      </c>
      <c r="I92" s="4">
        <f t="shared" si="9"/>
        <v>1.043478536142177</v>
      </c>
    </row>
    <row r="93" spans="1:9" x14ac:dyDescent="0.2">
      <c r="A93" s="4">
        <f>IF('True_Odds_Calculator_3-way'!A92="","",'True_Odds_Calculator_3-way'!A92)</f>
        <v>2.71</v>
      </c>
      <c r="B93" s="4">
        <f>IF('True_Odds_Calculator_3-way'!B92="","",'True_Odds_Calculator_3-way'!B92)</f>
        <v>3.41</v>
      </c>
      <c r="C93" s="4">
        <f>IF('True_Odds_Calculator_3-way'!C92="","",'True_Odds_Calculator_3-way'!C92)</f>
        <v>2.62</v>
      </c>
      <c r="D93" s="4">
        <f t="shared" si="5"/>
        <v>4.3938211314686892E-2</v>
      </c>
      <c r="E93" s="4">
        <f t="shared" si="6"/>
        <v>2.8220078945460587</v>
      </c>
      <c r="F93" s="4">
        <f t="shared" si="7"/>
        <v>3.5892587072391255</v>
      </c>
      <c r="G93" s="4">
        <f t="shared" si="8"/>
        <v>2.7245482864220691</v>
      </c>
      <c r="I93" s="4">
        <f t="shared" si="9"/>
        <v>1.0439382113146869</v>
      </c>
    </row>
    <row r="94" spans="1:9" x14ac:dyDescent="0.2">
      <c r="A94" s="4">
        <f>IF('True_Odds_Calculator_3-way'!A93="","",'True_Odds_Calculator_3-way'!A93)</f>
        <v>1.93</v>
      </c>
      <c r="B94" s="4">
        <f>IF('True_Odds_Calculator_3-way'!B93="","",'True_Odds_Calculator_3-way'!B93)</f>
        <v>3.82</v>
      </c>
      <c r="C94" s="4">
        <f>IF('True_Odds_Calculator_3-way'!C93="","",'True_Odds_Calculator_3-way'!C93)</f>
        <v>3.75</v>
      </c>
      <c r="D94" s="4">
        <f t="shared" si="5"/>
        <v>4.6581486404615235E-2</v>
      </c>
      <c r="E94" s="4">
        <f t="shared" si="6"/>
        <v>1.989623900890322</v>
      </c>
      <c r="F94" s="4">
        <f t="shared" si="7"/>
        <v>4.0608651800642841</v>
      </c>
      <c r="G94" s="4">
        <f t="shared" si="8"/>
        <v>3.9818506525459729</v>
      </c>
      <c r="I94" s="4">
        <f t="shared" si="9"/>
        <v>1.0465814864046152</v>
      </c>
    </row>
    <row r="95" spans="1: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3.71</v>
      </c>
      <c r="C95" s="4">
        <f>IF('True_Odds_Calculator_3-way'!C94="","",'True_Odds_Calculator_3-way'!C94)</f>
        <v>3.89</v>
      </c>
      <c r="D95" s="4">
        <f t="shared" si="5"/>
        <v>2.9123750530171577E-2</v>
      </c>
      <c r="E95" s="4">
        <f t="shared" si="6"/>
        <v>2.0292016485159037</v>
      </c>
      <c r="F95" s="4">
        <f t="shared" si="7"/>
        <v>3.8486130783470913</v>
      </c>
      <c r="G95" s="4">
        <f t="shared" si="8"/>
        <v>4.0426664325606447</v>
      </c>
      <c r="I95" s="4">
        <f t="shared" si="9"/>
        <v>1.0291237505301716</v>
      </c>
    </row>
    <row r="96" spans="1:9" x14ac:dyDescent="0.2">
      <c r="A96" s="4">
        <f>IF('True_Odds_Calculator_3-way'!A95="","",'True_Odds_Calculator_3-way'!A95)</f>
        <v>1.29</v>
      </c>
      <c r="B96" s="4">
        <f>IF('True_Odds_Calculator_3-way'!B95="","",'True_Odds_Calculator_3-way'!B95)</f>
        <v>5.89</v>
      </c>
      <c r="C96" s="4">
        <f>IF('True_Odds_Calculator_3-way'!C95="","",'True_Odds_Calculator_3-way'!C95)</f>
        <v>10.54</v>
      </c>
      <c r="D96" s="4">
        <f t="shared" si="5"/>
        <v>3.9849745718163243E-2</v>
      </c>
      <c r="E96" s="4">
        <f t="shared" si="6"/>
        <v>1.3124900293893802</v>
      </c>
      <c r="F96" s="4">
        <f t="shared" si="7"/>
        <v>6.3899381129138364</v>
      </c>
      <c r="G96" s="4">
        <f t="shared" si="8"/>
        <v>12.255891478507289</v>
      </c>
      <c r="I96" s="4">
        <f t="shared" si="9"/>
        <v>1.0398497457181632</v>
      </c>
    </row>
    <row r="97" spans="1:9" x14ac:dyDescent="0.2">
      <c r="A97" s="4">
        <f>IF('True_Odds_Calculator_3-way'!A96="","",'True_Odds_Calculator_3-way'!A96)</f>
        <v>4.38</v>
      </c>
      <c r="B97" s="4">
        <f>IF('True_Odds_Calculator_3-way'!B96="","",'True_Odds_Calculator_3-way'!B96)</f>
        <v>4.1100000000000003</v>
      </c>
      <c r="C97" s="4">
        <f>IF('True_Odds_Calculator_3-way'!C96="","",'True_Odds_Calculator_3-way'!C96)</f>
        <v>1.79</v>
      </c>
      <c r="D97" s="4">
        <f t="shared" si="5"/>
        <v>3.0278722593290119E-2</v>
      </c>
      <c r="E97" s="4">
        <f t="shared" si="6"/>
        <v>4.5825819001279076</v>
      </c>
      <c r="F97" s="4">
        <f t="shared" si="7"/>
        <v>4.2878687271572744</v>
      </c>
      <c r="G97" s="4">
        <f t="shared" si="8"/>
        <v>1.8229336748173035</v>
      </c>
      <c r="I97" s="4">
        <f t="shared" si="9"/>
        <v>1.0302787225932901</v>
      </c>
    </row>
    <row r="98" spans="1:9" x14ac:dyDescent="0.2">
      <c r="A98" s="4">
        <f>IF('True_Odds_Calculator_3-way'!A97="","",'True_Odds_Calculator_3-way'!A97)</f>
        <v>1.49</v>
      </c>
      <c r="B98" s="4">
        <f>IF('True_Odds_Calculator_3-way'!B97="","",'True_Odds_Calculator_3-way'!B97)</f>
        <v>4.84</v>
      </c>
      <c r="C98" s="4">
        <f>IF('True_Odds_Calculator_3-way'!C97="","",'True_Odds_Calculator_3-way'!C97)</f>
        <v>6.49</v>
      </c>
      <c r="D98" s="4">
        <f t="shared" si="5"/>
        <v>3.183571477591185E-2</v>
      </c>
      <c r="E98" s="4">
        <f t="shared" si="6"/>
        <v>1.5139379913807334</v>
      </c>
      <c r="F98" s="4">
        <f t="shared" si="7"/>
        <v>5.1020495282679486</v>
      </c>
      <c r="G98" s="4">
        <f t="shared" si="8"/>
        <v>6.9700351217466503</v>
      </c>
      <c r="I98" s="4">
        <f t="shared" si="9"/>
        <v>1.0318357147759118</v>
      </c>
    </row>
    <row r="99" spans="1:9" x14ac:dyDescent="0.2">
      <c r="A99" s="4">
        <f>IF('True_Odds_Calculator_3-way'!A98="","",'True_Odds_Calculator_3-way'!A98)</f>
        <v>2</v>
      </c>
      <c r="B99" s="4">
        <f>IF('True_Odds_Calculator_3-way'!B98="","",'True_Odds_Calculator_3-way'!B98)</f>
        <v>3.95</v>
      </c>
      <c r="C99" s="4">
        <f>IF('True_Odds_Calculator_3-way'!C98="","",'True_Odds_Calculator_3-way'!C98)</f>
        <v>3.64</v>
      </c>
      <c r="D99" s="4">
        <f t="shared" si="5"/>
        <v>2.7889831687299971E-2</v>
      </c>
      <c r="E99" s="4">
        <f t="shared" si="6"/>
        <v>2.037890957195502</v>
      </c>
      <c r="F99" s="4">
        <f t="shared" si="7"/>
        <v>4.1005799030326076</v>
      </c>
      <c r="G99" s="4">
        <f t="shared" si="8"/>
        <v>3.7674906105336707</v>
      </c>
      <c r="I99" s="4">
        <f t="shared" si="9"/>
        <v>1.0278898316873</v>
      </c>
    </row>
    <row r="100" spans="1:9" x14ac:dyDescent="0.2">
      <c r="A100" s="4">
        <f>IF('True_Odds_Calculator_3-way'!A99="","",'True_Odds_Calculator_3-way'!A99)</f>
        <v>2.16</v>
      </c>
      <c r="B100" s="4">
        <f>IF('True_Odds_Calculator_3-way'!B99="","",'True_Odds_Calculator_3-way'!B99)</f>
        <v>3.92</v>
      </c>
      <c r="C100" s="4">
        <f>IF('True_Odds_Calculator_3-way'!C99="","",'True_Odds_Calculator_3-way'!C99)</f>
        <v>3.06</v>
      </c>
      <c r="D100" s="4">
        <f t="shared" si="5"/>
        <v>4.4862389400204483E-2</v>
      </c>
      <c r="E100" s="4">
        <f t="shared" si="6"/>
        <v>2.2320988471144783</v>
      </c>
      <c r="F100" s="4">
        <f t="shared" si="7"/>
        <v>4.1641003486900976</v>
      </c>
      <c r="G100" s="4">
        <f t="shared" si="8"/>
        <v>3.2067392234209398</v>
      </c>
      <c r="I100" s="4">
        <f t="shared" si="9"/>
        <v>1.0448623894002045</v>
      </c>
    </row>
    <row r="101" spans="1:9" x14ac:dyDescent="0.2">
      <c r="A101" s="4">
        <f>IF('True_Odds_Calculator_3-way'!A100="","",'True_Odds_Calculator_3-way'!A100)</f>
        <v>2.57</v>
      </c>
      <c r="B101" s="4">
        <f>IF('True_Odds_Calculator_3-way'!B100="","",'True_Odds_Calculator_3-way'!B100)</f>
        <v>3.81</v>
      </c>
      <c r="C101" s="4">
        <f>IF('True_Odds_Calculator_3-way'!C100="","",'True_Odds_Calculator_3-way'!C100)</f>
        <v>2.54</v>
      </c>
      <c r="D101" s="4">
        <f t="shared" si="5"/>
        <v>4.5273037368383395E-2</v>
      </c>
      <c r="E101" s="4">
        <f t="shared" si="6"/>
        <v>2.6736963783483665</v>
      </c>
      <c r="F101" s="4">
        <f t="shared" si="7"/>
        <v>4.042426410888023</v>
      </c>
      <c r="G101" s="4">
        <f t="shared" si="8"/>
        <v>2.6412418964726614</v>
      </c>
      <c r="I101" s="4">
        <f t="shared" si="9"/>
        <v>1.0452730373683834</v>
      </c>
    </row>
    <row r="102" spans="1:9" x14ac:dyDescent="0.2">
      <c r="A102" s="4">
        <f>IF('True_Odds_Calculator_3-way'!A101="","",'True_Odds_Calculator_3-way'!A101)</f>
        <v>1.63</v>
      </c>
      <c r="B102" s="4">
        <f>IF('True_Odds_Calculator_3-way'!B101="","",'True_Odds_Calculator_3-way'!B101)</f>
        <v>4.18</v>
      </c>
      <c r="C102" s="4">
        <f>IF('True_Odds_Calculator_3-way'!C101="","",'True_Odds_Calculator_3-way'!C101)</f>
        <v>5.08</v>
      </c>
      <c r="D102" s="4">
        <f t="shared" si="5"/>
        <v>4.9581775976890397E-2</v>
      </c>
      <c r="E102" s="4">
        <f t="shared" si="6"/>
        <v>1.6751269684104453</v>
      </c>
      <c r="F102" s="4">
        <f t="shared" si="7"/>
        <v>4.4902007656451834</v>
      </c>
      <c r="G102" s="4">
        <f t="shared" si="8"/>
        <v>5.5456001237337693</v>
      </c>
      <c r="I102" s="4">
        <f t="shared" si="9"/>
        <v>1.0495817759768904</v>
      </c>
    </row>
    <row r="103" spans="1:9" x14ac:dyDescent="0.2">
      <c r="A103" s="4">
        <f>IF('True_Odds_Calculator_3-way'!A102="","",'True_Odds_Calculator_3-way'!A102)</f>
        <v>1.99</v>
      </c>
      <c r="B103" s="4">
        <f>IF('True_Odds_Calculator_3-way'!B102="","",'True_Odds_Calculator_3-way'!B102)</f>
        <v>4.09</v>
      </c>
      <c r="C103" s="4">
        <f>IF('True_Odds_Calculator_3-way'!C102="","",'True_Odds_Calculator_3-way'!C102)</f>
        <v>3.56</v>
      </c>
      <c r="D103" s="4">
        <f t="shared" si="5"/>
        <v>2.7910216724677195E-2</v>
      </c>
      <c r="E103" s="4">
        <f t="shared" si="6"/>
        <v>2.0275373750107764</v>
      </c>
      <c r="F103" s="4">
        <f t="shared" si="7"/>
        <v>4.2517843433264382</v>
      </c>
      <c r="G103" s="4">
        <f t="shared" si="8"/>
        <v>3.6819465249013534</v>
      </c>
      <c r="I103" s="4">
        <f t="shared" si="9"/>
        <v>1.0279102167246772</v>
      </c>
    </row>
    <row r="104" spans="1:9" x14ac:dyDescent="0.2">
      <c r="A104" s="4">
        <f>IF('True_Odds_Calculator_3-way'!A103="","",'True_Odds_Calculator_3-way'!A103)</f>
        <v>2.23</v>
      </c>
      <c r="B104" s="4">
        <f>IF('True_Odds_Calculator_3-way'!B103="","",'True_Odds_Calculator_3-way'!B103)</f>
        <v>3.7</v>
      </c>
      <c r="C104" s="4">
        <f>IF('True_Odds_Calculator_3-way'!C103="","",'True_Odds_Calculator_3-way'!C103)</f>
        <v>3.23</v>
      </c>
      <c r="D104" s="4">
        <f t="shared" si="5"/>
        <v>2.8298286763627001E-2</v>
      </c>
      <c r="E104" s="4">
        <f t="shared" si="6"/>
        <v>2.2779161014768867</v>
      </c>
      <c r="F104" s="4">
        <f t="shared" si="7"/>
        <v>3.8338044539963261</v>
      </c>
      <c r="G104" s="4">
        <f t="shared" si="8"/>
        <v>3.3315036608034636</v>
      </c>
      <c r="I104" s="4">
        <f t="shared" si="9"/>
        <v>1.028298286763627</v>
      </c>
    </row>
    <row r="105" spans="1:9" x14ac:dyDescent="0.2">
      <c r="A105" s="4">
        <f>IF('True_Odds_Calculator_3-way'!A104="","",'True_Odds_Calculator_3-way'!A104)</f>
        <v>3.43</v>
      </c>
      <c r="B105" s="4">
        <f>IF('True_Odds_Calculator_3-way'!B104="","",'True_Odds_Calculator_3-way'!B104)</f>
        <v>3.91</v>
      </c>
      <c r="C105" s="4">
        <f>IF('True_Odds_Calculator_3-way'!C104="","",'True_Odds_Calculator_3-way'!C104)</f>
        <v>2.08</v>
      </c>
      <c r="D105" s="4">
        <f t="shared" si="5"/>
        <v>2.8068895976928854E-2</v>
      </c>
      <c r="E105" s="4">
        <f t="shared" si="6"/>
        <v>3.5437256123164365</v>
      </c>
      <c r="F105" s="4">
        <f t="shared" si="7"/>
        <v>4.0584715844712305</v>
      </c>
      <c r="G105" s="4">
        <f t="shared" si="8"/>
        <v>2.1212824932985064</v>
      </c>
      <c r="I105" s="4">
        <f t="shared" si="9"/>
        <v>1.0280688959769289</v>
      </c>
    </row>
    <row r="106" spans="1:9" x14ac:dyDescent="0.2">
      <c r="A106" s="4">
        <f>IF('True_Odds_Calculator_3-way'!A105="","",'True_Odds_Calculator_3-way'!A105)</f>
        <v>2.58</v>
      </c>
      <c r="B106" s="4">
        <f>IF('True_Odds_Calculator_3-way'!B105="","",'True_Odds_Calculator_3-way'!B105)</f>
        <v>3.98</v>
      </c>
      <c r="C106" s="4">
        <f>IF('True_Odds_Calculator_3-way'!C105="","",'True_Odds_Calculator_3-way'!C105)</f>
        <v>2.57</v>
      </c>
      <c r="D106" s="4">
        <f t="shared" si="5"/>
        <v>2.7958238997600082E-2</v>
      </c>
      <c r="E106" s="4">
        <f t="shared" si="6"/>
        <v>2.6435620316129418</v>
      </c>
      <c r="F106" s="4">
        <f t="shared" si="7"/>
        <v>4.1333096794255066</v>
      </c>
      <c r="G106" s="4">
        <f t="shared" si="8"/>
        <v>2.6330642355764322</v>
      </c>
      <c r="I106" s="4">
        <f t="shared" si="9"/>
        <v>1.0279582389976001</v>
      </c>
    </row>
    <row r="107" spans="1:9" x14ac:dyDescent="0.2">
      <c r="A107" s="4">
        <f>IF('True_Odds_Calculator_3-way'!A106="","",'True_Odds_Calculator_3-way'!A106)</f>
        <v>1.65</v>
      </c>
      <c r="B107" s="4">
        <f>IF('True_Odds_Calculator_3-way'!B106="","",'True_Odds_Calculator_3-way'!B106)</f>
        <v>4.08</v>
      </c>
      <c r="C107" s="4">
        <f>IF('True_Odds_Calculator_3-way'!C106="","",'True_Odds_Calculator_3-way'!C106)</f>
        <v>5.6</v>
      </c>
      <c r="D107" s="4">
        <f t="shared" si="5"/>
        <v>2.9730073847720861E-2</v>
      </c>
      <c r="E107" s="4">
        <f t="shared" si="6"/>
        <v>1.6774285409176661</v>
      </c>
      <c r="F107" s="4">
        <f t="shared" si="7"/>
        <v>4.251917350897771</v>
      </c>
      <c r="G107" s="4">
        <f t="shared" si="8"/>
        <v>5.9290387518872656</v>
      </c>
      <c r="I107" s="4">
        <f t="shared" si="9"/>
        <v>1.0297300738477209</v>
      </c>
    </row>
    <row r="108" spans="1:9" x14ac:dyDescent="0.2">
      <c r="A108" s="4">
        <f>IF('True_Odds_Calculator_3-way'!A107="","",'True_Odds_Calculator_3-way'!A107)</f>
        <v>2.13</v>
      </c>
      <c r="B108" s="4">
        <f>IF('True_Odds_Calculator_3-way'!B107="","",'True_Odds_Calculator_3-way'!B107)</f>
        <v>3.58</v>
      </c>
      <c r="C108" s="4">
        <f>IF('True_Odds_Calculator_3-way'!C107="","",'True_Odds_Calculator_3-way'!C107)</f>
        <v>3.57</v>
      </c>
      <c r="D108" s="4">
        <f t="shared" si="5"/>
        <v>2.8925221831591852E-2</v>
      </c>
      <c r="E108" s="4">
        <f t="shared" si="6"/>
        <v>2.1746608078557443</v>
      </c>
      <c r="F108" s="4">
        <f t="shared" si="7"/>
        <v>3.7079903007862285</v>
      </c>
      <c r="G108" s="4">
        <f t="shared" si="8"/>
        <v>3.6972635607094233</v>
      </c>
      <c r="I108" s="4">
        <f t="shared" si="9"/>
        <v>1.0289252218315919</v>
      </c>
    </row>
    <row r="109" spans="1:9" x14ac:dyDescent="0.2">
      <c r="A109" s="4">
        <f>IF('True_Odds_Calculator_3-way'!A108="","",'True_Odds_Calculator_3-way'!A108)</f>
        <v>1.48</v>
      </c>
      <c r="B109" s="4">
        <f>IF('True_Odds_Calculator_3-way'!B108="","",'True_Odds_Calculator_3-way'!B108)</f>
        <v>5.28</v>
      </c>
      <c r="C109" s="4">
        <f>IF('True_Odds_Calculator_3-way'!C108="","",'True_Odds_Calculator_3-way'!C108)</f>
        <v>6.02</v>
      </c>
      <c r="D109" s="4">
        <f t="shared" si="5"/>
        <v>3.1182571880246313E-2</v>
      </c>
      <c r="E109" s="4">
        <f t="shared" si="6"/>
        <v>1.5031231478303604</v>
      </c>
      <c r="F109" s="4">
        <f t="shared" si="7"/>
        <v>5.5866000197609935</v>
      </c>
      <c r="G109" s="4">
        <f t="shared" si="8"/>
        <v>6.421833568981258</v>
      </c>
      <c r="I109" s="4">
        <f t="shared" si="9"/>
        <v>1.0311825718802463</v>
      </c>
    </row>
    <row r="110" spans="1:9" x14ac:dyDescent="0.2">
      <c r="A110" s="4">
        <f>IF('True_Odds_Calculator_3-way'!A109="","",'True_Odds_Calculator_3-way'!A109)</f>
        <v>1.84</v>
      </c>
      <c r="B110" s="4">
        <f>IF('True_Odds_Calculator_3-way'!B109="","",'True_Odds_Calculator_3-way'!B109)</f>
        <v>4.0599999999999996</v>
      </c>
      <c r="C110" s="4">
        <f>IF('True_Odds_Calculator_3-way'!C109="","",'True_Odds_Calculator_3-way'!C109)</f>
        <v>4.16</v>
      </c>
      <c r="D110" s="4">
        <f t="shared" si="5"/>
        <v>3.0168294973392351E-2</v>
      </c>
      <c r="E110" s="4">
        <f t="shared" si="6"/>
        <v>1.87468776180714</v>
      </c>
      <c r="F110" s="4">
        <f t="shared" si="7"/>
        <v>4.2328164090762481</v>
      </c>
      <c r="G110" s="4">
        <f t="shared" si="8"/>
        <v>4.3416247921174511</v>
      </c>
      <c r="I110" s="4">
        <f t="shared" si="9"/>
        <v>1.0301682949733924</v>
      </c>
    </row>
    <row r="111" spans="1:9" x14ac:dyDescent="0.2">
      <c r="A111" s="4">
        <f>IF('True_Odds_Calculator_3-way'!A110="","",'True_Odds_Calculator_3-way'!A110)</f>
        <v>1.92</v>
      </c>
      <c r="B111" s="4">
        <f>IF('True_Odds_Calculator_3-way'!B110="","",'True_Odds_Calculator_3-way'!B110)</f>
        <v>3.85</v>
      </c>
      <c r="C111" s="4">
        <f>IF('True_Odds_Calculator_3-way'!C110="","",'True_Odds_Calculator_3-way'!C110)</f>
        <v>3.94</v>
      </c>
      <c r="D111" s="4">
        <f t="shared" si="5"/>
        <v>3.438069967257773E-2</v>
      </c>
      <c r="E111" s="4">
        <f t="shared" si="6"/>
        <v>1.9631975064755778</v>
      </c>
      <c r="F111" s="4">
        <f t="shared" si="7"/>
        <v>4.0277102191113476</v>
      </c>
      <c r="G111" s="4">
        <f t="shared" si="8"/>
        <v>4.1263169030181324</v>
      </c>
      <c r="I111" s="4">
        <f t="shared" si="9"/>
        <v>1.0343806996725777</v>
      </c>
    </row>
    <row r="112" spans="1:9" x14ac:dyDescent="0.2">
      <c r="A112" s="4">
        <f>IF('True_Odds_Calculator_3-way'!A111="","",'True_Odds_Calculator_3-way'!A111)</f>
        <v>2.97</v>
      </c>
      <c r="B112" s="4">
        <f>IF('True_Odds_Calculator_3-way'!B111="","",'True_Odds_Calculator_3-way'!B111)</f>
        <v>4.1900000000000004</v>
      </c>
      <c r="C112" s="4">
        <f>IF('True_Odds_Calculator_3-way'!C111="","",'True_Odds_Calculator_3-way'!C111)</f>
        <v>2.21</v>
      </c>
      <c r="D112" s="4">
        <f t="shared" si="5"/>
        <v>2.7852508970015677E-2</v>
      </c>
      <c r="E112" s="4">
        <f t="shared" si="6"/>
        <v>3.0542169283492901</v>
      </c>
      <c r="F112" s="4">
        <f t="shared" si="7"/>
        <v>4.3595910151717536</v>
      </c>
      <c r="G112" s="4">
        <f t="shared" si="8"/>
        <v>2.2562946881227539</v>
      </c>
      <c r="I112" s="4">
        <f t="shared" si="9"/>
        <v>1.0278525089700157</v>
      </c>
    </row>
    <row r="113" spans="1:9" x14ac:dyDescent="0.2">
      <c r="A113" s="4">
        <f>IF('True_Odds_Calculator_3-way'!A112="","",'True_Odds_Calculator_3-way'!A112)</f>
        <v>1.64</v>
      </c>
      <c r="B113" s="4">
        <f>IF('True_Odds_Calculator_3-way'!B112="","",'True_Odds_Calculator_3-way'!B112)</f>
        <v>4.6900000000000004</v>
      </c>
      <c r="C113" s="4">
        <f>IF('True_Odds_Calculator_3-way'!C112="","",'True_Odds_Calculator_3-way'!C112)</f>
        <v>4.83</v>
      </c>
      <c r="D113" s="4">
        <f t="shared" si="5"/>
        <v>3.0015051239786317E-2</v>
      </c>
      <c r="E113" s="4">
        <f t="shared" si="6"/>
        <v>1.6673583967500694</v>
      </c>
      <c r="F113" s="4">
        <f t="shared" si="7"/>
        <v>4.920906294660738</v>
      </c>
      <c r="G113" s="4">
        <f t="shared" si="8"/>
        <v>5.0752579449071478</v>
      </c>
      <c r="I113" s="4">
        <f t="shared" si="9"/>
        <v>1.0300150512397863</v>
      </c>
    </row>
    <row r="114" spans="1:9" x14ac:dyDescent="0.2">
      <c r="A114" s="4">
        <f>IF('True_Odds_Calculator_3-way'!A113="","",'True_Odds_Calculator_3-way'!A113)</f>
        <v>1.79</v>
      </c>
      <c r="B114" s="4">
        <f>IF('True_Odds_Calculator_3-way'!B113="","",'True_Odds_Calculator_3-way'!B113)</f>
        <v>4.0999999999999996</v>
      </c>
      <c r="C114" s="4">
        <f>IF('True_Odds_Calculator_3-way'!C113="","",'True_Odds_Calculator_3-way'!C113)</f>
        <v>4.38</v>
      </c>
      <c r="D114" s="4">
        <f t="shared" si="5"/>
        <v>3.0872159184590187E-2</v>
      </c>
      <c r="E114" s="4">
        <f t="shared" si="6"/>
        <v>1.8235912591180072</v>
      </c>
      <c r="F114" s="4">
        <f t="shared" si="7"/>
        <v>4.2806071673660853</v>
      </c>
      <c r="G114" s="4">
        <f t="shared" si="8"/>
        <v>4.586739736556475</v>
      </c>
      <c r="I114" s="4">
        <f t="shared" si="9"/>
        <v>1.0308721591845902</v>
      </c>
    </row>
    <row r="115" spans="1:9" x14ac:dyDescent="0.2">
      <c r="A115" s="4">
        <f>IF('True_Odds_Calculator_3-way'!A114="","",'True_Odds_Calculator_3-way'!A114)</f>
        <v>1.9</v>
      </c>
      <c r="B115" s="4">
        <f>IF('True_Odds_Calculator_3-way'!B114="","",'True_Odds_Calculator_3-way'!B114)</f>
        <v>4.1500000000000004</v>
      </c>
      <c r="C115" s="4">
        <f>IF('True_Odds_Calculator_3-way'!C114="","",'True_Odds_Calculator_3-way'!C114)</f>
        <v>3.8</v>
      </c>
      <c r="D115" s="4">
        <f t="shared" si="5"/>
        <v>3.0437539632212962E-2</v>
      </c>
      <c r="E115" s="4">
        <f t="shared" si="6"/>
        <v>1.9373464373464371</v>
      </c>
      <c r="F115" s="4">
        <f t="shared" si="7"/>
        <v>4.3324175824175821</v>
      </c>
      <c r="G115" s="4">
        <f t="shared" si="8"/>
        <v>3.9523809523809512</v>
      </c>
      <c r="I115" s="4">
        <f t="shared" si="9"/>
        <v>1.030437539632213</v>
      </c>
    </row>
    <row r="116" spans="1:9" x14ac:dyDescent="0.2">
      <c r="A116" s="4">
        <f>IF('True_Odds_Calculator_3-way'!A115="","",'True_Odds_Calculator_3-way'!A115)</f>
        <v>1.66</v>
      </c>
      <c r="B116" s="4">
        <f>IF('True_Odds_Calculator_3-way'!B115="","",'True_Odds_Calculator_3-way'!B115)</f>
        <v>4.6500000000000004</v>
      </c>
      <c r="C116" s="4">
        <f>IF('True_Odds_Calculator_3-way'!C115="","",'True_Odds_Calculator_3-way'!C115)</f>
        <v>4.7</v>
      </c>
      <c r="D116" s="4">
        <f t="shared" si="5"/>
        <v>3.022935944188565E-2</v>
      </c>
      <c r="E116" s="4">
        <f t="shared" si="6"/>
        <v>1.6882390260019264</v>
      </c>
      <c r="F116" s="4">
        <f t="shared" si="7"/>
        <v>4.8785887499831917</v>
      </c>
      <c r="G116" s="4">
        <f t="shared" si="8"/>
        <v>4.9336545740538442</v>
      </c>
      <c r="I116" s="4">
        <f t="shared" si="9"/>
        <v>1.0302293594418857</v>
      </c>
    </row>
    <row r="117" spans="1:9" x14ac:dyDescent="0.2">
      <c r="A117" s="4">
        <f>IF('True_Odds_Calculator_3-way'!A116="","",'True_Odds_Calculator_3-way'!A116)</f>
        <v>5.05</v>
      </c>
      <c r="B117" s="4">
        <f>IF('True_Odds_Calculator_3-way'!B116="","",'True_Odds_Calculator_3-way'!B116)</f>
        <v>4</v>
      </c>
      <c r="C117" s="4">
        <f>IF('True_Odds_Calculator_3-way'!C116="","",'True_Odds_Calculator_3-way'!C116)</f>
        <v>1.67</v>
      </c>
      <c r="D117" s="4">
        <f t="shared" si="5"/>
        <v>4.6822197189778869E-2</v>
      </c>
      <c r="E117" s="4">
        <f t="shared" si="6"/>
        <v>5.4820833671894045</v>
      </c>
      <c r="F117" s="4">
        <f t="shared" si="7"/>
        <v>4.2663462754521309</v>
      </c>
      <c r="G117" s="4">
        <f t="shared" si="8"/>
        <v>1.7146923526571274</v>
      </c>
      <c r="I117" s="4">
        <f t="shared" si="9"/>
        <v>1.0468221971897789</v>
      </c>
    </row>
    <row r="118" spans="1:9" x14ac:dyDescent="0.2">
      <c r="A118" s="4">
        <f>IF('True_Odds_Calculator_3-way'!A117="","",'True_Odds_Calculator_3-way'!A117)</f>
        <v>2.48</v>
      </c>
      <c r="B118" s="4">
        <f>IF('True_Odds_Calculator_3-way'!B117="","",'True_Odds_Calculator_3-way'!B117)</f>
        <v>2.97</v>
      </c>
      <c r="C118" s="4">
        <f>IF('True_Odds_Calculator_3-way'!C117="","",'True_Odds_Calculator_3-way'!C117)</f>
        <v>3.28</v>
      </c>
      <c r="D118" s="4">
        <f t="shared" si="5"/>
        <v>4.4804191932437343E-2</v>
      </c>
      <c r="E118" s="4">
        <f t="shared" si="6"/>
        <v>2.5753875437916238</v>
      </c>
      <c r="F118" s="4">
        <f t="shared" si="7"/>
        <v>3.1078523657539923</v>
      </c>
      <c r="G118" s="4">
        <f t="shared" si="8"/>
        <v>3.4489499755595787</v>
      </c>
      <c r="I118" s="4">
        <f t="shared" si="9"/>
        <v>1.0448041919324373</v>
      </c>
    </row>
    <row r="119" spans="1:9" x14ac:dyDescent="0.2">
      <c r="A119" s="4">
        <f>IF('True_Odds_Calculator_3-way'!A118="","",'True_Odds_Calculator_3-way'!A118)</f>
        <v>2.44</v>
      </c>
      <c r="B119" s="4">
        <f>IF('True_Odds_Calculator_3-way'!B118="","",'True_Odds_Calculator_3-way'!B118)</f>
        <v>2.98</v>
      </c>
      <c r="C119" s="4">
        <f>IF('True_Odds_Calculator_3-way'!C118="","",'True_Odds_Calculator_3-way'!C118)</f>
        <v>3.35</v>
      </c>
      <c r="D119" s="4">
        <f t="shared" si="5"/>
        <v>4.3913998058995318E-2</v>
      </c>
      <c r="E119" s="4">
        <f t="shared" si="6"/>
        <v>2.5303767540232944</v>
      </c>
      <c r="F119" s="4">
        <f t="shared" si="7"/>
        <v>3.1159203012750978</v>
      </c>
      <c r="G119" s="4">
        <f t="shared" si="8"/>
        <v>3.5227459419434708</v>
      </c>
      <c r="I119" s="4">
        <f t="shared" si="9"/>
        <v>1.0439139980589953</v>
      </c>
    </row>
    <row r="120" spans="1:9" x14ac:dyDescent="0.2">
      <c r="A120" s="4">
        <f>IF('True_Odds_Calculator_3-way'!A119="","",'True_Odds_Calculator_3-way'!A119)</f>
        <v>2.23</v>
      </c>
      <c r="B120" s="4">
        <f>IF('True_Odds_Calculator_3-way'!B119="","",'True_Odds_Calculator_3-way'!B119)</f>
        <v>3.17</v>
      </c>
      <c r="C120" s="4">
        <f>IF('True_Odds_Calculator_3-way'!C119="","",'True_Odds_Calculator_3-way'!C119)</f>
        <v>3.56</v>
      </c>
      <c r="D120" s="4">
        <f t="shared" si="5"/>
        <v>4.4786782927248359E-2</v>
      </c>
      <c r="E120" s="4">
        <f t="shared" si="6"/>
        <v>2.306796743730601</v>
      </c>
      <c r="F120" s="4">
        <f t="shared" si="7"/>
        <v>3.3274715971795685</v>
      </c>
      <c r="G120" s="4">
        <f t="shared" si="8"/>
        <v>3.7598232606892883</v>
      </c>
      <c r="I120" s="4">
        <f t="shared" si="9"/>
        <v>1.0447867829272484</v>
      </c>
    </row>
    <row r="121" spans="1:9" x14ac:dyDescent="0.2">
      <c r="A121" s="4">
        <f>IF('True_Odds_Calculator_3-way'!A120="","",'True_Odds_Calculator_3-way'!A120)</f>
        <v>1.78</v>
      </c>
      <c r="B121" s="4">
        <f>IF('True_Odds_Calculator_3-way'!B120="","",'True_Odds_Calculator_3-way'!B120)</f>
        <v>3.6</v>
      </c>
      <c r="C121" s="4">
        <f>IF('True_Odds_Calculator_3-way'!C120="","",'True_Odds_Calculator_3-way'!C120)</f>
        <v>4.8</v>
      </c>
      <c r="D121" s="4">
        <f t="shared" si="5"/>
        <v>4.7908863920099964E-2</v>
      </c>
      <c r="E121" s="4">
        <f t="shared" si="6"/>
        <v>1.832078528542838</v>
      </c>
      <c r="F121" s="4">
        <f t="shared" si="7"/>
        <v>3.8195907013709527</v>
      </c>
      <c r="G121" s="4">
        <f t="shared" si="8"/>
        <v>5.19848566792861</v>
      </c>
      <c r="I121" s="4">
        <f t="shared" si="9"/>
        <v>1.0479088639201</v>
      </c>
    </row>
    <row r="122" spans="1:9" x14ac:dyDescent="0.2">
      <c r="A122" s="4">
        <f>IF('True_Odds_Calculator_3-way'!A121="","",'True_Odds_Calculator_3-way'!A121)</f>
        <v>5.07</v>
      </c>
      <c r="B122" s="4">
        <f>IF('True_Odds_Calculator_3-way'!B121="","",'True_Odds_Calculator_3-way'!B121)</f>
        <v>3.68</v>
      </c>
      <c r="C122" s="4">
        <f>IF('True_Odds_Calculator_3-way'!C121="","",'True_Odds_Calculator_3-way'!C121)</f>
        <v>1.76</v>
      </c>
      <c r="D122" s="4">
        <f t="shared" si="5"/>
        <v>3.7159607393721039E-2</v>
      </c>
      <c r="E122" s="4">
        <f t="shared" si="6"/>
        <v>5.4097295929484703</v>
      </c>
      <c r="F122" s="4">
        <f t="shared" si="7"/>
        <v>3.8557547550280682</v>
      </c>
      <c r="G122" s="4">
        <f t="shared" si="8"/>
        <v>1.7992236200904956</v>
      </c>
      <c r="I122" s="4">
        <f t="shared" si="9"/>
        <v>1.037159607393721</v>
      </c>
    </row>
    <row r="123" spans="1:9" x14ac:dyDescent="0.2">
      <c r="A123" s="4">
        <f>IF('True_Odds_Calculator_3-way'!A122="","",'True_Odds_Calculator_3-way'!A122)</f>
        <v>2.39</v>
      </c>
      <c r="B123" s="4">
        <f>IF('True_Odds_Calculator_3-way'!B122="","",'True_Odds_Calculator_3-way'!B122)</f>
        <v>3.3</v>
      </c>
      <c r="C123" s="4">
        <f>IF('True_Odds_Calculator_3-way'!C122="","",'True_Odds_Calculator_3-way'!C122)</f>
        <v>3.1</v>
      </c>
      <c r="D123" s="4">
        <f t="shared" si="5"/>
        <v>4.4020990032597407E-2</v>
      </c>
      <c r="E123" s="4">
        <f t="shared" si="6"/>
        <v>2.4768637488729874</v>
      </c>
      <c r="F123" s="4">
        <f t="shared" si="7"/>
        <v>3.4679277754400553</v>
      </c>
      <c r="G123" s="4">
        <f t="shared" si="8"/>
        <v>3.2477340854649381</v>
      </c>
      <c r="I123" s="4">
        <f t="shared" si="9"/>
        <v>1.0440209900325974</v>
      </c>
    </row>
    <row r="124" spans="1:9" x14ac:dyDescent="0.2">
      <c r="A124" s="4">
        <f>IF('True_Odds_Calculator_3-way'!A123="","",'True_Odds_Calculator_3-way'!A123)</f>
        <v>3.27</v>
      </c>
      <c r="B124" s="4">
        <f>IF('True_Odds_Calculator_3-way'!B123="","",'True_Odds_Calculator_3-way'!B123)</f>
        <v>3.71</v>
      </c>
      <c r="C124" s="4">
        <f>IF('True_Odds_Calculator_3-way'!C123="","",'True_Odds_Calculator_3-way'!C123)</f>
        <v>2.1800000000000002</v>
      </c>
      <c r="D124" s="4">
        <f t="shared" si="5"/>
        <v>3.4067772859533108E-2</v>
      </c>
      <c r="E124" s="4">
        <f t="shared" si="6"/>
        <v>3.3961107430458997</v>
      </c>
      <c r="F124" s="4">
        <f t="shared" si="7"/>
        <v>3.8731788819479163</v>
      </c>
      <c r="G124" s="4">
        <f t="shared" si="8"/>
        <v>2.2353378332729381</v>
      </c>
      <c r="I124" s="4">
        <f t="shared" si="9"/>
        <v>1.0340677728595331</v>
      </c>
    </row>
    <row r="125" spans="1:9" x14ac:dyDescent="0.2">
      <c r="A125" s="4">
        <f>IF('True_Odds_Calculator_3-way'!A124="","",'True_Odds_Calculator_3-way'!A124)</f>
        <v>1.29</v>
      </c>
      <c r="B125" s="4">
        <f>IF('True_Odds_Calculator_3-way'!B124="","",'True_Odds_Calculator_3-way'!B124)</f>
        <v>5.57</v>
      </c>
      <c r="C125" s="4">
        <f>IF('True_Odds_Calculator_3-way'!C124="","",'True_Odds_Calculator_3-way'!C124)</f>
        <v>10.029999999999999</v>
      </c>
      <c r="D125" s="4">
        <f t="shared" si="5"/>
        <v>5.4427909402212427E-2</v>
      </c>
      <c r="E125" s="4">
        <f t="shared" si="6"/>
        <v>1.3209146887532304</v>
      </c>
      <c r="F125" s="4">
        <f t="shared" si="7"/>
        <v>6.1961486072544227</v>
      </c>
      <c r="G125" s="4">
        <f t="shared" si="8"/>
        <v>12.261173665210354</v>
      </c>
      <c r="I125" s="4">
        <f t="shared" si="9"/>
        <v>1.0544279094022124</v>
      </c>
    </row>
    <row r="126" spans="1:9" x14ac:dyDescent="0.2">
      <c r="A126" s="4">
        <f>IF('True_Odds_Calculator_3-way'!A125="","",'True_Odds_Calculator_3-way'!A125)</f>
        <v>2.02</v>
      </c>
      <c r="B126" s="4">
        <f>IF('True_Odds_Calculator_3-way'!B125="","",'True_Odds_Calculator_3-way'!B125)</f>
        <v>3.55</v>
      </c>
      <c r="C126" s="4">
        <f>IF('True_Odds_Calculator_3-way'!C125="","",'True_Odds_Calculator_3-way'!C125)</f>
        <v>3.72</v>
      </c>
      <c r="D126" s="4">
        <f t="shared" si="5"/>
        <v>4.5556850096640789E-2</v>
      </c>
      <c r="E126" s="4">
        <f t="shared" si="6"/>
        <v>2.0839242636979884</v>
      </c>
      <c r="F126" s="4">
        <f t="shared" si="7"/>
        <v>3.7522815164347949</v>
      </c>
      <c r="G126" s="4">
        <f t="shared" si="8"/>
        <v>3.9427265722455527</v>
      </c>
      <c r="I126" s="4">
        <f t="shared" si="9"/>
        <v>1.0455568500966408</v>
      </c>
    </row>
    <row r="127" spans="1:9" x14ac:dyDescent="0.2">
      <c r="A127" s="4">
        <f>IF('True_Odds_Calculator_3-way'!A126="","",'True_Odds_Calculator_3-way'!A126)</f>
        <v>1.99</v>
      </c>
      <c r="B127" s="4">
        <f>IF('True_Odds_Calculator_3-way'!B126="","",'True_Odds_Calculator_3-way'!B126)</f>
        <v>3.42</v>
      </c>
      <c r="C127" s="4">
        <f>IF('True_Odds_Calculator_3-way'!C126="","",'True_Odds_Calculator_3-way'!C126)</f>
        <v>3.83</v>
      </c>
      <c r="D127" s="4">
        <f t="shared" si="5"/>
        <v>5.6006829376908929E-2</v>
      </c>
      <c r="E127" s="4">
        <f t="shared" si="6"/>
        <v>2.0667834798440441</v>
      </c>
      <c r="F127" s="4">
        <f t="shared" si="7"/>
        <v>3.6532520534482855</v>
      </c>
      <c r="G127" s="4">
        <f t="shared" si="8"/>
        <v>4.1249418040783183</v>
      </c>
      <c r="I127" s="4">
        <f t="shared" si="9"/>
        <v>1.0560068293769089</v>
      </c>
    </row>
    <row r="128" spans="1:9" x14ac:dyDescent="0.2">
      <c r="A128" s="4">
        <f>IF('True_Odds_Calculator_3-way'!A127="","",'True_Odds_Calculator_3-way'!A127)</f>
        <v>3.85</v>
      </c>
      <c r="B128" s="4">
        <f>IF('True_Odds_Calculator_3-way'!B127="","",'True_Odds_Calculator_3-way'!B127)</f>
        <v>3.2</v>
      </c>
      <c r="C128" s="4">
        <f>IF('True_Odds_Calculator_3-way'!C127="","",'True_Odds_Calculator_3-way'!C127)</f>
        <v>2.0699999999999998</v>
      </c>
      <c r="D128" s="4">
        <f t="shared" si="5"/>
        <v>5.5332047179873278E-2</v>
      </c>
      <c r="E128" s="4">
        <f t="shared" si="6"/>
        <v>4.1442833231315923</v>
      </c>
      <c r="F128" s="4">
        <f t="shared" si="7"/>
        <v>3.4007129712766813</v>
      </c>
      <c r="G128" s="4">
        <f t="shared" si="8"/>
        <v>2.1521678589210915</v>
      </c>
      <c r="I128" s="4">
        <f t="shared" si="9"/>
        <v>1.0553320471798733</v>
      </c>
    </row>
    <row r="129" spans="1:9" x14ac:dyDescent="0.2">
      <c r="A129" s="4">
        <f>IF('True_Odds_Calculator_3-way'!A128="","",'True_Odds_Calculator_3-way'!A128)</f>
        <v>2</v>
      </c>
      <c r="B129" s="4">
        <f>IF('True_Odds_Calculator_3-way'!B128="","",'True_Odds_Calculator_3-way'!B128)</f>
        <v>3.55</v>
      </c>
      <c r="C129" s="4">
        <f>IF('True_Odds_Calculator_3-way'!C128="","",'True_Odds_Calculator_3-way'!C128)</f>
        <v>3.94</v>
      </c>
      <c r="D129" s="4">
        <f t="shared" si="5"/>
        <v>3.5497247444055358E-2</v>
      </c>
      <c r="E129" s="4">
        <f t="shared" si="6"/>
        <v>2.0484768599882837</v>
      </c>
      <c r="F129" s="4">
        <f t="shared" si="7"/>
        <v>3.7056563783282557</v>
      </c>
      <c r="G129" s="4">
        <f t="shared" si="8"/>
        <v>4.1326636135322801</v>
      </c>
      <c r="I129" s="4">
        <f t="shared" si="9"/>
        <v>1.0354972474440554</v>
      </c>
    </row>
    <row r="130" spans="1:9" x14ac:dyDescent="0.2">
      <c r="A130" s="4">
        <f>IF('True_Odds_Calculator_3-way'!A129="","",'True_Odds_Calculator_3-way'!A129)</f>
        <v>1.25</v>
      </c>
      <c r="B130" s="4">
        <f>IF('True_Odds_Calculator_3-way'!B129="","",'True_Odds_Calculator_3-way'!B129)</f>
        <v>6.19</v>
      </c>
      <c r="C130" s="4">
        <f>IF('True_Odds_Calculator_3-way'!C129="","",'True_Odds_Calculator_3-way'!C129)</f>
        <v>12.52</v>
      </c>
      <c r="D130" s="4">
        <f t="shared" si="5"/>
        <v>4.1423093002730393E-2</v>
      </c>
      <c r="E130" s="4">
        <f t="shared" si="6"/>
        <v>1.2719534356076323</v>
      </c>
      <c r="F130" s="4">
        <f t="shared" si="7"/>
        <v>6.7685014393113674</v>
      </c>
      <c r="G130" s="4">
        <f t="shared" si="8"/>
        <v>15.136720886263852</v>
      </c>
      <c r="I130" s="4">
        <f t="shared" si="9"/>
        <v>1.0414230930027304</v>
      </c>
    </row>
    <row r="131" spans="1:9" x14ac:dyDescent="0.2">
      <c r="A131" s="4">
        <f>IF('True_Odds_Calculator_3-way'!A130="","",'True_Odds_Calculator_3-way'!A130)</f>
        <v>2.59</v>
      </c>
      <c r="B131" s="4">
        <f>IF('True_Odds_Calculator_3-way'!B130="","",'True_Odds_Calculator_3-way'!B130)</f>
        <v>3.01</v>
      </c>
      <c r="C131" s="4">
        <f>IF('True_Odds_Calculator_3-way'!C130="","",'True_Odds_Calculator_3-way'!C130)</f>
        <v>3.07</v>
      </c>
      <c r="D131" s="4">
        <f t="shared" ref="D131:D194" si="10">IF(A131="","",((1/A131)+(1/B131)+(1/C131))-1)</f>
        <v>4.4059198744450079E-2</v>
      </c>
      <c r="E131" s="4">
        <f t="shared" ref="E131:E194" si="11">IF(A131="","",(3*A131)/(3-($D131*A131)))</f>
        <v>2.6924134154789185</v>
      </c>
      <c r="F131" s="4">
        <f t="shared" ref="F131:F194" si="12">IF(B131="","",(3*B131)/(3-($D131*B131)))</f>
        <v>3.1492143679313154</v>
      </c>
      <c r="G131" s="4">
        <f t="shared" ref="G131:G194" si="13">IF(C131="","",(3*C131)/(3-($D131*C131)))</f>
        <v>3.2149533969877067</v>
      </c>
      <c r="I131" s="4">
        <f t="shared" ref="I131:I194" si="14">IF(A131="","",D131+1)</f>
        <v>1.0440591987444501</v>
      </c>
    </row>
    <row r="132" spans="1:9" x14ac:dyDescent="0.2">
      <c r="A132" s="4">
        <f>IF('True_Odds_Calculator_3-way'!A131="","",'True_Odds_Calculator_3-way'!A131)</f>
        <v>1.52</v>
      </c>
      <c r="B132" s="4">
        <f>IF('True_Odds_Calculator_3-way'!B131="","",'True_Odds_Calculator_3-way'!B131)</f>
        <v>4.17</v>
      </c>
      <c r="C132" s="4">
        <f>IF('True_Odds_Calculator_3-way'!C131="","",'True_Odds_Calculator_3-way'!C131)</f>
        <v>7.05</v>
      </c>
      <c r="D132" s="4">
        <f t="shared" si="10"/>
        <v>3.9546861950529255E-2</v>
      </c>
      <c r="E132" s="4">
        <f t="shared" si="11"/>
        <v>1.5510790907424792</v>
      </c>
      <c r="F132" s="4">
        <f t="shared" si="12"/>
        <v>4.4125589763541608</v>
      </c>
      <c r="G132" s="4">
        <f t="shared" si="13"/>
        <v>7.772321692576889</v>
      </c>
      <c r="I132" s="4">
        <f t="shared" si="14"/>
        <v>1.0395468619505293</v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69</v>
      </c>
      <c r="V3" s="29" t="s">
        <v>70</v>
      </c>
      <c r="W3" s="29" t="s">
        <v>67</v>
      </c>
      <c r="X3" s="38">
        <v>25569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G13" sqref="AG13:AG1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3.25</v>
      </c>
      <c r="B3">
        <v>3.67</v>
      </c>
      <c r="C3">
        <v>2.21</v>
      </c>
      <c r="D3" s="20">
        <f>IF(OR($A3="",$B3="",$C3=""),"",(1/A3)+(1/B3)+(1/C3)-1)</f>
        <v>3.266055950781066E-2</v>
      </c>
      <c r="E3" s="17">
        <f>IF(OR($A3="",$B3="",$C3=""),"",A3*'MPTO_working_3-way'!$I2)</f>
        <v>3.3561468184003846</v>
      </c>
      <c r="F3" s="21">
        <f>IF(OR($A3="",$B3="",$C3=""),"",B3*'MPTO_working_3-way'!$I2)</f>
        <v>3.7898642533936648</v>
      </c>
      <c r="G3" s="22">
        <f>IF(OR($A3="",$B3="",$C3=""),"",C3*'MPTO_working_3-way'!$I2)</f>
        <v>2.2821798365122614</v>
      </c>
      <c r="H3" s="17">
        <f>IF(OR($A3="",$B3="",$C3=""),"",'MPTO_working_3-way'!E2)</f>
        <v>3.3692103186142153</v>
      </c>
      <c r="I3" s="21">
        <f>IF(OR($A3="",$B3="",$C3=""),"",'MPTO_working_3-way'!F2)</f>
        <v>3.8227364848941883</v>
      </c>
      <c r="J3" s="22">
        <f>IF(OR($A3="",$B3="",$C3=""),"",'MPTO_working_3-way'!G2)</f>
        <v>2.2644833458971996</v>
      </c>
      <c r="K3" s="17">
        <f>IF(OR($A3="",$B3="",$C3=""),"",'OddsRatio_working_3-way'!H2)</f>
        <v>3.3652136632717982</v>
      </c>
      <c r="L3" s="21">
        <f>IF(OR($A3="",$B3="",$C3=""),"",'OddsRatio_working_3-way'!I2)</f>
        <v>3.8067202137491996</v>
      </c>
      <c r="M3" s="22">
        <f>IF(OR($A3="",$B3="",$C3=""),"",'OddsRatio_working_3-way'!J2)</f>
        <v>2.2719593478039446</v>
      </c>
      <c r="N3" s="23">
        <f>(1/E3)* 100</f>
        <v>29.796074311094127</v>
      </c>
      <c r="O3" s="24">
        <f>(1/F3)* 100</f>
        <v>26.386169349061561</v>
      </c>
      <c r="P3" s="24">
        <f>(1/G3)* 100</f>
        <v>43.817756339844308</v>
      </c>
      <c r="Q3" t="s">
        <v>148</v>
      </c>
      <c r="R3" t="s">
        <v>149</v>
      </c>
      <c r="S3" s="58" t="s">
        <v>146</v>
      </c>
      <c r="AD3" s="28"/>
      <c r="AE3" s="28"/>
      <c r="AH3" s="37"/>
      <c r="AI3" s="28"/>
      <c r="AJ3" t="s">
        <v>340</v>
      </c>
    </row>
    <row r="4" spans="1:36" s="40" customFormat="1" ht="15" x14ac:dyDescent="0.25">
      <c r="A4">
        <v>1.74</v>
      </c>
      <c r="B4">
        <v>4.03</v>
      </c>
      <c r="C4">
        <v>4.7</v>
      </c>
      <c r="D4" s="20">
        <f t="shared" ref="D4:D67" si="0">IF(OR($A4="",$B4="",$C4=""),"",(1/A4)+(1/B4)+(1/C4)-1)</f>
        <v>3.561755894134655E-2</v>
      </c>
      <c r="E4" s="17">
        <f>IF(OR($A4="",$B4="",$C4=""),"",A4*'MPTO_working_3-way'!$I3)</f>
        <v>1.8019745525579429</v>
      </c>
      <c r="F4" s="21">
        <f>IF(OR($A4="",$B4="",$C4=""),"",B4*'MPTO_working_3-way'!$I3)</f>
        <v>4.1735387625336271</v>
      </c>
      <c r="G4" s="22">
        <f>IF(OR($A4="",$B4="",$C4=""),"",C4*'MPTO_working_3-way'!$I3)</f>
        <v>4.8674025270243293</v>
      </c>
      <c r="H4" s="17"/>
      <c r="I4" s="21"/>
      <c r="J4" s="22"/>
      <c r="K4" s="17"/>
      <c r="L4" s="21"/>
      <c r="M4" s="22"/>
      <c r="N4" s="23">
        <f t="shared" ref="N4" si="1">(1/E4)* 100</f>
        <v>55.494679354959686</v>
      </c>
      <c r="O4" s="24">
        <f t="shared" ref="O4" si="2">(1/F4)* 100</f>
        <v>23.960481905119067</v>
      </c>
      <c r="P4" s="24">
        <f t="shared" ref="P4" si="3">(1/G4)* 100</f>
        <v>20.544838739921246</v>
      </c>
      <c r="Q4" t="s">
        <v>150</v>
      </c>
      <c r="R4" t="s">
        <v>151</v>
      </c>
      <c r="S4" s="58" t="s">
        <v>146</v>
      </c>
      <c r="AD4" s="37"/>
      <c r="AE4" s="37"/>
      <c r="AH4" s="37"/>
      <c r="AI4" s="37"/>
      <c r="AJ4" t="s">
        <v>341</v>
      </c>
    </row>
    <row r="5" spans="1:36" s="40" customFormat="1" ht="15" x14ac:dyDescent="0.25">
      <c r="A5">
        <v>1.24</v>
      </c>
      <c r="B5">
        <v>6.34</v>
      </c>
      <c r="C5">
        <v>13.19</v>
      </c>
      <c r="D5" s="20">
        <f t="shared" si="0"/>
        <v>3.9995330900083337E-2</v>
      </c>
      <c r="E5" s="17">
        <f>IF(OR($A5="",$B5="",$C5=""),"",A5*'MPTO_working_3-way'!$I4)</f>
        <v>1.2895942103161033</v>
      </c>
      <c r="F5" s="21">
        <f>IF(OR($A5="",$B5="",$C5=""),"",B5*'MPTO_working_3-way'!$I4)</f>
        <v>6.5935703979065279</v>
      </c>
      <c r="G5" s="22">
        <f>IF(OR($A5="",$B5="",$C5=""),"",C5*'MPTO_working_3-way'!$I4)</f>
        <v>13.717538414572099</v>
      </c>
      <c r="H5" s="17"/>
      <c r="I5" s="21"/>
      <c r="J5" s="22"/>
      <c r="K5" s="17"/>
      <c r="L5" s="21"/>
      <c r="M5" s="22"/>
      <c r="N5" s="23">
        <f t="shared" ref="N5:N68" si="4">(1/E5)* 100</f>
        <v>77.543772451869302</v>
      </c>
      <c r="O5" s="24">
        <f t="shared" ref="O5:O68" si="5">(1/F5)* 100</f>
        <v>15.166289880176331</v>
      </c>
      <c r="P5" s="24">
        <f t="shared" ref="P5:P68" si="6">(1/G5)* 100</f>
        <v>7.289937667954355</v>
      </c>
      <c r="Q5" t="s">
        <v>152</v>
      </c>
      <c r="R5" t="s">
        <v>153</v>
      </c>
      <c r="S5" s="58" t="s">
        <v>146</v>
      </c>
      <c r="AD5" s="37"/>
      <c r="AE5" s="37"/>
      <c r="AH5" s="37"/>
      <c r="AI5" s="37"/>
      <c r="AJ5" t="s">
        <v>341</v>
      </c>
    </row>
    <row r="6" spans="1:36" s="40" customFormat="1" ht="15" x14ac:dyDescent="0.25">
      <c r="A6">
        <v>2.58</v>
      </c>
      <c r="B6">
        <v>3.42</v>
      </c>
      <c r="C6">
        <v>2.83</v>
      </c>
      <c r="D6" s="20">
        <f t="shared" si="0"/>
        <v>3.3351450502883573E-2</v>
      </c>
      <c r="E6" s="17">
        <f>IF(OR($A6="",$B6="",$C6=""),"",A6*'MPTO_working_3-way'!$I5)</f>
        <v>2.6660467422974397</v>
      </c>
      <c r="F6" s="21">
        <f>IF(OR($A6="",$B6="",$C6=""),"",B6*'MPTO_working_3-way'!$I5)</f>
        <v>3.5340619607198618</v>
      </c>
      <c r="G6" s="22">
        <f>IF(OR($A6="",$B6="",$C6=""),"",C6*'MPTO_working_3-way'!$I5)</f>
        <v>2.9243846049231608</v>
      </c>
      <c r="H6" s="17"/>
      <c r="I6" s="21"/>
      <c r="J6" s="22"/>
      <c r="K6" s="17"/>
      <c r="L6" s="21"/>
      <c r="M6" s="22"/>
      <c r="N6" s="23">
        <f t="shared" si="4"/>
        <v>37.508719713528343</v>
      </c>
      <c r="O6" s="24">
        <f t="shared" si="5"/>
        <v>28.296051713714366</v>
      </c>
      <c r="P6" s="24">
        <f t="shared" si="6"/>
        <v>34.195228572757287</v>
      </c>
      <c r="Q6" t="s">
        <v>154</v>
      </c>
      <c r="R6" t="s">
        <v>155</v>
      </c>
      <c r="S6" s="58" t="s">
        <v>146</v>
      </c>
      <c r="AD6" s="37"/>
      <c r="AE6" s="37"/>
      <c r="AH6" s="37"/>
      <c r="AI6" s="37"/>
      <c r="AJ6" t="s">
        <v>341</v>
      </c>
    </row>
    <row r="7" spans="1:36" s="40" customFormat="1" ht="15" x14ac:dyDescent="0.25">
      <c r="A7">
        <v>4.1100000000000003</v>
      </c>
      <c r="B7">
        <v>3.53</v>
      </c>
      <c r="C7">
        <v>1.97</v>
      </c>
      <c r="D7" s="20">
        <f t="shared" si="0"/>
        <v>3.4209334611229547E-2</v>
      </c>
      <c r="E7" s="17">
        <f>IF(OR($A7="",$B7="",$C7=""),"",A7*'MPTO_working_3-way'!$I6)</f>
        <v>4.2506003652521533</v>
      </c>
      <c r="F7" s="21">
        <f>IF(OR($A7="",$B7="",$C7=""),"",B7*'MPTO_working_3-way'!$I6)</f>
        <v>3.6507589511776399</v>
      </c>
      <c r="G7" s="22">
        <f>IF(OR($A7="",$B7="",$C7=""),"",C7*'MPTO_working_3-way'!$I6)</f>
        <v>2.0373923891841224</v>
      </c>
      <c r="H7" s="17"/>
      <c r="I7" s="21"/>
      <c r="J7" s="22"/>
      <c r="K7" s="17"/>
      <c r="L7" s="21"/>
      <c r="M7" s="22"/>
      <c r="N7" s="23">
        <f t="shared" si="4"/>
        <v>23.526088412705391</v>
      </c>
      <c r="O7" s="24">
        <f t="shared" si="5"/>
        <v>27.391564695812797</v>
      </c>
      <c r="P7" s="24">
        <f t="shared" si="6"/>
        <v>49.082346891481812</v>
      </c>
      <c r="Q7" t="s">
        <v>156</v>
      </c>
      <c r="R7" t="s">
        <v>157</v>
      </c>
      <c r="S7" s="58" t="s">
        <v>146</v>
      </c>
      <c r="AD7" s="37"/>
      <c r="AE7" s="37"/>
      <c r="AH7" s="37"/>
      <c r="AI7" s="37"/>
      <c r="AJ7" t="s">
        <v>341</v>
      </c>
    </row>
    <row r="8" spans="1:36" s="36" customFormat="1" ht="15" x14ac:dyDescent="0.25">
      <c r="A8">
        <v>4.18</v>
      </c>
      <c r="B8">
        <v>3.51</v>
      </c>
      <c r="C8">
        <v>1.96</v>
      </c>
      <c r="D8" s="20">
        <f t="shared" si="0"/>
        <v>3.4338816293703722E-2</v>
      </c>
      <c r="E8" s="17">
        <f>IF(OR($A8="",$B8="",$C8=""),"",A8*'MPTO_working_3-way'!$I7)</f>
        <v>4.3235362521076812</v>
      </c>
      <c r="F8" s="21">
        <f>IF(OR($A8="",$B8="",$C8=""),"",B8*'MPTO_working_3-way'!$I7)</f>
        <v>3.6305292451908997</v>
      </c>
      <c r="G8" s="22">
        <f>IF(OR($A8="",$B8="",$C8=""),"",C8*'MPTO_working_3-way'!$I7)</f>
        <v>2.0273040799356594</v>
      </c>
      <c r="H8" s="17"/>
      <c r="I8" s="21"/>
      <c r="J8" s="22"/>
      <c r="K8" s="17"/>
      <c r="L8" s="21"/>
      <c r="M8" s="22"/>
      <c r="N8" s="23">
        <f t="shared" si="4"/>
        <v>23.129215107483137</v>
      </c>
      <c r="O8" s="24">
        <f t="shared" si="5"/>
        <v>27.544193489823222</v>
      </c>
      <c r="P8" s="24">
        <f t="shared" si="6"/>
        <v>49.326591402693623</v>
      </c>
      <c r="Q8" t="s">
        <v>158</v>
      </c>
      <c r="R8" t="s">
        <v>159</v>
      </c>
      <c r="S8" s="58" t="s">
        <v>146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2.25</v>
      </c>
      <c r="B9">
        <v>3.7</v>
      </c>
      <c r="C9">
        <v>3.14</v>
      </c>
      <c r="D9" s="20">
        <f t="shared" si="0"/>
        <v>3.3186052294332358E-2</v>
      </c>
      <c r="E9" s="17">
        <f>IF(OR($A9="",$B9="",$C9=""),"",A9*'MPTO_working_3-way'!$I8)</f>
        <v>2.324668617662248</v>
      </c>
      <c r="F9" s="21">
        <f>IF(OR($A9="",$B9="",$C9=""),"",B9*'MPTO_working_3-way'!$I8)</f>
        <v>3.8227883934890299</v>
      </c>
      <c r="G9" s="22">
        <f>IF(OR($A9="",$B9="",$C9=""),"",C9*'MPTO_working_3-way'!$I8)</f>
        <v>3.2442042042042036</v>
      </c>
      <c r="H9" s="17"/>
      <c r="I9" s="21"/>
      <c r="J9" s="22"/>
      <c r="K9" s="17"/>
      <c r="L9" s="21"/>
      <c r="M9" s="22"/>
      <c r="N9" s="23">
        <f t="shared" si="4"/>
        <v>43.016883886255933</v>
      </c>
      <c r="O9" s="24">
        <f t="shared" si="5"/>
        <v>26.158915876777257</v>
      </c>
      <c r="P9" s="24">
        <f t="shared" si="6"/>
        <v>30.824200236966831</v>
      </c>
      <c r="Q9" t="s">
        <v>160</v>
      </c>
      <c r="R9" t="s">
        <v>161</v>
      </c>
      <c r="S9" s="58" t="s">
        <v>146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2.39</v>
      </c>
      <c r="B10">
        <v>2.93</v>
      </c>
      <c r="C10">
        <v>3.51</v>
      </c>
      <c r="D10" s="20">
        <f t="shared" si="0"/>
        <v>4.4607255068934037E-2</v>
      </c>
      <c r="E10" s="17">
        <f>IF(OR($A10="",$B10="",$C10=""),"",A10*'MPTO_working_3-way'!$I9)</f>
        <v>2.4966113396147525</v>
      </c>
      <c r="F10" s="21">
        <f>IF(OR($A10="",$B10="",$C10=""),"",B10*'MPTO_working_3-way'!$I9)</f>
        <v>3.0606992573519767</v>
      </c>
      <c r="G10" s="22">
        <f>IF(OR($A10="",$B10="",$C10=""),"",C10*'MPTO_working_3-way'!$I9)</f>
        <v>3.6665714652919581</v>
      </c>
      <c r="H10" s="17"/>
      <c r="I10" s="21"/>
      <c r="J10" s="22"/>
      <c r="K10" s="17"/>
      <c r="L10" s="21"/>
      <c r="M10" s="22"/>
      <c r="N10" s="23">
        <f t="shared" si="4"/>
        <v>40.054292157236944</v>
      </c>
      <c r="O10" s="24">
        <f t="shared" si="5"/>
        <v>32.672272442251298</v>
      </c>
      <c r="P10" s="24">
        <f t="shared" si="6"/>
        <v>27.273435400511769</v>
      </c>
      <c r="Q10" t="s">
        <v>162</v>
      </c>
      <c r="R10" t="s">
        <v>163</v>
      </c>
      <c r="S10" s="58" t="s">
        <v>146</v>
      </c>
      <c r="AD10" s="37"/>
      <c r="AE10" s="37"/>
      <c r="AH10" s="37"/>
      <c r="AI10" s="37"/>
      <c r="AJ10" t="s">
        <v>342</v>
      </c>
    </row>
    <row r="11" spans="1:36" s="36" customFormat="1" ht="15" x14ac:dyDescent="0.25">
      <c r="A11">
        <v>5.13</v>
      </c>
      <c r="B11">
        <v>3.52</v>
      </c>
      <c r="C11">
        <v>1.76</v>
      </c>
      <c r="D11" s="20">
        <f t="shared" si="0"/>
        <v>4.7204501151869582E-2</v>
      </c>
      <c r="E11" s="17">
        <f>IF(OR($A11="",$B11="",$C11=""),"",A11*'MPTO_working_3-way'!$I10)</f>
        <v>5.3721590909090908</v>
      </c>
      <c r="F11" s="21">
        <f>IF(OR($A11="",$B11="",$C11=""),"",B11*'MPTO_working_3-way'!$I10)</f>
        <v>3.6861598440545809</v>
      </c>
      <c r="G11" s="22">
        <f>IF(OR($A11="",$B11="",$C11=""),"",C11*'MPTO_working_3-way'!$I10)</f>
        <v>1.8430799220272904</v>
      </c>
      <c r="H11" s="17"/>
      <c r="I11" s="21"/>
      <c r="J11" s="22"/>
      <c r="K11" s="17"/>
      <c r="L11" s="21"/>
      <c r="M11" s="22"/>
      <c r="N11" s="23">
        <f t="shared" si="4"/>
        <v>18.614489687995768</v>
      </c>
      <c r="O11" s="24">
        <f t="shared" si="5"/>
        <v>27.128503437334743</v>
      </c>
      <c r="P11" s="24">
        <f t="shared" si="6"/>
        <v>54.257006874669486</v>
      </c>
      <c r="Q11" t="s">
        <v>164</v>
      </c>
      <c r="R11" t="s">
        <v>165</v>
      </c>
      <c r="S11" s="58" t="s">
        <v>146</v>
      </c>
      <c r="AD11" s="37"/>
      <c r="AE11" s="37"/>
      <c r="AH11" s="37"/>
      <c r="AI11" s="37"/>
      <c r="AJ11" t="s">
        <v>342</v>
      </c>
    </row>
    <row r="12" spans="1:36" s="36" customFormat="1" ht="15" x14ac:dyDescent="0.25">
      <c r="A12">
        <v>1.76</v>
      </c>
      <c r="B12">
        <v>3.85</v>
      </c>
      <c r="C12">
        <v>4.7699999999999996</v>
      </c>
      <c r="D12" s="20">
        <f t="shared" si="0"/>
        <v>3.7565683792099014E-2</v>
      </c>
      <c r="E12" s="17">
        <f>IF(OR($A12="",$B12="",$C12=""),"",A12*'MPTO_working_3-way'!$I11)</f>
        <v>1.8261156034740942</v>
      </c>
      <c r="F12" s="21">
        <f>IF(OR($A12="",$B12="",$C12=""),"",B12*'MPTO_working_3-way'!$I11)</f>
        <v>3.9946278825995813</v>
      </c>
      <c r="G12" s="22">
        <f>IF(OR($A12="",$B12="",$C12=""),"",C12*'MPTO_working_3-way'!$I11)</f>
        <v>4.949188311688312</v>
      </c>
      <c r="H12" s="17"/>
      <c r="I12" s="21"/>
      <c r="J12" s="22"/>
      <c r="K12" s="17"/>
      <c r="L12" s="21"/>
      <c r="M12" s="22"/>
      <c r="N12" s="23">
        <f t="shared" si="4"/>
        <v>54.761045691606256</v>
      </c>
      <c r="O12" s="24">
        <f t="shared" si="5"/>
        <v>25.033620887591429</v>
      </c>
      <c r="P12" s="24">
        <f t="shared" si="6"/>
        <v>20.205333420802308</v>
      </c>
      <c r="Q12" t="s">
        <v>166</v>
      </c>
      <c r="R12" t="s">
        <v>167</v>
      </c>
      <c r="S12" s="58" t="s">
        <v>146</v>
      </c>
      <c r="AD12" s="37"/>
      <c r="AE12" s="37"/>
      <c r="AH12" s="37"/>
      <c r="AI12" s="37"/>
      <c r="AJ12" t="s">
        <v>343</v>
      </c>
    </row>
    <row r="13" spans="1:36" s="36" customFormat="1" ht="15" x14ac:dyDescent="0.25">
      <c r="A13">
        <v>2.39</v>
      </c>
      <c r="B13">
        <v>3.1</v>
      </c>
      <c r="C13">
        <v>3.41</v>
      </c>
      <c r="D13" s="20">
        <f t="shared" si="0"/>
        <v>3.4245818967103769E-2</v>
      </c>
      <c r="E13" s="17">
        <f>IF(OR($A13="",$B13="",$C13=""),"",A13*'MPTO_working_3-way'!$I12)</f>
        <v>2.4718475073313781</v>
      </c>
      <c r="F13" s="21">
        <f>IF(OR($A13="",$B13="",$C13=""),"",B13*'MPTO_working_3-way'!$I12)</f>
        <v>3.2061620387980216</v>
      </c>
      <c r="G13" s="22">
        <f>IF(OR($A13="",$B13="",$C13=""),"",C13*'MPTO_working_3-way'!$I12)</f>
        <v>3.5267782426778238</v>
      </c>
      <c r="H13" s="17"/>
      <c r="I13" s="21"/>
      <c r="J13" s="22"/>
      <c r="K13" s="17"/>
      <c r="L13" s="21"/>
      <c r="M13" s="22"/>
      <c r="N13" s="23">
        <f t="shared" si="4"/>
        <v>40.455570055759878</v>
      </c>
      <c r="O13" s="24">
        <f t="shared" si="5"/>
        <v>31.189939494601976</v>
      </c>
      <c r="P13" s="24">
        <f t="shared" si="6"/>
        <v>28.35449044963816</v>
      </c>
      <c r="Q13" t="s">
        <v>126</v>
      </c>
      <c r="R13" t="s">
        <v>96</v>
      </c>
      <c r="S13" s="58" t="s">
        <v>336</v>
      </c>
      <c r="AD13" s="37"/>
      <c r="AE13" s="37"/>
      <c r="AH13" s="37"/>
      <c r="AI13" s="37"/>
      <c r="AJ13" t="s">
        <v>68</v>
      </c>
    </row>
    <row r="14" spans="1:36" s="36" customFormat="1" ht="15" x14ac:dyDescent="0.25">
      <c r="A14">
        <v>2.41</v>
      </c>
      <c r="B14">
        <v>3.04</v>
      </c>
      <c r="C14">
        <v>3.46</v>
      </c>
      <c r="D14" s="20">
        <f t="shared" si="0"/>
        <v>3.2902468797614715E-2</v>
      </c>
      <c r="E14" s="17">
        <f>IF(OR($A14="",$B14="",$C14=""),"",A14*'MPTO_working_3-way'!$I13)</f>
        <v>2.4892949498022516</v>
      </c>
      <c r="F14" s="21">
        <f>IF(OR($A14="",$B14="",$C14=""),"",B14*'MPTO_working_3-way'!$I13)</f>
        <v>3.1400235051447489</v>
      </c>
      <c r="G14" s="22">
        <f>IF(OR($A14="",$B14="",$C14=""),"",C14*'MPTO_working_3-way'!$I13)</f>
        <v>3.5738425420397468</v>
      </c>
      <c r="H14" s="17"/>
      <c r="I14" s="21"/>
      <c r="J14" s="22"/>
      <c r="K14" s="17"/>
      <c r="L14" s="21"/>
      <c r="M14" s="22"/>
      <c r="N14" s="23">
        <f t="shared" si="4"/>
        <v>40.172017385060762</v>
      </c>
      <c r="O14" s="24">
        <f t="shared" si="5"/>
        <v>31.846895361183037</v>
      </c>
      <c r="P14" s="24">
        <f t="shared" si="6"/>
        <v>27.981087253756193</v>
      </c>
      <c r="Q14" t="s">
        <v>82</v>
      </c>
      <c r="R14" t="s">
        <v>87</v>
      </c>
      <c r="S14" s="58" t="s">
        <v>336</v>
      </c>
      <c r="AD14" s="37"/>
      <c r="AE14" s="37"/>
      <c r="AH14" s="37"/>
      <c r="AI14" s="37"/>
      <c r="AJ14" t="s">
        <v>68</v>
      </c>
    </row>
    <row r="15" spans="1:36" s="36" customFormat="1" ht="15" x14ac:dyDescent="0.25">
      <c r="A15">
        <v>2.08</v>
      </c>
      <c r="B15">
        <v>3.35</v>
      </c>
      <c r="C15">
        <v>3.93</v>
      </c>
      <c r="D15" s="20">
        <f t="shared" si="0"/>
        <v>3.3729619664449206E-2</v>
      </c>
      <c r="E15" s="17">
        <f>IF(OR($A15="",$B15="",$C15=""),"",A15*'MPTO_working_3-way'!$I14)</f>
        <v>2.1501576089020542</v>
      </c>
      <c r="F15" s="21">
        <f>IF(OR($A15="",$B15="",$C15=""),"",B15*'MPTO_working_3-way'!$I14)</f>
        <v>3.4629942258759048</v>
      </c>
      <c r="G15" s="22">
        <f>IF(OR($A15="",$B15="",$C15=""),"",C15*'MPTO_working_3-way'!$I14)</f>
        <v>4.0625574052812858</v>
      </c>
      <c r="H15" s="17"/>
      <c r="I15" s="21"/>
      <c r="J15" s="22"/>
      <c r="K15" s="17"/>
      <c r="L15" s="21"/>
      <c r="M15" s="22"/>
      <c r="N15" s="23">
        <f t="shared" si="4"/>
        <v>46.50821855383127</v>
      </c>
      <c r="O15" s="24">
        <f t="shared" si="5"/>
        <v>28.876744654319115</v>
      </c>
      <c r="P15" s="24">
        <f t="shared" si="6"/>
        <v>24.615036791849626</v>
      </c>
      <c r="Q15" t="s">
        <v>168</v>
      </c>
      <c r="R15" t="s">
        <v>86</v>
      </c>
      <c r="S15" s="58" t="s">
        <v>336</v>
      </c>
      <c r="AD15" s="37"/>
      <c r="AE15" s="37"/>
      <c r="AH15" s="37"/>
      <c r="AI15" s="37"/>
      <c r="AJ15" t="s">
        <v>68</v>
      </c>
    </row>
    <row r="16" spans="1:36" s="36" customFormat="1" ht="15" x14ac:dyDescent="0.25">
      <c r="A16">
        <v>1.69</v>
      </c>
      <c r="B16">
        <v>4.4800000000000004</v>
      </c>
      <c r="C16">
        <v>4.62</v>
      </c>
      <c r="D16" s="20">
        <f t="shared" si="0"/>
        <v>3.1380478495863118E-2</v>
      </c>
      <c r="E16" s="17">
        <f>IF(OR($A16="",$B16="",$C16=""),"",A16*'MPTO_working_3-way'!$I15)</f>
        <v>1.7430330086580086</v>
      </c>
      <c r="F16" s="21">
        <f>IF(OR($A16="",$B16="",$C16=""),"",B16*'MPTO_working_3-way'!$I15)</f>
        <v>4.620584543661467</v>
      </c>
      <c r="G16" s="22">
        <f>IF(OR($A16="",$B16="",$C16=""),"",C16*'MPTO_working_3-way'!$I15)</f>
        <v>4.7649778106508878</v>
      </c>
      <c r="H16" s="17"/>
      <c r="I16" s="21"/>
      <c r="J16" s="22"/>
      <c r="K16" s="17"/>
      <c r="L16" s="21"/>
      <c r="M16" s="22"/>
      <c r="N16" s="23">
        <f t="shared" si="4"/>
        <v>57.371260041134697</v>
      </c>
      <c r="O16" s="24">
        <f t="shared" si="5"/>
        <v>21.642283363731615</v>
      </c>
      <c r="P16" s="24">
        <f t="shared" si="6"/>
        <v>20.986456595133689</v>
      </c>
      <c r="Q16" t="s">
        <v>169</v>
      </c>
      <c r="R16" t="s">
        <v>170</v>
      </c>
      <c r="S16" s="58" t="s">
        <v>336</v>
      </c>
      <c r="AD16" s="37"/>
      <c r="AE16" s="37"/>
      <c r="AH16" s="37"/>
      <c r="AI16" s="37"/>
      <c r="AJ16" t="s">
        <v>344</v>
      </c>
    </row>
    <row r="17" spans="1:36" s="36" customFormat="1" ht="15" x14ac:dyDescent="0.25">
      <c r="A17">
        <v>10.58</v>
      </c>
      <c r="B17">
        <v>5.48</v>
      </c>
      <c r="C17">
        <v>1.31</v>
      </c>
      <c r="D17" s="20">
        <f t="shared" si="0"/>
        <v>4.0358488862870079E-2</v>
      </c>
      <c r="E17" s="17">
        <f>IF(OR($A17="",$B17="",$C17=""),"",A17*'MPTO_working_3-way'!$I16)</f>
        <v>11.006992812169166</v>
      </c>
      <c r="F17" s="21">
        <f>IF(OR($A17="",$B17="",$C17=""),"",B17*'MPTO_working_3-way'!$I16)</f>
        <v>5.701164518968528</v>
      </c>
      <c r="G17" s="22">
        <f>IF(OR($A17="",$B17="",$C17=""),"",C17*'MPTO_working_3-way'!$I16)</f>
        <v>1.3628696204103599</v>
      </c>
      <c r="H17" s="17"/>
      <c r="I17" s="21"/>
      <c r="J17" s="22"/>
      <c r="K17" s="17"/>
      <c r="L17" s="21"/>
      <c r="M17" s="22"/>
      <c r="N17" s="23">
        <f t="shared" si="4"/>
        <v>9.0851335788501206</v>
      </c>
      <c r="O17" s="24">
        <f t="shared" si="5"/>
        <v>17.540276143108443</v>
      </c>
      <c r="P17" s="24">
        <f t="shared" si="6"/>
        <v>73.374590278041424</v>
      </c>
      <c r="Q17" t="s">
        <v>171</v>
      </c>
      <c r="R17" t="s">
        <v>172</v>
      </c>
      <c r="S17" s="58" t="s">
        <v>336</v>
      </c>
      <c r="AD17" s="37"/>
      <c r="AE17" s="37"/>
      <c r="AH17" s="37"/>
      <c r="AI17" s="37"/>
      <c r="AJ17" t="s">
        <v>344</v>
      </c>
    </row>
    <row r="18" spans="1:36" s="36" customFormat="1" ht="15" x14ac:dyDescent="0.25">
      <c r="A18">
        <v>1.36</v>
      </c>
      <c r="B18">
        <v>5.63</v>
      </c>
      <c r="C18">
        <v>8.56</v>
      </c>
      <c r="D18" s="20">
        <f t="shared" si="0"/>
        <v>2.9736440981664725E-2</v>
      </c>
      <c r="E18" s="17">
        <f>IF(OR($A18="",$B18="",$C18=""),"",A18*'MPTO_working_3-way'!$I17)</f>
        <v>1.4004415597350641</v>
      </c>
      <c r="F18" s="21">
        <f>IF(OR($A18="",$B18="",$C18=""),"",B18*'MPTO_working_3-way'!$I17)</f>
        <v>5.7974161627267726</v>
      </c>
      <c r="G18" s="22">
        <f>IF(OR($A18="",$B18="",$C18=""),"",C18*'MPTO_working_3-way'!$I17)</f>
        <v>8.8145439348030514</v>
      </c>
      <c r="H18" s="17"/>
      <c r="I18" s="21"/>
      <c r="J18" s="22"/>
      <c r="K18" s="17"/>
      <c r="L18" s="21"/>
      <c r="M18" s="22"/>
      <c r="N18" s="23">
        <f t="shared" si="4"/>
        <v>71.406049973922521</v>
      </c>
      <c r="O18" s="24">
        <f t="shared" si="5"/>
        <v>17.249063581622494</v>
      </c>
      <c r="P18" s="24">
        <f t="shared" si="6"/>
        <v>11.34488644445498</v>
      </c>
      <c r="Q18" t="s">
        <v>173</v>
      </c>
      <c r="R18" t="s">
        <v>174</v>
      </c>
      <c r="S18" s="58" t="s">
        <v>336</v>
      </c>
      <c r="AD18" s="37"/>
      <c r="AE18" s="37"/>
      <c r="AH18" s="37"/>
      <c r="AI18" s="37"/>
      <c r="AJ18" t="s">
        <v>344</v>
      </c>
    </row>
    <row r="19" spans="1:36" s="36" customFormat="1" ht="15" x14ac:dyDescent="0.25">
      <c r="A19">
        <v>4.22</v>
      </c>
      <c r="B19">
        <v>3.39</v>
      </c>
      <c r="C19">
        <v>2.0099999999999998</v>
      </c>
      <c r="D19" s="20">
        <f t="shared" si="0"/>
        <v>2.9464513192958286E-2</v>
      </c>
      <c r="E19" s="17">
        <f>IF(OR($A19="",$B19="",$C19=""),"",A19*'MPTO_working_3-way'!$I18)</f>
        <v>4.3443402456742835</v>
      </c>
      <c r="F19" s="21">
        <f>IF(OR($A19="",$B19="",$C19=""),"",B19*'MPTO_working_3-way'!$I18)</f>
        <v>3.4898846997241288</v>
      </c>
      <c r="G19" s="22">
        <f>IF(OR($A19="",$B19="",$C19=""),"",C19*'MPTO_working_3-way'!$I18)</f>
        <v>2.0692236715178458</v>
      </c>
      <c r="H19" s="17"/>
      <c r="I19" s="21"/>
      <c r="J19" s="22"/>
      <c r="K19" s="17"/>
      <c r="L19" s="21"/>
      <c r="M19" s="22"/>
      <c r="N19" s="23">
        <f t="shared" si="4"/>
        <v>23.018454896476239</v>
      </c>
      <c r="O19" s="24">
        <f t="shared" si="5"/>
        <v>28.654241788533842</v>
      </c>
      <c r="P19" s="24">
        <f t="shared" si="6"/>
        <v>48.327303314989919</v>
      </c>
      <c r="Q19" t="s">
        <v>114</v>
      </c>
      <c r="R19" t="s">
        <v>108</v>
      </c>
      <c r="S19" s="58" t="s">
        <v>336</v>
      </c>
      <c r="AD19" s="37"/>
      <c r="AE19" s="37"/>
      <c r="AH19" s="37"/>
      <c r="AI19" s="37"/>
      <c r="AJ19" t="s">
        <v>98</v>
      </c>
    </row>
    <row r="20" spans="1:36" s="36" customFormat="1" ht="15" x14ac:dyDescent="0.25">
      <c r="A20">
        <v>1.1200000000000001</v>
      </c>
      <c r="B20">
        <v>12</v>
      </c>
      <c r="C20">
        <v>29</v>
      </c>
      <c r="D20" s="20">
        <f t="shared" si="0"/>
        <v>1.0673234811165777E-2</v>
      </c>
      <c r="E20" s="17">
        <f>IF(OR($A20="",$B20="",$C20=""),"",A20*'MPTO_working_3-way'!$I19)</f>
        <v>1.1319540229885057</v>
      </c>
      <c r="F20" s="21">
        <f>IF(OR($A20="",$B20="",$C20=""),"",B20*'MPTO_working_3-way'!$I19)</f>
        <v>12.128078817733989</v>
      </c>
      <c r="G20" s="22">
        <f>IF(OR($A20="",$B20="",$C20=""),"",C20*'MPTO_working_3-way'!$I19)</f>
        <v>29.309523809523807</v>
      </c>
      <c r="H20" s="17"/>
      <c r="I20" s="21"/>
      <c r="J20" s="22"/>
      <c r="K20" s="17"/>
      <c r="L20" s="21"/>
      <c r="M20" s="22"/>
      <c r="N20" s="23">
        <f t="shared" si="4"/>
        <v>88.342810722989441</v>
      </c>
      <c r="O20" s="24">
        <f t="shared" si="5"/>
        <v>8.2453290008123492</v>
      </c>
      <c r="P20" s="24">
        <f t="shared" si="6"/>
        <v>3.4118602761982135</v>
      </c>
      <c r="Q20" t="s">
        <v>132</v>
      </c>
      <c r="R20" t="s">
        <v>175</v>
      </c>
      <c r="S20" s="58" t="s">
        <v>336</v>
      </c>
      <c r="AD20" s="37"/>
      <c r="AE20" s="37"/>
      <c r="AH20" s="37"/>
      <c r="AI20" s="37"/>
      <c r="AJ20" t="s">
        <v>147</v>
      </c>
    </row>
    <row r="21" spans="1:36" s="36" customFormat="1" ht="15" x14ac:dyDescent="0.25">
      <c r="A21">
        <v>1.35</v>
      </c>
      <c r="B21">
        <v>5.55</v>
      </c>
      <c r="C21">
        <v>11</v>
      </c>
      <c r="D21" s="20">
        <f t="shared" si="0"/>
        <v>1.1830011830011866E-2</v>
      </c>
      <c r="E21" s="17">
        <f>IF(OR($A21="",$B21="",$C21=""),"",A21*'MPTO_working_3-way'!$I20)</f>
        <v>1.3659705159705162</v>
      </c>
      <c r="F21" s="21">
        <f>IF(OR($A21="",$B21="",$C21=""),"",B21*'MPTO_working_3-way'!$I20)</f>
        <v>5.6156565656565656</v>
      </c>
      <c r="G21" s="22">
        <f>IF(OR($A21="",$B21="",$C21=""),"",C21*'MPTO_working_3-way'!$I20)</f>
        <v>11.13013013013013</v>
      </c>
      <c r="H21" s="17"/>
      <c r="I21" s="21"/>
      <c r="J21" s="22"/>
      <c r="K21" s="17"/>
      <c r="L21" s="21"/>
      <c r="M21" s="22"/>
      <c r="N21" s="23">
        <f t="shared" si="4"/>
        <v>73.208022304164032</v>
      </c>
      <c r="O21" s="24">
        <f t="shared" si="5"/>
        <v>17.80735677668855</v>
      </c>
      <c r="P21" s="24">
        <f t="shared" si="6"/>
        <v>8.9846209191474049</v>
      </c>
      <c r="Q21" t="s">
        <v>176</v>
      </c>
      <c r="R21" t="s">
        <v>129</v>
      </c>
      <c r="S21" s="58" t="s">
        <v>336</v>
      </c>
      <c r="AD21" s="37"/>
      <c r="AE21" s="37"/>
      <c r="AH21" s="37"/>
      <c r="AI21" s="37"/>
      <c r="AJ21" t="s">
        <v>147</v>
      </c>
    </row>
    <row r="22" spans="1:36" s="36" customFormat="1" ht="15" x14ac:dyDescent="0.25">
      <c r="A22">
        <v>6.4</v>
      </c>
      <c r="B22">
        <v>4.5999999999999996</v>
      </c>
      <c r="C22">
        <v>1.55</v>
      </c>
      <c r="D22" s="20">
        <f t="shared" si="0"/>
        <v>1.880259467040668E-2</v>
      </c>
      <c r="E22" s="17">
        <f>IF(OR($A22="",$B22="",$C22=""),"",A22*'MPTO_working_3-way'!$I21)</f>
        <v>6.5203366058906029</v>
      </c>
      <c r="F22" s="21">
        <f>IF(OR($A22="",$B22="",$C22=""),"",B22*'MPTO_working_3-way'!$I21)</f>
        <v>4.6864919354838701</v>
      </c>
      <c r="G22" s="22">
        <f>IF(OR($A22="",$B22="",$C22=""),"",C22*'MPTO_working_3-way'!$I21)</f>
        <v>1.5791440217391304</v>
      </c>
      <c r="H22" s="17"/>
      <c r="I22" s="21"/>
      <c r="J22" s="22"/>
      <c r="K22" s="17"/>
      <c r="L22" s="21"/>
      <c r="M22" s="22"/>
      <c r="N22" s="23">
        <f t="shared" si="4"/>
        <v>15.336631533663153</v>
      </c>
      <c r="O22" s="24">
        <f t="shared" si="5"/>
        <v>21.337922133792215</v>
      </c>
      <c r="P22" s="24">
        <f t="shared" si="6"/>
        <v>63.32544633254463</v>
      </c>
      <c r="Q22" t="s">
        <v>128</v>
      </c>
      <c r="R22" t="s">
        <v>134</v>
      </c>
      <c r="S22" s="58" t="s">
        <v>336</v>
      </c>
      <c r="AD22" s="37"/>
      <c r="AE22" s="37"/>
      <c r="AH22" s="37"/>
      <c r="AI22" s="37"/>
      <c r="AJ22" t="s">
        <v>147</v>
      </c>
    </row>
    <row r="23" spans="1:36" s="36" customFormat="1" ht="15" x14ac:dyDescent="0.25">
      <c r="A23">
        <v>1.91</v>
      </c>
      <c r="B23">
        <v>3.95</v>
      </c>
      <c r="C23">
        <v>3.89</v>
      </c>
      <c r="D23" s="20">
        <f t="shared" si="0"/>
        <v>3.3794175126468762E-2</v>
      </c>
      <c r="E23" s="17">
        <f>IF(OR($A23="",$B23="",$C23=""),"",A23*'MPTO_working_3-way'!$I22)</f>
        <v>1.9745468744915553</v>
      </c>
      <c r="F23" s="21">
        <f>IF(OR($A23="",$B23="",$C23=""),"",B23*'MPTO_working_3-way'!$I22)</f>
        <v>4.0834869917495515</v>
      </c>
      <c r="G23" s="22">
        <f>IF(OR($A23="",$B23="",$C23=""),"",C23*'MPTO_working_3-way'!$I22)</f>
        <v>4.0214593412419637</v>
      </c>
      <c r="H23" s="17"/>
      <c r="I23" s="21"/>
      <c r="J23" s="22"/>
      <c r="K23" s="17"/>
      <c r="L23" s="21"/>
      <c r="M23" s="22"/>
      <c r="N23" s="23">
        <f t="shared" si="4"/>
        <v>50.644530799376412</v>
      </c>
      <c r="O23" s="24">
        <f t="shared" si="5"/>
        <v>24.488874386533908</v>
      </c>
      <c r="P23" s="24">
        <f t="shared" si="6"/>
        <v>24.866594814089702</v>
      </c>
      <c r="Q23" t="s">
        <v>177</v>
      </c>
      <c r="R23" t="s">
        <v>178</v>
      </c>
      <c r="S23" s="58" t="s">
        <v>336</v>
      </c>
      <c r="AD23" s="37"/>
      <c r="AE23" s="37"/>
      <c r="AH23" s="37"/>
      <c r="AI23" s="37"/>
      <c r="AJ23" t="s">
        <v>340</v>
      </c>
    </row>
    <row r="24" spans="1:36" s="36" customFormat="1" ht="15" x14ac:dyDescent="0.25">
      <c r="A24">
        <v>7.85</v>
      </c>
      <c r="B24">
        <v>5.26</v>
      </c>
      <c r="C24">
        <v>1.4</v>
      </c>
      <c r="D24" s="20">
        <f t="shared" si="0"/>
        <v>3.1788317758626228E-2</v>
      </c>
      <c r="E24" s="17">
        <f>IF(OR($A24="",$B24="",$C24=""),"",A24*'MPTO_working_3-way'!$I23)</f>
        <v>8.0995382944052157</v>
      </c>
      <c r="F24" s="21">
        <f>IF(OR($A24="",$B24="",$C24=""),"",B24*'MPTO_working_3-way'!$I23)</f>
        <v>5.4272065514103733</v>
      </c>
      <c r="G24" s="22">
        <f>IF(OR($A24="",$B24="",$C24=""),"",C24*'MPTO_working_3-way'!$I23)</f>
        <v>1.4445036448620767</v>
      </c>
      <c r="H24" s="17"/>
      <c r="I24" s="21"/>
      <c r="J24" s="22"/>
      <c r="K24" s="17"/>
      <c r="L24" s="21"/>
      <c r="M24" s="22"/>
      <c r="N24" s="23">
        <f t="shared" si="4"/>
        <v>12.346382764691088</v>
      </c>
      <c r="O24" s="24">
        <f t="shared" si="5"/>
        <v>18.42568530471959</v>
      </c>
      <c r="P24" s="24">
        <f t="shared" si="6"/>
        <v>69.227931930589307</v>
      </c>
      <c r="Q24" t="s">
        <v>179</v>
      </c>
      <c r="R24" t="s">
        <v>180</v>
      </c>
      <c r="S24" s="58" t="s">
        <v>336</v>
      </c>
      <c r="AD24" s="37"/>
      <c r="AE24" s="37"/>
      <c r="AH24" s="37"/>
      <c r="AI24" s="37"/>
      <c r="AJ24" t="s">
        <v>125</v>
      </c>
    </row>
    <row r="25" spans="1:36" s="36" customFormat="1" ht="15" x14ac:dyDescent="0.25">
      <c r="A25">
        <v>1.83</v>
      </c>
      <c r="B25">
        <v>4.21</v>
      </c>
      <c r="C25">
        <v>4.04</v>
      </c>
      <c r="D25" s="20">
        <f t="shared" si="0"/>
        <v>3.150253111834278E-2</v>
      </c>
      <c r="E25" s="17">
        <f>IF(OR($A25="",$B25="",$C25=""),"",A25*'MPTO_working_3-way'!$I24)</f>
        <v>1.8876496319465674</v>
      </c>
      <c r="F25" s="21">
        <f>IF(OR($A25="",$B25="",$C25=""),"",B25*'MPTO_working_3-way'!$I24)</f>
        <v>4.3426256560082228</v>
      </c>
      <c r="G25" s="22">
        <f>IF(OR($A25="",$B25="",$C25=""),"",C25*'MPTO_working_3-way'!$I24)</f>
        <v>4.1672702257181049</v>
      </c>
      <c r="H25" s="17"/>
      <c r="I25" s="21"/>
      <c r="J25" s="22"/>
      <c r="K25" s="17"/>
      <c r="L25" s="21"/>
      <c r="M25" s="22"/>
      <c r="N25" s="23">
        <f t="shared" si="4"/>
        <v>52.975932772481073</v>
      </c>
      <c r="O25" s="24">
        <f t="shared" si="5"/>
        <v>23.027543224142608</v>
      </c>
      <c r="P25" s="24">
        <f t="shared" si="6"/>
        <v>23.996524003376329</v>
      </c>
      <c r="Q25" t="s">
        <v>181</v>
      </c>
      <c r="R25" t="s">
        <v>182</v>
      </c>
      <c r="S25" s="58" t="s">
        <v>336</v>
      </c>
      <c r="AD25" s="37"/>
      <c r="AE25" s="37"/>
      <c r="AH25" s="37"/>
      <c r="AI25" s="37"/>
      <c r="AJ25" t="s">
        <v>125</v>
      </c>
    </row>
    <row r="26" spans="1:36" s="36" customFormat="1" ht="15" x14ac:dyDescent="0.25">
      <c r="A26">
        <v>2.15</v>
      </c>
      <c r="B26">
        <v>3.38</v>
      </c>
      <c r="C26">
        <v>3.73</v>
      </c>
      <c r="D26" s="20">
        <f t="shared" si="0"/>
        <v>2.9070781980756299E-2</v>
      </c>
      <c r="E26" s="17">
        <f>IF(OR($A26="",$B26="",$C26=""),"",A26*'MPTO_working_3-way'!$I25)</f>
        <v>2.2125021812586261</v>
      </c>
      <c r="F26" s="21">
        <f>IF(OR($A26="",$B26="",$C26=""),"",B26*'MPTO_working_3-way'!$I25)</f>
        <v>3.4782592430949562</v>
      </c>
      <c r="G26" s="22">
        <f>IF(OR($A26="",$B26="",$C26=""),"",C26*'MPTO_working_3-way'!$I25)</f>
        <v>3.8384340167882209</v>
      </c>
      <c r="H26" s="17"/>
      <c r="I26" s="21"/>
      <c r="J26" s="22"/>
      <c r="K26" s="17"/>
      <c r="L26" s="21"/>
      <c r="M26" s="22"/>
      <c r="N26" s="23">
        <f t="shared" si="4"/>
        <v>45.197695553508112</v>
      </c>
      <c r="O26" s="24">
        <f t="shared" si="5"/>
        <v>28.750013443799538</v>
      </c>
      <c r="P26" s="24">
        <f t="shared" si="6"/>
        <v>26.052291002692346</v>
      </c>
      <c r="Q26" t="s">
        <v>183</v>
      </c>
      <c r="R26" t="s">
        <v>184</v>
      </c>
      <c r="S26" s="58" t="s">
        <v>336</v>
      </c>
      <c r="AD26" s="37"/>
      <c r="AE26" s="37"/>
      <c r="AH26" s="37"/>
      <c r="AI26" s="37"/>
      <c r="AJ26" t="s">
        <v>345</v>
      </c>
    </row>
    <row r="27" spans="1:36" s="36" customFormat="1" ht="15" x14ac:dyDescent="0.25">
      <c r="A27">
        <v>4.28</v>
      </c>
      <c r="B27">
        <v>3.85</v>
      </c>
      <c r="C27">
        <v>1.87</v>
      </c>
      <c r="D27" s="20">
        <f t="shared" si="0"/>
        <v>2.8144477842113824E-2</v>
      </c>
      <c r="E27" s="17">
        <f>IF(OR($A27="",$B27="",$C27=""),"",A27*'MPTO_working_3-way'!$I26)</f>
        <v>4.4004583651642477</v>
      </c>
      <c r="F27" s="21">
        <f>IF(OR($A27="",$B27="",$C27=""),"",B27*'MPTO_working_3-way'!$I26)</f>
        <v>3.9583562396921383</v>
      </c>
      <c r="G27" s="22">
        <f>IF(OR($A27="",$B27="",$C27=""),"",C27*'MPTO_working_3-way'!$I26)</f>
        <v>1.9226301735647529</v>
      </c>
      <c r="H27" s="17"/>
      <c r="I27" s="21"/>
      <c r="J27" s="22"/>
      <c r="K27" s="17"/>
      <c r="L27" s="21"/>
      <c r="M27" s="22"/>
      <c r="N27" s="23">
        <f t="shared" si="4"/>
        <v>22.724905385229679</v>
      </c>
      <c r="O27" s="24">
        <f t="shared" si="5"/>
        <v>25.263011700982606</v>
      </c>
      <c r="P27" s="24">
        <f t="shared" si="6"/>
        <v>52.012082913787715</v>
      </c>
      <c r="Q27" t="s">
        <v>185</v>
      </c>
      <c r="R27" t="s">
        <v>186</v>
      </c>
      <c r="S27" s="58" t="s">
        <v>336</v>
      </c>
      <c r="AD27" s="37"/>
      <c r="AE27" s="37"/>
      <c r="AH27" s="37"/>
      <c r="AI27" s="37"/>
      <c r="AJ27" t="s">
        <v>345</v>
      </c>
    </row>
    <row r="28" spans="1:36" s="36" customFormat="1" ht="15" x14ac:dyDescent="0.25">
      <c r="A28">
        <v>1.58</v>
      </c>
      <c r="B28">
        <v>4.51</v>
      </c>
      <c r="C28">
        <v>5.69</v>
      </c>
      <c r="D28" s="20">
        <f t="shared" si="0"/>
        <v>3.0387806856058797E-2</v>
      </c>
      <c r="E28" s="17">
        <f>IF(OR($A28="",$B28="",$C28=""),"",A28*'MPTO_working_3-way'!$I27)</f>
        <v>1.628012734832573</v>
      </c>
      <c r="F28" s="21">
        <f>IF(OR($A28="",$B28="",$C28=""),"",B28*'MPTO_working_3-way'!$I27)</f>
        <v>4.647049008920825</v>
      </c>
      <c r="G28" s="22">
        <f>IF(OR($A28="",$B28="",$C28=""),"",C28*'MPTO_working_3-way'!$I27)</f>
        <v>5.8629066210109748</v>
      </c>
      <c r="H28" s="17"/>
      <c r="I28" s="21"/>
      <c r="J28" s="22"/>
      <c r="K28" s="17"/>
      <c r="L28" s="21"/>
      <c r="M28" s="22"/>
      <c r="N28" s="23">
        <f t="shared" si="4"/>
        <v>61.424580938725967</v>
      </c>
      <c r="O28" s="24">
        <f t="shared" si="5"/>
        <v>21.519032790063648</v>
      </c>
      <c r="P28" s="24">
        <f t="shared" si="6"/>
        <v>17.056386271210375</v>
      </c>
      <c r="Q28" t="s">
        <v>187</v>
      </c>
      <c r="R28" t="s">
        <v>188</v>
      </c>
      <c r="S28" s="58" t="s">
        <v>336</v>
      </c>
      <c r="AD28" s="37"/>
      <c r="AE28" s="37"/>
      <c r="AH28" s="37"/>
      <c r="AI28" s="37"/>
      <c r="AJ28" t="s">
        <v>345</v>
      </c>
    </row>
    <row r="29" spans="1:36" s="36" customFormat="1" ht="15" x14ac:dyDescent="0.25">
      <c r="A29">
        <v>3.45</v>
      </c>
      <c r="B29">
        <v>3.27</v>
      </c>
      <c r="C29">
        <v>2.3199999999999998</v>
      </c>
      <c r="D29" s="20">
        <f t="shared" si="0"/>
        <v>2.6699952775905755E-2</v>
      </c>
      <c r="E29" s="17">
        <f>IF(OR($A29="",$B29="",$C29=""),"",A29*'MPTO_working_3-way'!$I28)</f>
        <v>3.5421148370768751</v>
      </c>
      <c r="F29" s="21">
        <f>IF(OR($A29="",$B29="",$C29=""),"",B29*'MPTO_working_3-way'!$I28)</f>
        <v>3.357308845577212</v>
      </c>
      <c r="G29" s="22">
        <f>IF(OR($A29="",$B29="",$C29=""),"",C29*'MPTO_working_3-way'!$I28)</f>
        <v>2.3819438904401014</v>
      </c>
      <c r="H29" s="17"/>
      <c r="I29" s="21"/>
      <c r="J29" s="22"/>
      <c r="K29" s="17"/>
      <c r="L29" s="21"/>
      <c r="M29" s="22"/>
      <c r="N29" s="23">
        <f t="shared" si="4"/>
        <v>28.231721612539491</v>
      </c>
      <c r="O29" s="24">
        <f t="shared" si="5"/>
        <v>29.785761334330651</v>
      </c>
      <c r="P29" s="24">
        <f t="shared" si="6"/>
        <v>41.98251705312984</v>
      </c>
      <c r="Q29" t="s">
        <v>189</v>
      </c>
      <c r="R29" t="s">
        <v>190</v>
      </c>
      <c r="S29" s="58" t="s">
        <v>336</v>
      </c>
      <c r="AD29" s="37"/>
      <c r="AE29" s="37"/>
      <c r="AH29" s="37"/>
      <c r="AI29" s="37"/>
      <c r="AJ29" t="s">
        <v>345</v>
      </c>
    </row>
    <row r="30" spans="1:36" s="36" customFormat="1" ht="15" x14ac:dyDescent="0.25">
      <c r="A30">
        <v>3.29</v>
      </c>
      <c r="B30">
        <v>3.35</v>
      </c>
      <c r="C30">
        <v>2.35</v>
      </c>
      <c r="D30" s="20">
        <f t="shared" si="0"/>
        <v>2.7990745361339053E-2</v>
      </c>
      <c r="E30" s="17">
        <f>IF(OR($A30="",$B30="",$C30=""),"",A30*'MPTO_working_3-way'!$I29)</f>
        <v>3.3820895522388055</v>
      </c>
      <c r="F30" s="21">
        <f>IF(OR($A30="",$B30="",$C30=""),"",B30*'MPTO_working_3-way'!$I29)</f>
        <v>3.4437689969604861</v>
      </c>
      <c r="G30" s="22">
        <f>IF(OR($A30="",$B30="",$C30=""),"",C30*'MPTO_working_3-way'!$I29)</f>
        <v>2.4157782515991468</v>
      </c>
      <c r="H30" s="17"/>
      <c r="I30" s="21"/>
      <c r="J30" s="22"/>
      <c r="K30" s="17"/>
      <c r="L30" s="21"/>
      <c r="M30" s="22"/>
      <c r="N30" s="23">
        <f t="shared" si="4"/>
        <v>29.567519858781999</v>
      </c>
      <c r="O30" s="24">
        <f t="shared" si="5"/>
        <v>29.037952338923212</v>
      </c>
      <c r="P30" s="24">
        <f t="shared" si="6"/>
        <v>41.394527802294796</v>
      </c>
      <c r="Q30" t="s">
        <v>191</v>
      </c>
      <c r="R30" t="s">
        <v>192</v>
      </c>
      <c r="S30" s="58" t="s">
        <v>336</v>
      </c>
      <c r="AD30" s="37"/>
      <c r="AE30" s="37"/>
      <c r="AH30" s="37"/>
      <c r="AI30" s="37"/>
      <c r="AJ30" t="s">
        <v>345</v>
      </c>
    </row>
    <row r="31" spans="1:36" s="36" customFormat="1" ht="15" x14ac:dyDescent="0.25">
      <c r="A31">
        <v>1.39</v>
      </c>
      <c r="B31">
        <v>5.7</v>
      </c>
      <c r="C31">
        <v>7.39</v>
      </c>
      <c r="D31" s="20">
        <f t="shared" si="0"/>
        <v>3.018105421652284E-2</v>
      </c>
      <c r="E31" s="17">
        <f>IF(OR($A31="",$B31="",$C31=""),"",A31*'MPTO_working_3-way'!$I30)</f>
        <v>1.4319516653609667</v>
      </c>
      <c r="F31" s="21">
        <f>IF(OR($A31="",$B31="",$C31=""),"",B31*'MPTO_working_3-way'!$I30)</f>
        <v>5.8720320090341804</v>
      </c>
      <c r="G31" s="22">
        <f>IF(OR($A31="",$B31="",$C31=""),"",C31*'MPTO_working_3-way'!$I30)</f>
        <v>7.6130379906601036</v>
      </c>
      <c r="H31" s="17"/>
      <c r="I31" s="21"/>
      <c r="J31" s="22"/>
      <c r="K31" s="17"/>
      <c r="L31" s="21"/>
      <c r="M31" s="22"/>
      <c r="N31" s="23">
        <f t="shared" si="4"/>
        <v>69.83475938399917</v>
      </c>
      <c r="O31" s="24">
        <f t="shared" si="5"/>
        <v>17.02987991995769</v>
      </c>
      <c r="P31" s="24">
        <f t="shared" si="6"/>
        <v>13.135360696043143</v>
      </c>
      <c r="Q31" t="s">
        <v>193</v>
      </c>
      <c r="R31" t="s">
        <v>194</v>
      </c>
      <c r="S31" s="58" t="s">
        <v>336</v>
      </c>
      <c r="AD31" s="37"/>
      <c r="AE31" s="37"/>
      <c r="AH31" s="37"/>
      <c r="AI31" s="37"/>
      <c r="AJ31" t="s">
        <v>345</v>
      </c>
    </row>
    <row r="32" spans="1:36" s="36" customFormat="1" ht="15" x14ac:dyDescent="0.25">
      <c r="A32">
        <v>2.5099999999999998</v>
      </c>
      <c r="B32">
        <v>3.21</v>
      </c>
      <c r="C32">
        <v>3.15</v>
      </c>
      <c r="D32" s="20">
        <f t="shared" si="0"/>
        <v>2.7393171713088194E-2</v>
      </c>
      <c r="E32" s="17">
        <f>IF(OR($A32="",$B32="",$C32=""),"",A32*'MPTO_working_3-way'!$I31)</f>
        <v>2.5787568609998512</v>
      </c>
      <c r="F32" s="21">
        <f>IF(OR($A32="",$B32="",$C32=""),"",B32*'MPTO_working_3-way'!$I31)</f>
        <v>3.2979320811990132</v>
      </c>
      <c r="G32" s="22">
        <f>IF(OR($A32="",$B32="",$C32=""),"",C32*'MPTO_working_3-way'!$I31)</f>
        <v>3.2362884908962277</v>
      </c>
      <c r="H32" s="17"/>
      <c r="I32" s="21"/>
      <c r="J32" s="22"/>
      <c r="K32" s="17"/>
      <c r="L32" s="21"/>
      <c r="M32" s="22"/>
      <c r="N32" s="23">
        <f t="shared" si="4"/>
        <v>38.778374771333581</v>
      </c>
      <c r="O32" s="24">
        <f t="shared" si="5"/>
        <v>30.322031363254602</v>
      </c>
      <c r="P32" s="24">
        <f t="shared" si="6"/>
        <v>30.899593865411834</v>
      </c>
      <c r="Q32" t="s">
        <v>195</v>
      </c>
      <c r="R32" t="s">
        <v>196</v>
      </c>
      <c r="S32" s="58" t="s">
        <v>336</v>
      </c>
      <c r="AD32" s="37"/>
      <c r="AE32" s="37"/>
      <c r="AH32" s="37"/>
      <c r="AI32" s="37"/>
      <c r="AJ32" t="s">
        <v>345</v>
      </c>
    </row>
    <row r="33" spans="1:36" s="36" customFormat="1" ht="15" x14ac:dyDescent="0.25">
      <c r="A33">
        <v>1.78</v>
      </c>
      <c r="B33">
        <v>3.88</v>
      </c>
      <c r="C33">
        <v>4.74</v>
      </c>
      <c r="D33" s="20">
        <f t="shared" si="0"/>
        <v>3.050017570689656E-2</v>
      </c>
      <c r="E33" s="17">
        <f>IF(OR($A33="",$B33="",$C33=""),"",A33*'MPTO_working_3-way'!$I32)</f>
        <v>1.8342903127582759</v>
      </c>
      <c r="F33" s="21">
        <f>IF(OR($A33="",$B33="",$C33=""),"",B33*'MPTO_working_3-way'!$I32)</f>
        <v>3.9983406817427585</v>
      </c>
      <c r="G33" s="22">
        <f>IF(OR($A33="",$B33="",$C33=""),"",C33*'MPTO_working_3-way'!$I32)</f>
        <v>4.8845708328506898</v>
      </c>
      <c r="H33" s="17"/>
      <c r="I33" s="21"/>
      <c r="J33" s="22"/>
      <c r="K33" s="17"/>
      <c r="L33" s="21"/>
      <c r="M33" s="22"/>
      <c r="N33" s="23">
        <f t="shared" si="4"/>
        <v>54.516997284703031</v>
      </c>
      <c r="O33" s="24">
        <f t="shared" si="5"/>
        <v>25.010375042982318</v>
      </c>
      <c r="P33" s="24">
        <f t="shared" si="6"/>
        <v>20.472627672314641</v>
      </c>
      <c r="Q33" t="s">
        <v>197</v>
      </c>
      <c r="R33" t="s">
        <v>198</v>
      </c>
      <c r="S33" s="58" t="s">
        <v>336</v>
      </c>
      <c r="AD33" s="37"/>
      <c r="AE33" s="37"/>
      <c r="AH33" s="37"/>
      <c r="AI33" s="37"/>
      <c r="AJ33" t="s">
        <v>345</v>
      </c>
    </row>
    <row r="34" spans="1:36" s="36" customFormat="1" ht="15" x14ac:dyDescent="0.25">
      <c r="A34">
        <v>3.45</v>
      </c>
      <c r="B34">
        <v>3.57</v>
      </c>
      <c r="C34">
        <v>2.1800000000000002</v>
      </c>
      <c r="D34" s="20">
        <f t="shared" si="0"/>
        <v>2.8682713611970501E-2</v>
      </c>
      <c r="E34" s="17">
        <f>IF(OR($A34="",$B34="",$C34=""),"",A34*'MPTO_working_3-way'!$I33)</f>
        <v>3.5489553619612986</v>
      </c>
      <c r="F34" s="21">
        <f>IF(OR($A34="",$B34="",$C34=""),"",B34*'MPTO_working_3-way'!$I33)</f>
        <v>3.6723972875947344</v>
      </c>
      <c r="G34" s="22">
        <f>IF(OR($A34="",$B34="",$C34=""),"",C34*'MPTO_working_3-way'!$I33)</f>
        <v>2.2425283156740958</v>
      </c>
      <c r="H34" s="17"/>
      <c r="I34" s="21"/>
      <c r="J34" s="22"/>
      <c r="K34" s="17"/>
      <c r="L34" s="21"/>
      <c r="M34" s="22"/>
      <c r="N34" s="23">
        <f t="shared" si="4"/>
        <v>28.177305657836136</v>
      </c>
      <c r="O34" s="24">
        <f t="shared" si="5"/>
        <v>27.230169333202998</v>
      </c>
      <c r="P34" s="24">
        <f t="shared" si="6"/>
        <v>44.592525008960862</v>
      </c>
      <c r="Q34" t="s">
        <v>199</v>
      </c>
      <c r="R34" t="s">
        <v>200</v>
      </c>
      <c r="S34" s="58" t="s">
        <v>336</v>
      </c>
      <c r="AD34" s="37"/>
      <c r="AE34" s="37"/>
      <c r="AH34" s="37"/>
      <c r="AI34" s="37"/>
      <c r="AJ34" t="s">
        <v>345</v>
      </c>
    </row>
    <row r="35" spans="1:36" s="36" customFormat="1" ht="15" x14ac:dyDescent="0.25">
      <c r="A35">
        <v>1.81</v>
      </c>
      <c r="B35">
        <v>4.03</v>
      </c>
      <c r="C35">
        <v>4.3499999999999996</v>
      </c>
      <c r="D35" s="20">
        <f t="shared" si="0"/>
        <v>3.051020313294539E-2</v>
      </c>
      <c r="E35" s="17">
        <f>IF(OR($A35="",$B35="",$C35=""),"",A35*'MPTO_working_3-way'!$I34)</f>
        <v>1.8652234676706312</v>
      </c>
      <c r="F35" s="21">
        <f>IF(OR($A35="",$B35="",$C35=""),"",B35*'MPTO_working_3-way'!$I34)</f>
        <v>4.1529561186257702</v>
      </c>
      <c r="G35" s="22">
        <f>IF(OR($A35="",$B35="",$C35=""),"",C35*'MPTO_working_3-way'!$I34)</f>
        <v>4.4827193836283117</v>
      </c>
      <c r="H35" s="17"/>
      <c r="I35" s="21"/>
      <c r="J35" s="22"/>
      <c r="K35" s="17"/>
      <c r="L35" s="21"/>
      <c r="M35" s="22"/>
      <c r="N35" s="23">
        <f t="shared" si="4"/>
        <v>53.612878957010004</v>
      </c>
      <c r="O35" s="24">
        <f t="shared" si="5"/>
        <v>24.079233476969751</v>
      </c>
      <c r="P35" s="24">
        <f t="shared" si="6"/>
        <v>22.307887566020256</v>
      </c>
      <c r="Q35" t="s">
        <v>201</v>
      </c>
      <c r="R35" t="s">
        <v>202</v>
      </c>
      <c r="S35" s="58" t="s">
        <v>336</v>
      </c>
      <c r="AD35" s="37"/>
      <c r="AE35" s="37"/>
      <c r="AH35" s="37"/>
      <c r="AI35" s="37"/>
      <c r="AJ35" t="s">
        <v>346</v>
      </c>
    </row>
    <row r="36" spans="1:36" s="36" customFormat="1" ht="15" x14ac:dyDescent="0.25">
      <c r="A36">
        <v>2.63</v>
      </c>
      <c r="B36">
        <v>3.36</v>
      </c>
      <c r="C36">
        <v>2.82</v>
      </c>
      <c r="D36" s="20">
        <f t="shared" si="0"/>
        <v>3.2457113579191121E-2</v>
      </c>
      <c r="E36" s="17">
        <f>IF(OR($A36="",$B36="",$C36=""),"",A36*'MPTO_working_3-way'!$I35)</f>
        <v>2.7153622087132727</v>
      </c>
      <c r="F36" s="21">
        <f>IF(OR($A36="",$B36="",$C36=""),"",B36*'MPTO_working_3-way'!$I35)</f>
        <v>3.4690559016260822</v>
      </c>
      <c r="G36" s="22">
        <f>IF(OR($A36="",$B36="",$C36=""),"",C36*'MPTO_working_3-way'!$I35)</f>
        <v>2.9115290602933186</v>
      </c>
      <c r="H36" s="17"/>
      <c r="I36" s="21"/>
      <c r="J36" s="22"/>
      <c r="K36" s="17"/>
      <c r="L36" s="21"/>
      <c r="M36" s="22"/>
      <c r="N36" s="23">
        <f t="shared" si="4"/>
        <v>36.827499358690325</v>
      </c>
      <c r="O36" s="24">
        <f t="shared" si="5"/>
        <v>28.826286700403443</v>
      </c>
      <c r="P36" s="24">
        <f t="shared" si="6"/>
        <v>34.346213940906232</v>
      </c>
      <c r="Q36" t="s">
        <v>203</v>
      </c>
      <c r="R36" t="s">
        <v>204</v>
      </c>
      <c r="S36" s="58" t="s">
        <v>336</v>
      </c>
      <c r="AD36" s="37"/>
      <c r="AE36" s="37"/>
      <c r="AH36" s="37"/>
      <c r="AI36" s="37"/>
      <c r="AJ36" t="s">
        <v>124</v>
      </c>
    </row>
    <row r="37" spans="1:36" s="36" customFormat="1" ht="15" x14ac:dyDescent="0.25">
      <c r="A37">
        <v>1.92</v>
      </c>
      <c r="B37">
        <v>3.58</v>
      </c>
      <c r="C37">
        <v>4.2699999999999996</v>
      </c>
      <c r="D37" s="20">
        <f t="shared" si="0"/>
        <v>3.4354979742606817E-2</v>
      </c>
      <c r="E37" s="17">
        <f>IF(OR($A37="",$B37="",$C37=""),"",A37*'MPTO_working_3-way'!$I36)</f>
        <v>1.985961561105805</v>
      </c>
      <c r="F37" s="21">
        <f>IF(OR($A37="",$B37="",$C37=""),"",B37*'MPTO_working_3-way'!$I36)</f>
        <v>3.7029908274785326</v>
      </c>
      <c r="G37" s="22">
        <f>IF(OR($A37="",$B37="",$C37=""),"",C37*'MPTO_working_3-way'!$I36)</f>
        <v>4.4166957635009307</v>
      </c>
      <c r="H37" s="17"/>
      <c r="I37" s="21"/>
      <c r="J37" s="22"/>
      <c r="K37" s="17"/>
      <c r="L37" s="21"/>
      <c r="M37" s="22"/>
      <c r="N37" s="23">
        <f t="shared" si="4"/>
        <v>50.353441858320217</v>
      </c>
      <c r="O37" s="24">
        <f t="shared" si="5"/>
        <v>27.005197868149388</v>
      </c>
      <c r="P37" s="24">
        <f t="shared" si="6"/>
        <v>22.641360273530402</v>
      </c>
      <c r="Q37" t="s">
        <v>205</v>
      </c>
      <c r="R37" t="s">
        <v>206</v>
      </c>
      <c r="S37" s="58" t="s">
        <v>336</v>
      </c>
      <c r="AD37" s="37"/>
      <c r="AE37" s="37"/>
      <c r="AH37" s="37"/>
      <c r="AI37" s="37"/>
      <c r="AJ37" t="s">
        <v>124</v>
      </c>
    </row>
    <row r="38" spans="1:36" s="36" customFormat="1" ht="15" x14ac:dyDescent="0.25">
      <c r="A38">
        <v>1.97</v>
      </c>
      <c r="B38">
        <v>3.59</v>
      </c>
      <c r="C38">
        <v>4.03</v>
      </c>
      <c r="D38" s="20">
        <f t="shared" si="0"/>
        <v>3.4304703047772778E-2</v>
      </c>
      <c r="E38" s="17">
        <f>IF(OR($A38="",$B38="",$C38=""),"",A38*'MPTO_working_3-way'!$I37)</f>
        <v>2.0375802650041122</v>
      </c>
      <c r="F38" s="21">
        <f>IF(OR($A38="",$B38="",$C38=""),"",B38*'MPTO_working_3-way'!$I37)</f>
        <v>3.7131538839415041</v>
      </c>
      <c r="G38" s="22">
        <f>IF(OR($A38="",$B38="",$C38=""),"",C38*'MPTO_working_3-way'!$I37)</f>
        <v>4.168247953282525</v>
      </c>
      <c r="H38" s="17"/>
      <c r="I38" s="21"/>
      <c r="J38" s="22"/>
      <c r="K38" s="17"/>
      <c r="L38" s="21"/>
      <c r="M38" s="22"/>
      <c r="N38" s="23">
        <f t="shared" si="4"/>
        <v>49.077821236062171</v>
      </c>
      <c r="O38" s="24">
        <f t="shared" si="5"/>
        <v>26.931283519510433</v>
      </c>
      <c r="P38" s="24">
        <f t="shared" si="6"/>
        <v>23.990895244427406</v>
      </c>
      <c r="Q38" t="s">
        <v>207</v>
      </c>
      <c r="R38" t="s">
        <v>208</v>
      </c>
      <c r="S38" s="58" t="s">
        <v>336</v>
      </c>
      <c r="AD38" s="37"/>
      <c r="AE38" s="37"/>
      <c r="AH38" s="37"/>
      <c r="AI38" s="37"/>
      <c r="AJ38" t="s">
        <v>124</v>
      </c>
    </row>
    <row r="39" spans="1:36" s="36" customFormat="1" ht="15" x14ac:dyDescent="0.25">
      <c r="A39">
        <v>2.33</v>
      </c>
      <c r="B39">
        <v>2.94</v>
      </c>
      <c r="C39">
        <v>3.64</v>
      </c>
      <c r="D39" s="20">
        <f t="shared" si="0"/>
        <v>4.4045878503266467E-2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209</v>
      </c>
      <c r="R39" t="s">
        <v>210</v>
      </c>
      <c r="S39" s="58" t="s">
        <v>336</v>
      </c>
      <c r="AD39" s="37"/>
      <c r="AE39" s="37"/>
      <c r="AH39" s="37"/>
      <c r="AI39" s="37"/>
      <c r="AJ39" t="s">
        <v>342</v>
      </c>
    </row>
    <row r="40" spans="1:36" s="36" customFormat="1" ht="15" x14ac:dyDescent="0.25">
      <c r="A40">
        <v>1.64</v>
      </c>
      <c r="B40">
        <v>3.72</v>
      </c>
      <c r="C40">
        <v>5.91</v>
      </c>
      <c r="D40" s="20">
        <f t="shared" si="0"/>
        <v>4.7778039594707389E-2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211</v>
      </c>
      <c r="R40" t="s">
        <v>212</v>
      </c>
      <c r="S40" s="58" t="s">
        <v>336</v>
      </c>
      <c r="AD40" s="37"/>
      <c r="AE40" s="37"/>
      <c r="AH40" s="37"/>
      <c r="AI40" s="37"/>
      <c r="AJ40" t="s">
        <v>342</v>
      </c>
    </row>
    <row r="41" spans="1:36" s="36" customFormat="1" ht="15" x14ac:dyDescent="0.25">
      <c r="A41">
        <v>9.9700000000000006</v>
      </c>
      <c r="B41">
        <v>5.66</v>
      </c>
      <c r="C41">
        <v>1.31</v>
      </c>
      <c r="D41" s="20">
        <f t="shared" si="0"/>
        <v>4.0338126563760568E-2</v>
      </c>
      <c r="E41" s="17">
        <f>IF(OR($A41="",$B41="",$C41=""),"",A41*'MPTO_working_3-way'!$I40)</f>
        <v>10.409137408677568</v>
      </c>
      <c r="F41" s="21">
        <f>IF(OR($A41="",$B41="",$C41=""),"",B41*'MPTO_working_3-way'!$I40)</f>
        <v>5.9092996723284887</v>
      </c>
      <c r="G41" s="22">
        <f>IF(OR($A41="",$B41="",$C41=""),"",C41*'MPTO_working_3-way'!$I40)</f>
        <v>1.3677001008392791</v>
      </c>
      <c r="H41" s="17"/>
      <c r="I41" s="21"/>
      <c r="J41" s="22"/>
      <c r="K41" s="17"/>
      <c r="L41" s="21"/>
      <c r="M41" s="22"/>
      <c r="N41" s="23">
        <f t="shared" si="4"/>
        <v>9.6069439833347854</v>
      </c>
      <c r="O41" s="24">
        <f t="shared" si="5"/>
        <v>16.922479066050851</v>
      </c>
      <c r="P41" s="24">
        <f t="shared" si="6"/>
        <v>73.115443903700623</v>
      </c>
      <c r="Q41" t="s">
        <v>213</v>
      </c>
      <c r="R41" t="s">
        <v>214</v>
      </c>
      <c r="S41" s="58" t="s">
        <v>336</v>
      </c>
      <c r="AD41" s="37"/>
      <c r="AE41" s="37"/>
      <c r="AH41" s="37"/>
      <c r="AI41" s="37"/>
      <c r="AJ41" t="s">
        <v>343</v>
      </c>
    </row>
    <row r="42" spans="1:36" s="36" customFormat="1" ht="15" x14ac:dyDescent="0.25">
      <c r="A42">
        <v>1.68</v>
      </c>
      <c r="B42">
        <v>4.3</v>
      </c>
      <c r="C42">
        <v>4.83</v>
      </c>
      <c r="D42" s="20">
        <f t="shared" si="0"/>
        <v>3.4835572247098989E-2</v>
      </c>
      <c r="E42" s="17">
        <f>IF(OR($A42="",$B42="",$C42=""),"",A42*'MPTO_working_3-way'!$I41)</f>
        <v>1.7602671065191084</v>
      </c>
      <c r="F42" s="21">
        <f>IF(OR($A42="",$B42="",$C42=""),"",B42*'MPTO_working_3-way'!$I41)</f>
        <v>4.5054455702572414</v>
      </c>
      <c r="G42" s="22">
        <f>IF(OR($A42="",$B42="",$C42=""),"",C42*'MPTO_working_3-way'!$I41)</f>
        <v>5.0607679312424372</v>
      </c>
      <c r="H42" s="17"/>
      <c r="I42" s="21"/>
      <c r="J42" s="22"/>
      <c r="K42" s="17"/>
      <c r="L42" s="21"/>
      <c r="M42" s="22"/>
      <c r="N42" s="23">
        <f t="shared" si="4"/>
        <v>56.809560111446899</v>
      </c>
      <c r="O42" s="24">
        <f t="shared" si="5"/>
        <v>22.195363020286234</v>
      </c>
      <c r="P42" s="24">
        <f t="shared" si="6"/>
        <v>19.75984699528588</v>
      </c>
      <c r="Q42" t="s">
        <v>215</v>
      </c>
      <c r="R42" t="s">
        <v>216</v>
      </c>
      <c r="S42" s="58" t="s">
        <v>336</v>
      </c>
      <c r="AD42" s="37"/>
      <c r="AE42" s="37"/>
      <c r="AH42" s="37"/>
      <c r="AI42" s="37"/>
      <c r="AJ42" t="s">
        <v>343</v>
      </c>
    </row>
    <row r="43" spans="1:36" s="36" customFormat="1" ht="15" x14ac:dyDescent="0.25">
      <c r="A43">
        <v>1.75</v>
      </c>
      <c r="B43">
        <v>4.25</v>
      </c>
      <c r="C43">
        <v>4.34</v>
      </c>
      <c r="D43" s="20">
        <f t="shared" si="0"/>
        <v>3.7137435619408965E-2</v>
      </c>
      <c r="E43" s="17">
        <f>IF(OR($A43="",$B43="",$C43=""),"",A43*'MPTO_working_3-way'!$I42)</f>
        <v>1.820591721486581</v>
      </c>
      <c r="F43" s="21">
        <f>IF(OR($A43="",$B43="",$C43=""),"",B43*'MPTO_working_3-way'!$I42)</f>
        <v>4.4214370378959824</v>
      </c>
      <c r="G43" s="22">
        <f>IF(OR($A43="",$B43="",$C43=""),"",C43*'MPTO_working_3-way'!$I42)</f>
        <v>4.5150674692867208</v>
      </c>
      <c r="H43" s="17"/>
      <c r="I43" s="21"/>
      <c r="J43" s="22"/>
      <c r="K43" s="17"/>
      <c r="L43" s="21"/>
      <c r="M43" s="22"/>
      <c r="N43" s="23">
        <f t="shared" si="4"/>
        <v>54.927196921639457</v>
      </c>
      <c r="O43" s="24">
        <f t="shared" si="5"/>
        <v>22.617081085380949</v>
      </c>
      <c r="P43" s="24">
        <f t="shared" si="6"/>
        <v>22.148063274854618</v>
      </c>
      <c r="Q43" t="s">
        <v>217</v>
      </c>
      <c r="R43" t="s">
        <v>218</v>
      </c>
      <c r="S43" s="58" t="s">
        <v>336</v>
      </c>
      <c r="AD43" s="37"/>
      <c r="AE43" s="37"/>
      <c r="AH43" s="37"/>
      <c r="AI43" s="37"/>
      <c r="AJ43" t="s">
        <v>343</v>
      </c>
    </row>
    <row r="44" spans="1:36" s="36" customFormat="1" ht="15" x14ac:dyDescent="0.25">
      <c r="A44">
        <v>2.33</v>
      </c>
      <c r="B44">
        <v>3.77</v>
      </c>
      <c r="C44">
        <v>3</v>
      </c>
      <c r="D44" s="20">
        <f t="shared" si="0"/>
        <v>2.7769872079477009E-2</v>
      </c>
      <c r="E44" s="17">
        <f>IF(OR($A44="",$B44="",$C44=""),"",A44*'MPTO_working_3-way'!$I43)</f>
        <v>2.4111668833357407</v>
      </c>
      <c r="F44" s="21">
        <f>IF(OR($A44="",$B44="",$C44=""),"",B44*'MPTO_working_3-way'!$I43)</f>
        <v>3.9013301073715634</v>
      </c>
      <c r="G44" s="22">
        <f>IF(OR($A44="",$B44="",$C44=""),"",C44*'MPTO_working_3-way'!$I43)</f>
        <v>3.1045067167412972</v>
      </c>
      <c r="H44" s="17"/>
      <c r="I44" s="21"/>
      <c r="J44" s="22"/>
      <c r="K44" s="17"/>
      <c r="L44" s="21"/>
      <c r="M44" s="22"/>
      <c r="N44" s="23">
        <f t="shared" si="4"/>
        <v>41.473695035846916</v>
      </c>
      <c r="O44" s="24">
        <f t="shared" si="5"/>
        <v>25.632283669369581</v>
      </c>
      <c r="P44" s="24">
        <f t="shared" si="6"/>
        <v>32.211236477841105</v>
      </c>
      <c r="Q44" t="s">
        <v>219</v>
      </c>
      <c r="R44" t="s">
        <v>220</v>
      </c>
      <c r="S44" s="58" t="s">
        <v>336</v>
      </c>
      <c r="AD44" s="37"/>
      <c r="AE44" s="37"/>
      <c r="AH44" s="37"/>
      <c r="AI44" s="37"/>
      <c r="AJ44" t="s">
        <v>347</v>
      </c>
    </row>
    <row r="45" spans="1:36" s="36" customFormat="1" ht="15" x14ac:dyDescent="0.25">
      <c r="A45">
        <v>2.76</v>
      </c>
      <c r="B45">
        <v>3.86</v>
      </c>
      <c r="C45">
        <v>2.4300000000000002</v>
      </c>
      <c r="D45" s="20">
        <f t="shared" si="0"/>
        <v>3.290883183751947E-2</v>
      </c>
      <c r="E45" s="17">
        <f>IF(OR($A45="",$B45="",$C45=""),"",A45*'MPTO_working_3-way'!$I44)</f>
        <v>2.8624993223095685</v>
      </c>
      <c r="F45" s="21">
        <f>IF(OR($A45="",$B45="",$C45=""),"",B45*'MPTO_working_3-way'!$I44)</f>
        <v>4.0033505014909183</v>
      </c>
      <c r="G45" s="22">
        <f>IF(OR($A45="",$B45="",$C45=""),"",C45*'MPTO_working_3-way'!$I44)</f>
        <v>2.5202439685551639</v>
      </c>
      <c r="H45" s="17"/>
      <c r="I45" s="21"/>
      <c r="J45" s="22"/>
      <c r="K45" s="17"/>
      <c r="L45" s="21"/>
      <c r="M45" s="22"/>
      <c r="N45" s="23">
        <f t="shared" si="4"/>
        <v>34.934506087259564</v>
      </c>
      <c r="O45" s="24">
        <f t="shared" si="5"/>
        <v>24.979076891408393</v>
      </c>
      <c r="P45" s="24">
        <f t="shared" si="6"/>
        <v>39.678698271949131</v>
      </c>
      <c r="Q45" t="s">
        <v>221</v>
      </c>
      <c r="R45" t="s">
        <v>222</v>
      </c>
      <c r="S45" s="58" t="s">
        <v>336</v>
      </c>
      <c r="AD45" s="37"/>
      <c r="AE45" s="37"/>
      <c r="AH45" s="37"/>
      <c r="AI45" s="37"/>
      <c r="AJ45" t="s">
        <v>348</v>
      </c>
    </row>
    <row r="46" spans="1:36" s="36" customFormat="1" ht="15" x14ac:dyDescent="0.25">
      <c r="A46">
        <v>1.64</v>
      </c>
      <c r="B46">
        <v>4.5199999999999996</v>
      </c>
      <c r="C46">
        <v>4.84</v>
      </c>
      <c r="D46" s="20">
        <f t="shared" si="0"/>
        <v>3.7606605862006814E-2</v>
      </c>
      <c r="E46" s="17">
        <f>IF(OR($A46="",$B46="",$C46=""),"",A46*'MPTO_working_3-way'!$I45)</f>
        <v>1.6855425902103423</v>
      </c>
      <c r="F46" s="21">
        <f>IF(OR($A46="",$B46="",$C46=""),"",B46*'MPTO_working_3-way'!$I45)</f>
        <v>4.6455198217992359</v>
      </c>
      <c r="G46" s="22">
        <f>IF(OR($A46="",$B46="",$C46=""),"",C46*'MPTO_working_3-way'!$I45)</f>
        <v>4.9744061808646682</v>
      </c>
      <c r="H46" s="17"/>
      <c r="I46" s="21"/>
      <c r="J46" s="22"/>
      <c r="K46" s="17"/>
      <c r="L46" s="21"/>
      <c r="M46" s="22"/>
      <c r="N46" s="23">
        <f t="shared" si="4"/>
        <v>59.328076656621775</v>
      </c>
      <c r="O46" s="24">
        <f t="shared" si="5"/>
        <v>21.526116309039757</v>
      </c>
      <c r="P46" s="24">
        <f t="shared" si="6"/>
        <v>20.10290200761564</v>
      </c>
      <c r="Q46" t="s">
        <v>223</v>
      </c>
      <c r="R46" t="s">
        <v>224</v>
      </c>
      <c r="S46" s="58" t="s">
        <v>336</v>
      </c>
      <c r="AD46" s="37"/>
      <c r="AE46" s="37"/>
      <c r="AH46" s="37"/>
      <c r="AI46" s="37"/>
      <c r="AJ46" t="s">
        <v>348</v>
      </c>
    </row>
    <row r="47" spans="1:36" s="36" customFormat="1" ht="15" x14ac:dyDescent="0.25">
      <c r="A47">
        <v>2.2799999999999998</v>
      </c>
      <c r="B47">
        <v>3.19</v>
      </c>
      <c r="C47">
        <v>3.56</v>
      </c>
      <c r="D47" s="20">
        <f t="shared" si="0"/>
        <v>3.2974991457016101E-2</v>
      </c>
      <c r="E47" s="17">
        <f>IF(OR($A47="",$B47="",$C47=""),"",A47*'MPTO_working_3-way'!$I46)</f>
        <v>2.3550321365895441</v>
      </c>
      <c r="F47" s="21">
        <f>IF(OR($A47="",$B47="",$C47=""),"",B47*'MPTO_working_3-way'!$I46)</f>
        <v>3.2949791735616869</v>
      </c>
      <c r="G47" s="22">
        <f>IF(OR($A47="",$B47="",$C47=""),"",C47*'MPTO_working_3-way'!$I46)</f>
        <v>3.6771554413415695</v>
      </c>
      <c r="H47" s="17"/>
      <c r="I47" s="21"/>
      <c r="J47" s="22"/>
      <c r="K47" s="17"/>
      <c r="L47" s="21"/>
      <c r="M47" s="22"/>
      <c r="N47" s="23">
        <f t="shared" si="4"/>
        <v>42.462265565860044</v>
      </c>
      <c r="O47" s="24">
        <f t="shared" si="5"/>
        <v>30.349205482809055</v>
      </c>
      <c r="P47" s="24">
        <f t="shared" si="6"/>
        <v>27.194934126449681</v>
      </c>
      <c r="Q47" t="s">
        <v>75</v>
      </c>
      <c r="R47" t="s">
        <v>85</v>
      </c>
      <c r="S47" s="58" t="s">
        <v>337</v>
      </c>
      <c r="AD47" s="37"/>
      <c r="AE47" s="37"/>
      <c r="AH47" s="37"/>
      <c r="AI47" s="37"/>
      <c r="AJ47" t="s">
        <v>68</v>
      </c>
    </row>
    <row r="48" spans="1:36" s="36" customFormat="1" ht="15" x14ac:dyDescent="0.25">
      <c r="A48">
        <v>2.06</v>
      </c>
      <c r="B48">
        <v>3.22</v>
      </c>
      <c r="C48">
        <v>4.0199999999999996</v>
      </c>
      <c r="D48" s="20">
        <f t="shared" si="0"/>
        <v>4.4752118320536161E-2</v>
      </c>
      <c r="E48" s="17">
        <f>IF(OR($A48="",$B48="",$C48=""),"",A48*'MPTO_working_3-way'!$I47)</f>
        <v>2.1374696080757341</v>
      </c>
      <c r="F48" s="21">
        <f>IF(OR($A48="",$B48="",$C48=""),"",B48*'MPTO_working_3-way'!$I47)</f>
        <v>3.3410932708756622</v>
      </c>
      <c r="G48" s="22">
        <f>IF(OR($A48="",$B48="",$C48=""),"",C48*'MPTO_working_3-way'!$I47)</f>
        <v>4.171178555565267</v>
      </c>
      <c r="H48" s="17"/>
      <c r="I48" s="21"/>
      <c r="J48" s="22"/>
      <c r="K48" s="17"/>
      <c r="L48" s="21"/>
      <c r="M48" s="22"/>
      <c r="N48" s="23">
        <f t="shared" si="4"/>
        <v>46.784290930819559</v>
      </c>
      <c r="O48" s="24">
        <f t="shared" si="5"/>
        <v>29.930322769406299</v>
      </c>
      <c r="P48" s="24">
        <f t="shared" si="6"/>
        <v>23.974039631215994</v>
      </c>
      <c r="Q48" t="s">
        <v>78</v>
      </c>
      <c r="R48" t="s">
        <v>97</v>
      </c>
      <c r="S48" s="58" t="s">
        <v>337</v>
      </c>
      <c r="AD48" s="37"/>
      <c r="AE48" s="37"/>
      <c r="AH48" s="37"/>
      <c r="AI48" s="37"/>
      <c r="AJ48" t="s">
        <v>68</v>
      </c>
    </row>
    <row r="49" spans="1:36" s="36" customFormat="1" ht="15" x14ac:dyDescent="0.25">
      <c r="A49">
        <v>2.57</v>
      </c>
      <c r="B49">
        <v>3.09</v>
      </c>
      <c r="C49">
        <v>3.02</v>
      </c>
      <c r="D49" s="20">
        <f t="shared" si="0"/>
        <v>4.3855481649583972E-2</v>
      </c>
      <c r="E49" s="17">
        <f>IF(OR($A49="",$B49="",$C49=""),"",A49*'MPTO_working_3-way'!$I48)</f>
        <v>2.654745728044531</v>
      </c>
      <c r="F49" s="21">
        <f>IF(OR($A49="",$B49="",$C49=""),"",B49*'MPTO_working_3-way'!$I48)</f>
        <v>3.1918927236021797</v>
      </c>
      <c r="G49" s="22">
        <f>IF(OR($A49="",$B49="",$C49=""),"",C49*'MPTO_working_3-way'!$I48)</f>
        <v>3.1195844742001886</v>
      </c>
      <c r="H49" s="17"/>
      <c r="I49" s="21"/>
      <c r="J49" s="22"/>
      <c r="K49" s="17"/>
      <c r="L49" s="21"/>
      <c r="M49" s="22"/>
      <c r="N49" s="23">
        <f t="shared" si="4"/>
        <v>37.668390966263786</v>
      </c>
      <c r="O49" s="24">
        <f t="shared" si="5"/>
        <v>31.329373716277647</v>
      </c>
      <c r="P49" s="24">
        <f t="shared" si="6"/>
        <v>32.055551252747662</v>
      </c>
      <c r="Q49" t="s">
        <v>84</v>
      </c>
      <c r="R49" t="s">
        <v>144</v>
      </c>
      <c r="S49" s="58" t="s">
        <v>337</v>
      </c>
      <c r="AD49" s="37"/>
      <c r="AE49" s="37"/>
      <c r="AH49" s="37"/>
      <c r="AI49" s="37"/>
      <c r="AJ49" t="s">
        <v>68</v>
      </c>
    </row>
    <row r="50" spans="1:36" s="36" customFormat="1" ht="15" x14ac:dyDescent="0.25">
      <c r="A50">
        <v>2.2599999999999998</v>
      </c>
      <c r="B50">
        <v>3.25</v>
      </c>
      <c r="C50">
        <v>3.39</v>
      </c>
      <c r="D50" s="20">
        <f t="shared" si="0"/>
        <v>4.5155434535965489E-2</v>
      </c>
      <c r="E50" s="17">
        <f>IF(OR($A50="",$B50="",$C50=""),"",A50*'MPTO_working_3-way'!$I49)</f>
        <v>2.3611397874044115</v>
      </c>
      <c r="F50" s="21">
        <f>IF(OR($A50="",$B50="",$C50=""),"",B50*'MPTO_working_3-way'!$I49)</f>
        <v>3.3954443845417424</v>
      </c>
      <c r="G50" s="22">
        <f>IF(OR($A50="",$B50="",$C50=""),"",C50*'MPTO_working_3-way'!$I49)</f>
        <v>3.5417096811066178</v>
      </c>
      <c r="H50" s="17"/>
      <c r="I50" s="21"/>
      <c r="J50" s="22"/>
      <c r="K50" s="17"/>
      <c r="L50" s="21"/>
      <c r="M50" s="22"/>
      <c r="N50" s="23">
        <f t="shared" si="4"/>
        <v>42.352426795505174</v>
      </c>
      <c r="O50" s="24">
        <f t="shared" si="5"/>
        <v>29.451226017797445</v>
      </c>
      <c r="P50" s="24">
        <f t="shared" si="6"/>
        <v>28.234951197003451</v>
      </c>
      <c r="Q50" t="s">
        <v>91</v>
      </c>
      <c r="R50" t="s">
        <v>81</v>
      </c>
      <c r="S50" s="58" t="s">
        <v>337</v>
      </c>
      <c r="AD50" s="37"/>
      <c r="AE50" s="37"/>
      <c r="AH50" s="37"/>
      <c r="AI50" s="37"/>
      <c r="AJ50" t="s">
        <v>68</v>
      </c>
    </row>
    <row r="51" spans="1:36" s="36" customFormat="1" ht="15" x14ac:dyDescent="0.25">
      <c r="A51">
        <v>1.28</v>
      </c>
      <c r="B51">
        <v>5.54</v>
      </c>
      <c r="C51">
        <v>11.1</v>
      </c>
      <c r="D51" s="20">
        <f t="shared" si="0"/>
        <v>5.1845505252545054E-2</v>
      </c>
      <c r="E51" s="17">
        <f>IF(OR($A51="",$B51="",$C51=""),"",A51*'MPTO_working_3-way'!$I50)</f>
        <v>1.3361350165114676</v>
      </c>
      <c r="F51" s="21">
        <f>IF(OR($A51="",$B51="",$C51=""),"",B51*'MPTO_working_3-way'!$I50)</f>
        <v>5.7829593683386955</v>
      </c>
      <c r="G51" s="22">
        <f>IF(OR($A51="",$B51="",$C51=""),"",C51*'MPTO_working_3-way'!$I50)</f>
        <v>11.586795846310382</v>
      </c>
      <c r="H51" s="17"/>
      <c r="I51" s="21"/>
      <c r="J51" s="22"/>
      <c r="K51" s="17"/>
      <c r="L51" s="21"/>
      <c r="M51" s="22"/>
      <c r="N51" s="23">
        <f t="shared" si="4"/>
        <v>74.842735774630995</v>
      </c>
      <c r="O51" s="24">
        <f t="shared" si="5"/>
        <v>17.292184438903917</v>
      </c>
      <c r="P51" s="24">
        <f t="shared" si="6"/>
        <v>8.6305136749124038</v>
      </c>
      <c r="Q51" t="s">
        <v>89</v>
      </c>
      <c r="R51" t="s">
        <v>93</v>
      </c>
      <c r="S51" s="58" t="s">
        <v>337</v>
      </c>
      <c r="AD51" s="37"/>
      <c r="AE51" s="37"/>
      <c r="AH51" s="37"/>
      <c r="AI51" s="37"/>
      <c r="AJ51" t="s">
        <v>68</v>
      </c>
    </row>
    <row r="52" spans="1:36" s="36" customFormat="1" ht="15" x14ac:dyDescent="0.25">
      <c r="A52">
        <v>1.52</v>
      </c>
      <c r="B52">
        <v>4.8499999999999996</v>
      </c>
      <c r="C52">
        <v>5.9</v>
      </c>
      <c r="D52" s="20">
        <f t="shared" si="0"/>
        <v>3.357182927614355E-2</v>
      </c>
      <c r="E52" s="17">
        <f>IF(OR($A52="",$B52="",$C52=""),"",A52*'MPTO_working_3-way'!$I51)</f>
        <v>1.5886362604946676</v>
      </c>
      <c r="F52" s="21">
        <f>IF(OR($A52="",$B52="",$C52=""),"",B52*'MPTO_working_3-way'!$I51)</f>
        <v>5.0690038574994318</v>
      </c>
      <c r="G52" s="22">
        <f>IF(OR($A52="",$B52="",$C52=""),"",C52*'MPTO_working_3-way'!$I51)</f>
        <v>6.1664170637621964</v>
      </c>
      <c r="H52" s="17"/>
      <c r="I52" s="21"/>
      <c r="J52" s="22"/>
      <c r="K52" s="17"/>
      <c r="L52" s="21"/>
      <c r="M52" s="22"/>
      <c r="N52" s="23">
        <f t="shared" si="4"/>
        <v>62.947071325730739</v>
      </c>
      <c r="O52" s="24">
        <f t="shared" si="5"/>
        <v>19.727741941259946</v>
      </c>
      <c r="P52" s="24">
        <f t="shared" si="6"/>
        <v>16.216872612730633</v>
      </c>
      <c r="Q52" t="s">
        <v>225</v>
      </c>
      <c r="R52" t="s">
        <v>226</v>
      </c>
      <c r="S52" s="58" t="s">
        <v>337</v>
      </c>
      <c r="AD52" s="37"/>
      <c r="AE52" s="37"/>
      <c r="AH52" s="37"/>
      <c r="AI52" s="37"/>
      <c r="AJ52" t="s">
        <v>344</v>
      </c>
    </row>
    <row r="53" spans="1:36" s="36" customFormat="1" ht="15" x14ac:dyDescent="0.25">
      <c r="A53">
        <v>1.74</v>
      </c>
      <c r="B53">
        <v>4.25</v>
      </c>
      <c r="C53">
        <v>4.54</v>
      </c>
      <c r="D53" s="20">
        <f t="shared" si="0"/>
        <v>3.0271078505836435E-2</v>
      </c>
      <c r="E53" s="17">
        <f>IF(OR($A53="",$B53="",$C53=""),"",A53*'MPTO_working_3-way'!$I52)</f>
        <v>1.8302111791394284</v>
      </c>
      <c r="F53" s="21">
        <f>IF(OR($A53="",$B53="",$C53=""),"",B53*'MPTO_working_3-way'!$I52)</f>
        <v>4.4703433973233162</v>
      </c>
      <c r="G53" s="22">
        <f>IF(OR($A53="",$B53="",$C53=""),"",C53*'MPTO_working_3-way'!$I52)</f>
        <v>4.7753785938465549</v>
      </c>
      <c r="H53" s="17"/>
      <c r="I53" s="21"/>
      <c r="J53" s="22"/>
      <c r="K53" s="17"/>
      <c r="L53" s="21"/>
      <c r="M53" s="22"/>
      <c r="N53" s="23">
        <f t="shared" si="4"/>
        <v>54.638503545268655</v>
      </c>
      <c r="O53" s="24">
        <f t="shared" si="5"/>
        <v>22.369646157357053</v>
      </c>
      <c r="P53" s="24">
        <f t="shared" si="6"/>
        <v>20.940748054794597</v>
      </c>
      <c r="Q53" t="s">
        <v>227</v>
      </c>
      <c r="R53" t="s">
        <v>228</v>
      </c>
      <c r="S53" s="58" t="s">
        <v>337</v>
      </c>
      <c r="AD53" s="37"/>
      <c r="AE53" s="37"/>
      <c r="AH53" s="37"/>
      <c r="AI53" s="37"/>
      <c r="AJ53" t="s">
        <v>344</v>
      </c>
    </row>
    <row r="54" spans="1:36" s="36" customFormat="1" ht="15" x14ac:dyDescent="0.25">
      <c r="A54">
        <v>2.1</v>
      </c>
      <c r="B54">
        <v>3.66</v>
      </c>
      <c r="C54">
        <v>3.59</v>
      </c>
      <c r="D54" s="20">
        <f t="shared" si="0"/>
        <v>2.7966051939749326E-2</v>
      </c>
      <c r="E54" s="17">
        <f>IF(OR($A54="",$B54="",$C54=""),"",A54*'MPTO_working_3-way'!$I53)</f>
        <v>2.1705008414799014</v>
      </c>
      <c r="F54" s="21">
        <f>IF(OR($A54="",$B54="",$C54=""),"",B54*'MPTO_working_3-way'!$I53)</f>
        <v>3.7828728951506854</v>
      </c>
      <c r="G54" s="22">
        <f>IF(OR($A54="",$B54="",$C54=""),"",C54*'MPTO_working_3-way'!$I53)</f>
        <v>3.7105228671013553</v>
      </c>
      <c r="H54" s="17"/>
      <c r="I54" s="21"/>
      <c r="J54" s="22"/>
      <c r="K54" s="17"/>
      <c r="L54" s="21"/>
      <c r="M54" s="22"/>
      <c r="N54" s="23">
        <f t="shared" si="4"/>
        <v>46.072315701945321</v>
      </c>
      <c r="O54" s="24">
        <f t="shared" si="5"/>
        <v>26.43493523882109</v>
      </c>
      <c r="P54" s="24">
        <f t="shared" si="6"/>
        <v>26.950379658519548</v>
      </c>
      <c r="Q54" t="s">
        <v>229</v>
      </c>
      <c r="R54" t="s">
        <v>230</v>
      </c>
      <c r="S54" s="58" t="s">
        <v>337</v>
      </c>
      <c r="AD54" s="37"/>
      <c r="AE54" s="37"/>
      <c r="AH54" s="37"/>
      <c r="AI54" s="37"/>
      <c r="AJ54" t="s">
        <v>344</v>
      </c>
    </row>
    <row r="55" spans="1:36" s="36" customFormat="1" ht="15" x14ac:dyDescent="0.25">
      <c r="A55">
        <v>2.08</v>
      </c>
      <c r="B55">
        <v>3.33</v>
      </c>
      <c r="C55">
        <v>4.03</v>
      </c>
      <c r="D55" s="20">
        <f t="shared" si="0"/>
        <v>2.9208488885908102E-2</v>
      </c>
      <c r="E55" s="17">
        <f>IF(OR($A55="",$B55="",$C55=""),"",A55*'MPTO_working_3-way'!$I54)</f>
        <v>2.1429638432921401</v>
      </c>
      <c r="F55" s="21">
        <f>IF(OR($A55="",$B55="",$C55=""),"",B55*'MPTO_working_3-way'!$I54)</f>
        <v>3.4308026914244354</v>
      </c>
      <c r="G55" s="22">
        <f>IF(OR($A55="",$B55="",$C55=""),"",C55*'MPTO_working_3-way'!$I54)</f>
        <v>4.1519924463785207</v>
      </c>
      <c r="H55" s="17"/>
      <c r="I55" s="21"/>
      <c r="J55" s="22"/>
      <c r="K55" s="17"/>
      <c r="L55" s="21"/>
      <c r="M55" s="22"/>
      <c r="N55" s="23">
        <f t="shared" si="4"/>
        <v>46.664343084003903</v>
      </c>
      <c r="O55" s="24">
        <f t="shared" si="5"/>
        <v>29.147697782200638</v>
      </c>
      <c r="P55" s="24">
        <f t="shared" si="6"/>
        <v>24.084822236905243</v>
      </c>
      <c r="Q55" t="s">
        <v>113</v>
      </c>
      <c r="R55" t="s">
        <v>105</v>
      </c>
      <c r="S55" s="58" t="s">
        <v>337</v>
      </c>
      <c r="AD55" s="37"/>
      <c r="AE55" s="37"/>
      <c r="AH55" s="37"/>
      <c r="AI55" s="37"/>
      <c r="AJ55" t="s">
        <v>98</v>
      </c>
    </row>
    <row r="56" spans="1:36" s="36" customFormat="1" ht="15" x14ac:dyDescent="0.25">
      <c r="A56">
        <v>1.41</v>
      </c>
      <c r="B56">
        <v>4.8</v>
      </c>
      <c r="C56">
        <v>8.5500000000000007</v>
      </c>
      <c r="D56" s="20">
        <f t="shared" si="0"/>
        <v>3.4512255816847137E-2</v>
      </c>
      <c r="E56" s="17">
        <f>IF(OR($A56="",$B56="",$C56=""),"",A56*'MPTO_working_3-way'!$I55)</f>
        <v>1.4494321332350464</v>
      </c>
      <c r="F56" s="21">
        <f>IF(OR($A56="",$B56="",$C56=""),"",B56*'MPTO_working_3-way'!$I55)</f>
        <v>4.9342370493107968</v>
      </c>
      <c r="G56" s="22">
        <f>IF(OR($A56="",$B56="",$C56=""),"",C56*'MPTO_working_3-way'!$I55)</f>
        <v>8.7891097440848576</v>
      </c>
      <c r="H56" s="17"/>
      <c r="I56" s="21"/>
      <c r="J56" s="22"/>
      <c r="K56" s="17"/>
      <c r="L56" s="21"/>
      <c r="M56" s="22"/>
      <c r="N56" s="23">
        <f t="shared" si="4"/>
        <v>68.992536943972638</v>
      </c>
      <c r="O56" s="24">
        <f t="shared" si="5"/>
        <v>20.266557727291961</v>
      </c>
      <c r="P56" s="24">
        <f t="shared" si="6"/>
        <v>11.377716618830572</v>
      </c>
      <c r="Q56" t="s">
        <v>103</v>
      </c>
      <c r="R56" t="s">
        <v>110</v>
      </c>
      <c r="S56" s="58" t="s">
        <v>337</v>
      </c>
      <c r="AD56" s="37"/>
      <c r="AE56" s="37"/>
      <c r="AH56" s="37"/>
      <c r="AI56" s="37"/>
      <c r="AJ56" t="s">
        <v>98</v>
      </c>
    </row>
    <row r="57" spans="1:36" s="36" customFormat="1" ht="15" x14ac:dyDescent="0.25">
      <c r="A57">
        <v>1.54</v>
      </c>
      <c r="B57">
        <v>4.0199999999999996</v>
      </c>
      <c r="C57">
        <v>7.5</v>
      </c>
      <c r="D57" s="20">
        <f t="shared" si="0"/>
        <v>3.1440201589455263E-2</v>
      </c>
      <c r="E57" s="17">
        <f>IF(OR($A57="",$B57="",$C57=""),"",A57*'MPTO_working_3-way'!$I56)</f>
        <v>1.5849810728842986</v>
      </c>
      <c r="F57" s="21">
        <f>IF(OR($A57="",$B57="",$C57=""),"",B57*'MPTO_working_3-way'!$I56)</f>
        <v>4.13741812532135</v>
      </c>
      <c r="G57" s="22">
        <f>IF(OR($A57="",$B57="",$C57=""),"",C57*'MPTO_working_3-way'!$I56)</f>
        <v>7.7190636666443107</v>
      </c>
      <c r="H57" s="17"/>
      <c r="I57" s="21"/>
      <c r="J57" s="22"/>
      <c r="K57" s="17"/>
      <c r="L57" s="21"/>
      <c r="M57" s="22"/>
      <c r="N57" s="23">
        <f t="shared" si="4"/>
        <v>63.092236059338646</v>
      </c>
      <c r="O57" s="24">
        <f t="shared" si="5"/>
        <v>24.169662569995406</v>
      </c>
      <c r="P57" s="24">
        <f t="shared" si="6"/>
        <v>12.954939137517538</v>
      </c>
      <c r="Q57" t="s">
        <v>111</v>
      </c>
      <c r="R57" t="s">
        <v>95</v>
      </c>
      <c r="S57" s="58" t="s">
        <v>337</v>
      </c>
      <c r="AD57" s="37"/>
      <c r="AE57" s="37"/>
      <c r="AH57" s="37"/>
      <c r="AI57" s="37"/>
      <c r="AJ57" t="s">
        <v>98</v>
      </c>
    </row>
    <row r="58" spans="1:36" s="36" customFormat="1" ht="15" x14ac:dyDescent="0.25">
      <c r="A58">
        <v>1.69</v>
      </c>
      <c r="B58">
        <v>3.79</v>
      </c>
      <c r="C58">
        <v>5.71</v>
      </c>
      <c r="D58" s="20">
        <f t="shared" si="0"/>
        <v>3.0699567586807808E-2</v>
      </c>
      <c r="E58" s="17">
        <f>IF(OR($A58="",$B58="",$C58=""),"",A58*'MPTO_working_3-way'!$I57)</f>
        <v>1.7483257123304716</v>
      </c>
      <c r="F58" s="21">
        <f>IF(OR($A58="",$B58="",$C58=""),"",B58*'MPTO_working_3-way'!$I57)</f>
        <v>3.9208014495458507</v>
      </c>
      <c r="G58" s="22">
        <f>IF(OR($A58="",$B58="",$C58=""),"",C58*'MPTO_working_3-way'!$I57)</f>
        <v>5.9070649807141971</v>
      </c>
      <c r="H58" s="17"/>
      <c r="I58" s="21"/>
      <c r="J58" s="22"/>
      <c r="K58" s="17"/>
      <c r="L58" s="21"/>
      <c r="M58" s="22"/>
      <c r="N58" s="23">
        <f t="shared" si="4"/>
        <v>57.197580116065829</v>
      </c>
      <c r="O58" s="24">
        <f t="shared" si="5"/>
        <v>25.504989550435681</v>
      </c>
      <c r="P58" s="24">
        <f t="shared" si="6"/>
        <v>16.928880980061514</v>
      </c>
      <c r="Q58" t="s">
        <v>145</v>
      </c>
      <c r="R58" t="s">
        <v>121</v>
      </c>
      <c r="S58" s="58" t="s">
        <v>337</v>
      </c>
      <c r="AD58" s="37"/>
      <c r="AE58" s="37"/>
      <c r="AH58" s="37"/>
      <c r="AI58" s="37"/>
      <c r="AJ58" t="s">
        <v>98</v>
      </c>
    </row>
    <row r="59" spans="1:36" s="36" customFormat="1" ht="15" x14ac:dyDescent="0.25">
      <c r="A59">
        <v>1.44</v>
      </c>
      <c r="B59">
        <v>4.59</v>
      </c>
      <c r="C59">
        <v>8.2200000000000006</v>
      </c>
      <c r="D59" s="20">
        <f t="shared" si="0"/>
        <v>3.3963869408266234E-2</v>
      </c>
      <c r="E59" s="17">
        <f>IF(OR($A59="",$B59="",$C59=""),"",A59*'MPTO_working_3-way'!$I58)</f>
        <v>1.4852738902888156</v>
      </c>
      <c r="F59" s="21">
        <f>IF(OR($A59="",$B59="",$C59=""),"",B59*'MPTO_working_3-way'!$I58)</f>
        <v>4.7343105252955997</v>
      </c>
      <c r="G59" s="22">
        <f>IF(OR($A59="",$B59="",$C59=""),"",C59*'MPTO_working_3-way'!$I58)</f>
        <v>8.4784384570653231</v>
      </c>
      <c r="H59" s="17"/>
      <c r="I59" s="21"/>
      <c r="J59" s="22"/>
      <c r="K59" s="17"/>
      <c r="L59" s="21"/>
      <c r="M59" s="22"/>
      <c r="N59" s="23">
        <f t="shared" si="4"/>
        <v>67.327649569437142</v>
      </c>
      <c r="O59" s="24">
        <f t="shared" si="5"/>
        <v>21.122399864921455</v>
      </c>
      <c r="P59" s="24">
        <f t="shared" si="6"/>
        <v>11.794624742091177</v>
      </c>
      <c r="Q59" t="s">
        <v>99</v>
      </c>
      <c r="R59" t="s">
        <v>101</v>
      </c>
      <c r="S59" s="58" t="s">
        <v>337</v>
      </c>
      <c r="AD59" s="37"/>
      <c r="AE59" s="37"/>
      <c r="AH59" s="37"/>
      <c r="AI59" s="37"/>
      <c r="AJ59" t="s">
        <v>98</v>
      </c>
    </row>
    <row r="60" spans="1:36" s="36" customFormat="1" ht="15" x14ac:dyDescent="0.25">
      <c r="A60">
        <v>2.8</v>
      </c>
      <c r="B60">
        <v>3.18</v>
      </c>
      <c r="C60">
        <v>2.81</v>
      </c>
      <c r="D60" s="20">
        <f t="shared" si="0"/>
        <v>2.7480152068884989E-2</v>
      </c>
      <c r="E60" s="17">
        <f>IF(OR($A60="",$B60="",$C60=""),"",A60*'MPTO_working_3-way'!$I59)</f>
        <v>2.8859587892430616</v>
      </c>
      <c r="F60" s="21">
        <f>IF(OR($A60="",$B60="",$C60=""),"",B60*'MPTO_working_3-way'!$I59)</f>
        <v>3.277624624926049</v>
      </c>
      <c r="G60" s="22">
        <f>IF(OR($A60="",$B60="",$C60=""),"",C60*'MPTO_working_3-way'!$I59)</f>
        <v>2.8962657849189299</v>
      </c>
      <c r="H60" s="17"/>
      <c r="I60" s="21"/>
      <c r="J60" s="22"/>
      <c r="K60" s="17"/>
      <c r="L60" s="21"/>
      <c r="M60" s="22"/>
      <c r="N60" s="23">
        <f t="shared" si="4"/>
        <v>34.650529443709871</v>
      </c>
      <c r="O60" s="24">
        <f t="shared" si="5"/>
        <v>30.509900139115608</v>
      </c>
      <c r="P60" s="24">
        <f t="shared" si="6"/>
        <v>34.52721795102763</v>
      </c>
      <c r="Q60" t="s">
        <v>143</v>
      </c>
      <c r="R60" t="s">
        <v>109</v>
      </c>
      <c r="S60" s="58" t="s">
        <v>337</v>
      </c>
      <c r="AD60" s="37"/>
      <c r="AE60" s="37"/>
      <c r="AH60" s="37"/>
      <c r="AI60" s="37"/>
      <c r="AJ60" t="s">
        <v>98</v>
      </c>
    </row>
    <row r="61" spans="1:36" s="36" customFormat="1" ht="15" x14ac:dyDescent="0.25">
      <c r="A61">
        <v>1.67</v>
      </c>
      <c r="B61">
        <v>3.95</v>
      </c>
      <c r="C61">
        <v>5.61</v>
      </c>
      <c r="D61" s="20">
        <f t="shared" si="0"/>
        <v>3.0220071601196219E-2</v>
      </c>
      <c r="E61" s="17">
        <f>IF(OR($A61="",$B61="",$C61=""),"",A61*'MPTO_working_3-way'!$I60)</f>
        <v>1.7267196619118046</v>
      </c>
      <c r="F61" s="21">
        <f>IF(OR($A61="",$B61="",$C61=""),"",B61*'MPTO_working_3-way'!$I60)</f>
        <v>4.0841572841626519</v>
      </c>
      <c r="G61" s="22">
        <f>IF(OR($A61="",$B61="",$C61=""),"",C61*'MPTO_working_3-way'!$I60)</f>
        <v>5.8005373073803739</v>
      </c>
      <c r="H61" s="17"/>
      <c r="I61" s="21"/>
      <c r="J61" s="22"/>
      <c r="K61" s="17"/>
      <c r="L61" s="21"/>
      <c r="M61" s="22"/>
      <c r="N61" s="23">
        <f t="shared" si="4"/>
        <v>57.913280427513705</v>
      </c>
      <c r="O61" s="24">
        <f t="shared" si="5"/>
        <v>24.484855269353893</v>
      </c>
      <c r="P61" s="24">
        <f t="shared" si="6"/>
        <v>17.239782230650246</v>
      </c>
      <c r="Q61" t="s">
        <v>100</v>
      </c>
      <c r="R61" t="s">
        <v>102</v>
      </c>
      <c r="S61" s="58" t="s">
        <v>337</v>
      </c>
      <c r="AD61" s="37"/>
      <c r="AE61" s="37"/>
      <c r="AH61" s="37"/>
      <c r="AI61" s="37"/>
      <c r="AJ61" t="s">
        <v>98</v>
      </c>
    </row>
    <row r="62" spans="1:36" s="36" customFormat="1" ht="15" x14ac:dyDescent="0.25">
      <c r="A62">
        <v>3.7</v>
      </c>
      <c r="B62">
        <v>3.8</v>
      </c>
      <c r="C62">
        <v>2</v>
      </c>
      <c r="D62" s="20">
        <f t="shared" si="0"/>
        <v>3.3428165007112209E-2</v>
      </c>
      <c r="E62" s="17">
        <f>IF(OR($A62="",$B62="",$C62=""),"",A62*'MPTO_working_3-way'!$I61)</f>
        <v>3.8016765626548747</v>
      </c>
      <c r="F62" s="21">
        <f>IF(OR($A62="",$B62="",$C62=""),"",B62*'MPTO_working_3-way'!$I61)</f>
        <v>3.9044245778617626</v>
      </c>
      <c r="G62" s="22">
        <f>IF(OR($A62="",$B62="",$C62=""),"",C62*'MPTO_working_3-way'!$I61)</f>
        <v>2.05496030413777</v>
      </c>
      <c r="H62" s="17"/>
      <c r="I62" s="21"/>
      <c r="J62" s="22"/>
      <c r="K62" s="17"/>
      <c r="L62" s="21"/>
      <c r="M62" s="22"/>
      <c r="N62" s="23">
        <f t="shared" si="4"/>
        <v>26.304184049304208</v>
      </c>
      <c r="O62" s="24">
        <f t="shared" si="5"/>
        <v>25.611968679585679</v>
      </c>
      <c r="P62" s="24">
        <f t="shared" si="6"/>
        <v>48.662740491212787</v>
      </c>
      <c r="Q62" t="s">
        <v>135</v>
      </c>
      <c r="R62" t="s">
        <v>139</v>
      </c>
      <c r="S62" s="58" t="s">
        <v>337</v>
      </c>
      <c r="AD62" s="37"/>
      <c r="AE62" s="37"/>
      <c r="AH62" s="37"/>
      <c r="AI62" s="37"/>
      <c r="AJ62" t="s">
        <v>147</v>
      </c>
    </row>
    <row r="63" spans="1:36" s="36" customFormat="1" ht="15" x14ac:dyDescent="0.25">
      <c r="A63">
        <v>4.33</v>
      </c>
      <c r="B63">
        <v>3.75</v>
      </c>
      <c r="C63">
        <v>1.86</v>
      </c>
      <c r="D63" s="20">
        <f t="shared" si="0"/>
        <v>3.5247957485907255E-2</v>
      </c>
      <c r="E63" s="17">
        <f>IF(OR($A63="",$B63="",$C63=""),"",A63*'MPTO_working_3-way'!$I62)</f>
        <v>4.4608529100331795</v>
      </c>
      <c r="F63" s="21">
        <f>IF(OR($A63="",$B63="",$C63=""),"",B63*'MPTO_working_3-way'!$I62)</f>
        <v>3.8633252685044859</v>
      </c>
      <c r="G63" s="22">
        <f>IF(OR($A63="",$B63="",$C63=""),"",C63*'MPTO_working_3-way'!$I62)</f>
        <v>1.9162093331782251</v>
      </c>
      <c r="H63" s="17"/>
      <c r="I63" s="21"/>
      <c r="J63" s="22"/>
      <c r="K63" s="17"/>
      <c r="L63" s="21"/>
      <c r="M63" s="22"/>
      <c r="N63" s="23">
        <f t="shared" si="4"/>
        <v>22.417237693510099</v>
      </c>
      <c r="O63" s="24">
        <f t="shared" si="5"/>
        <v>25.884437123439657</v>
      </c>
      <c r="P63" s="24">
        <f t="shared" si="6"/>
        <v>52.186365168225116</v>
      </c>
      <c r="Q63" t="s">
        <v>140</v>
      </c>
      <c r="R63" t="s">
        <v>138</v>
      </c>
      <c r="S63" s="58" t="s">
        <v>337</v>
      </c>
      <c r="AD63" s="37"/>
      <c r="AE63" s="37"/>
      <c r="AH63" s="37"/>
      <c r="AI63" s="37"/>
      <c r="AJ63" t="s">
        <v>147</v>
      </c>
    </row>
    <row r="64" spans="1:36" s="36" customFormat="1" ht="15" x14ac:dyDescent="0.25">
      <c r="A64">
        <v>3</v>
      </c>
      <c r="B64">
        <v>3.58</v>
      </c>
      <c r="C64">
        <v>2.38</v>
      </c>
      <c r="D64" s="20">
        <f t="shared" si="0"/>
        <v>3.2831009498771602E-2</v>
      </c>
      <c r="E64" s="17">
        <f>IF(OR($A64="",$B64="",$C64=""),"",A64*'MPTO_working_3-way'!$I63)</f>
        <v>3.1002844950213366</v>
      </c>
      <c r="F64" s="21">
        <f>IF(OR($A64="",$B64="",$C64=""),"",B64*'MPTO_working_3-way'!$I63)</f>
        <v>3.6996728307254618</v>
      </c>
      <c r="G64" s="22">
        <f>IF(OR($A64="",$B64="",$C64=""),"",C64*'MPTO_working_3-way'!$I63)</f>
        <v>2.459559032716927</v>
      </c>
      <c r="H64" s="17"/>
      <c r="I64" s="21"/>
      <c r="J64" s="22"/>
      <c r="K64" s="17"/>
      <c r="L64" s="21"/>
      <c r="M64" s="22"/>
      <c r="N64" s="23">
        <f t="shared" si="4"/>
        <v>32.255104381738938</v>
      </c>
      <c r="O64" s="24">
        <f t="shared" si="5"/>
        <v>27.0294170796695</v>
      </c>
      <c r="P64" s="24">
        <f t="shared" si="6"/>
        <v>40.657694598830588</v>
      </c>
      <c r="Q64" t="s">
        <v>127</v>
      </c>
      <c r="R64" t="s">
        <v>142</v>
      </c>
      <c r="S64" s="58" t="s">
        <v>337</v>
      </c>
      <c r="AD64" s="37"/>
      <c r="AE64" s="37"/>
      <c r="AH64" s="37"/>
      <c r="AI64" s="37"/>
      <c r="AJ64" t="s">
        <v>147</v>
      </c>
    </row>
    <row r="65" spans="1:36" s="36" customFormat="1" ht="15" x14ac:dyDescent="0.25">
      <c r="A65">
        <v>4.82</v>
      </c>
      <c r="B65">
        <v>3.75</v>
      </c>
      <c r="C65">
        <v>1.84</v>
      </c>
      <c r="D65" s="20">
        <f t="shared" si="0"/>
        <v>1.7613807204281517E-2</v>
      </c>
      <c r="E65" s="17">
        <f>IF(OR($A65="",$B65="",$C65=""),"",A65*'MPTO_working_3-way'!$I64)</f>
        <v>4.9898951550820732</v>
      </c>
      <c r="F65" s="21">
        <f>IF(OR($A65="",$B65="",$C65=""),"",B65*'MPTO_working_3-way'!$I64)</f>
        <v>3.8821798405721522</v>
      </c>
      <c r="G65" s="22">
        <f>IF(OR($A65="",$B65="",$C65=""),"",C65*'MPTO_working_3-way'!$I64)</f>
        <v>1.9048562417740695</v>
      </c>
      <c r="H65" s="17"/>
      <c r="I65" s="21"/>
      <c r="J65" s="22"/>
      <c r="K65" s="17"/>
      <c r="L65" s="21"/>
      <c r="M65" s="22"/>
      <c r="N65" s="23">
        <f t="shared" si="4"/>
        <v>20.040501231404171</v>
      </c>
      <c r="O65" s="24">
        <f t="shared" si="5"/>
        <v>25.758724249431499</v>
      </c>
      <c r="P65" s="24">
        <f t="shared" si="6"/>
        <v>52.497399964873971</v>
      </c>
      <c r="Q65" t="s">
        <v>136</v>
      </c>
      <c r="R65" t="s">
        <v>137</v>
      </c>
      <c r="S65" s="58" t="s">
        <v>337</v>
      </c>
      <c r="AD65" s="37"/>
      <c r="AE65" s="37"/>
      <c r="AH65" s="37"/>
      <c r="AI65" s="37"/>
      <c r="AJ65" t="s">
        <v>147</v>
      </c>
    </row>
    <row r="66" spans="1:36" s="36" customFormat="1" ht="15" x14ac:dyDescent="0.25">
      <c r="A66">
        <v>9</v>
      </c>
      <c r="B66">
        <v>4.9000000000000004</v>
      </c>
      <c r="C66">
        <v>1.39</v>
      </c>
      <c r="D66" s="20">
        <f t="shared" si="0"/>
        <v>3.4617204195827034E-2</v>
      </c>
      <c r="E66" s="17">
        <f>IF(OR($A66="",$B66="",$C66=""),"",A66*'MPTO_working_3-way'!$I65)</f>
        <v>9.2954790854889442</v>
      </c>
      <c r="F66" s="21">
        <f>IF(OR($A66="",$B66="",$C66=""),"",B66*'MPTO_working_3-way'!$I65)</f>
        <v>5.0608719465439815</v>
      </c>
      <c r="G66" s="22">
        <f>IF(OR($A66="",$B66="",$C66=""),"",C66*'MPTO_working_3-way'!$I65)</f>
        <v>1.4356351032032924</v>
      </c>
      <c r="H66" s="17"/>
      <c r="I66" s="21"/>
      <c r="J66" s="22"/>
      <c r="K66" s="17"/>
      <c r="L66" s="21"/>
      <c r="M66" s="22"/>
      <c r="N66" s="23">
        <f t="shared" si="4"/>
        <v>10.757917809326122</v>
      </c>
      <c r="O66" s="24">
        <f t="shared" si="5"/>
        <v>19.759440874272467</v>
      </c>
      <c r="P66" s="24">
        <f t="shared" si="6"/>
        <v>69.655582938082802</v>
      </c>
      <c r="Q66" t="s">
        <v>141</v>
      </c>
      <c r="R66" t="s">
        <v>133</v>
      </c>
      <c r="S66" s="58" t="s">
        <v>337</v>
      </c>
      <c r="AD66" s="37"/>
      <c r="AE66" s="37"/>
      <c r="AH66" s="37"/>
      <c r="AI66" s="37"/>
      <c r="AJ66" t="s">
        <v>147</v>
      </c>
    </row>
    <row r="67" spans="1:36" s="36" customFormat="1" ht="15" x14ac:dyDescent="0.25">
      <c r="A67">
        <v>4.33</v>
      </c>
      <c r="B67">
        <v>3.6</v>
      </c>
      <c r="C67">
        <v>1.9</v>
      </c>
      <c r="D67" s="20">
        <f t="shared" si="0"/>
        <v>3.5040449468552115E-2</v>
      </c>
      <c r="E67" s="17">
        <f>IF(OR($A67="",$B67="",$C67=""),"",A67*'MPTO_working_3-way'!$I66)</f>
        <v>4.4062677851945393</v>
      </c>
      <c r="F67" s="21">
        <f>IF(OR($A67="",$B67="",$C67=""),"",B67*'MPTO_working_3-way'!$I66)</f>
        <v>3.6634097059354134</v>
      </c>
      <c r="G67" s="22">
        <f>IF(OR($A67="",$B67="",$C67=""),"",C67*'MPTO_working_3-way'!$I66)</f>
        <v>1.9334662336881347</v>
      </c>
      <c r="H67" s="17"/>
      <c r="I67" s="21"/>
      <c r="J67" s="22"/>
      <c r="K67" s="17"/>
      <c r="L67" s="21"/>
      <c r="M67" s="22"/>
      <c r="N67" s="23">
        <f t="shared" si="4"/>
        <v>22.694943856115398</v>
      </c>
      <c r="O67" s="24">
        <f t="shared" si="5"/>
        <v>27.296974138049908</v>
      </c>
      <c r="P67" s="24">
        <f t="shared" si="6"/>
        <v>51.720582577357717</v>
      </c>
      <c r="Q67" t="s">
        <v>130</v>
      </c>
      <c r="R67" t="s">
        <v>131</v>
      </c>
      <c r="S67" s="58" t="s">
        <v>337</v>
      </c>
      <c r="AD67" s="37"/>
      <c r="AE67" s="37"/>
      <c r="AH67" s="37"/>
      <c r="AI67" s="37"/>
      <c r="AJ67" t="s">
        <v>147</v>
      </c>
    </row>
    <row r="68" spans="1:36" s="36" customFormat="1" ht="15" x14ac:dyDescent="0.25">
      <c r="A68">
        <v>3.07</v>
      </c>
      <c r="B68">
        <v>3.44</v>
      </c>
      <c r="C68">
        <v>2.33</v>
      </c>
      <c r="D68" s="20">
        <f t="shared" ref="D68:D131" si="7">IF(OR($A68="",$B68="",$C68=""),"",(1/A68)+(1/B68)+(1/C68)-1)</f>
        <v>4.5615122797629137E-2</v>
      </c>
      <c r="E68" s="17">
        <f>IF(OR($A68="",$B68="",$C68=""),"",A68*'MPTO_working_3-way'!$I67)</f>
        <v>3.1762748168811887</v>
      </c>
      <c r="F68" s="21">
        <f>IF(OR($A68="",$B68="",$C68=""),"",B68*'MPTO_working_3-way'!$I67)</f>
        <v>3.5590831824336449</v>
      </c>
      <c r="G68" s="22">
        <f>IF(OR($A68="",$B68="",$C68=""),"",C68*'MPTO_working_3-way'!$I67)</f>
        <v>2.4106580857762769</v>
      </c>
      <c r="H68" s="17"/>
      <c r="I68" s="21"/>
      <c r="J68" s="22"/>
      <c r="K68" s="17"/>
      <c r="L68" s="21"/>
      <c r="M68" s="22"/>
      <c r="N68" s="23">
        <f t="shared" si="4"/>
        <v>31.483421859003641</v>
      </c>
      <c r="O68" s="24">
        <f t="shared" si="5"/>
        <v>28.097123577657317</v>
      </c>
      <c r="P68" s="24">
        <f t="shared" si="6"/>
        <v>41.482448543837414</v>
      </c>
      <c r="Q68" t="s">
        <v>231</v>
      </c>
      <c r="R68" t="s">
        <v>232</v>
      </c>
      <c r="S68" s="58" t="s">
        <v>337</v>
      </c>
      <c r="AD68" s="37"/>
      <c r="AE68" s="37"/>
      <c r="AH68" s="37"/>
      <c r="AI68" s="37"/>
      <c r="AJ68" t="s">
        <v>340</v>
      </c>
    </row>
    <row r="69" spans="1:36" s="36" customFormat="1" ht="15" x14ac:dyDescent="0.25">
      <c r="A69">
        <v>2.88</v>
      </c>
      <c r="B69">
        <v>3.55</v>
      </c>
      <c r="C69">
        <v>2.41</v>
      </c>
      <c r="D69" s="20">
        <f t="shared" si="7"/>
        <v>4.3850122403392255E-2</v>
      </c>
      <c r="E69" s="17">
        <f>IF(OR($A69="",$B69="",$C69=""),"",A69*'MPTO_working_3-way'!$I68)</f>
        <v>2.98091649446943</v>
      </c>
      <c r="F69" s="21">
        <f>IF(OR($A69="",$B69="",$C69=""),"",B69*'MPTO_working_3-way'!$I68)</f>
        <v>3.6743935956133598</v>
      </c>
      <c r="G69" s="22">
        <f>IF(OR($A69="",$B69="",$C69=""),"",C69*'MPTO_working_3-way'!$I68)</f>
        <v>2.4944474832192109</v>
      </c>
      <c r="H69" s="17"/>
      <c r="I69" s="21"/>
      <c r="J69" s="22"/>
      <c r="K69" s="17"/>
      <c r="L69" s="21"/>
      <c r="M69" s="22"/>
      <c r="N69" s="23">
        <f t="shared" ref="N69:N131" si="8">(1/E69)* 100</f>
        <v>33.546729734137983</v>
      </c>
      <c r="O69" s="24">
        <f t="shared" ref="O69:O131" si="9">(1/F69)* 100</f>
        <v>27.215375108258421</v>
      </c>
      <c r="P69" s="24">
        <f t="shared" ref="P69:P131" si="10">(1/G69)* 100</f>
        <v>40.089038022538332</v>
      </c>
      <c r="Q69" t="s">
        <v>233</v>
      </c>
      <c r="R69" t="s">
        <v>234</v>
      </c>
      <c r="S69" s="58" t="s">
        <v>337</v>
      </c>
      <c r="AD69" s="37"/>
      <c r="AE69" s="37"/>
      <c r="AH69" s="37"/>
      <c r="AI69" s="37"/>
      <c r="AJ69" t="s">
        <v>340</v>
      </c>
    </row>
    <row r="70" spans="1:36" s="36" customFormat="1" ht="15" x14ac:dyDescent="0.25">
      <c r="A70">
        <v>2.42</v>
      </c>
      <c r="B70">
        <v>3.44</v>
      </c>
      <c r="C70">
        <v>2.93</v>
      </c>
      <c r="D70" s="20">
        <f t="shared" si="7"/>
        <v>4.521774324211747E-2</v>
      </c>
      <c r="E70" s="17">
        <f>IF(OR($A70="",$B70="",$C70=""),"",A70*'MPTO_working_3-way'!$I69)</f>
        <v>2.5303885971702624</v>
      </c>
      <c r="F70" s="21">
        <f>IF(OR($A70="",$B70="",$C70=""),"",B70*'MPTO_working_3-way'!$I69)</f>
        <v>3.5969160224238443</v>
      </c>
      <c r="G70" s="22">
        <f>IF(OR($A70="",$B70="",$C70=""),"",C70*'MPTO_working_3-way'!$I69)</f>
        <v>3.0636523097970536</v>
      </c>
      <c r="H70" s="17"/>
      <c r="I70" s="21"/>
      <c r="J70" s="22"/>
      <c r="K70" s="17"/>
      <c r="L70" s="21"/>
      <c r="M70" s="22"/>
      <c r="N70" s="23">
        <f t="shared" si="8"/>
        <v>39.519621654883423</v>
      </c>
      <c r="O70" s="24">
        <f t="shared" si="9"/>
        <v>27.80159430372613</v>
      </c>
      <c r="P70" s="24">
        <f t="shared" si="10"/>
        <v>32.640779660347405</v>
      </c>
      <c r="Q70" t="s">
        <v>235</v>
      </c>
      <c r="R70" t="s">
        <v>236</v>
      </c>
      <c r="S70" s="58" t="s">
        <v>337</v>
      </c>
      <c r="AD70" s="37"/>
      <c r="AE70" s="37"/>
      <c r="AH70" s="37"/>
      <c r="AI70" s="37"/>
      <c r="AJ70" t="s">
        <v>340</v>
      </c>
    </row>
    <row r="71" spans="1:36" s="36" customFormat="1" ht="15" x14ac:dyDescent="0.25">
      <c r="A71">
        <v>1.6</v>
      </c>
      <c r="B71">
        <v>4.71</v>
      </c>
      <c r="C71">
        <v>5.14</v>
      </c>
      <c r="D71" s="20">
        <f t="shared" si="7"/>
        <v>3.1866754235957861E-2</v>
      </c>
      <c r="E71" s="17">
        <f>IF(OR($A71="",$B71="",$C71=""),"",A71*'MPTO_working_3-way'!$I70)</f>
        <v>1.6701601958454277</v>
      </c>
      <c r="F71" s="21">
        <f>IF(OR($A71="",$B71="",$C71=""),"",B71*'MPTO_working_3-way'!$I70)</f>
        <v>4.9165340765199774</v>
      </c>
      <c r="G71" s="22">
        <f>IF(OR($A71="",$B71="",$C71=""),"",C71*'MPTO_working_3-way'!$I70)</f>
        <v>5.3653896291534355</v>
      </c>
      <c r="H71" s="17"/>
      <c r="I71" s="21"/>
      <c r="J71" s="22"/>
      <c r="K71" s="17"/>
      <c r="L71" s="21"/>
      <c r="M71" s="22"/>
      <c r="N71" s="23">
        <f t="shared" si="8"/>
        <v>59.874496020652948</v>
      </c>
      <c r="O71" s="24">
        <f t="shared" si="9"/>
        <v>20.339531556909705</v>
      </c>
      <c r="P71" s="24">
        <f t="shared" si="10"/>
        <v>18.637975414989246</v>
      </c>
      <c r="Q71" t="s">
        <v>237</v>
      </c>
      <c r="R71" t="s">
        <v>238</v>
      </c>
      <c r="S71" s="58" t="s">
        <v>337</v>
      </c>
      <c r="AD71" s="37"/>
      <c r="AE71" s="37"/>
      <c r="AH71" s="37"/>
      <c r="AI71" s="37"/>
      <c r="AJ71" t="s">
        <v>125</v>
      </c>
    </row>
    <row r="72" spans="1:36" s="36" customFormat="1" ht="15" x14ac:dyDescent="0.25">
      <c r="A72">
        <v>1.5</v>
      </c>
      <c r="B72">
        <v>4.29</v>
      </c>
      <c r="C72">
        <v>7.58</v>
      </c>
      <c r="D72" s="20">
        <f t="shared" si="7"/>
        <v>3.1693021138931465E-2</v>
      </c>
      <c r="E72" s="17">
        <f>IF(OR($A72="",$B72="",$C72=""),"",A72*'MPTO_working_3-way'!$I71)</f>
        <v>1.5678266148631761</v>
      </c>
      <c r="F72" s="21">
        <f>IF(OR($A72="",$B72="",$C72=""),"",B72*'MPTO_working_3-way'!$I71)</f>
        <v>4.4839841185086842</v>
      </c>
      <c r="G72" s="22">
        <f>IF(OR($A72="",$B72="",$C72=""),"",C72*'MPTO_working_3-way'!$I71)</f>
        <v>7.9227504937752506</v>
      </c>
      <c r="H72" s="17"/>
      <c r="I72" s="21"/>
      <c r="J72" s="22"/>
      <c r="K72" s="17"/>
      <c r="L72" s="21"/>
      <c r="M72" s="22"/>
      <c r="N72" s="23">
        <f t="shared" si="8"/>
        <v>63.782563104866654</v>
      </c>
      <c r="O72" s="24">
        <f t="shared" si="9"/>
        <v>22.301595491212115</v>
      </c>
      <c r="P72" s="24">
        <f t="shared" si="10"/>
        <v>12.621879242387859</v>
      </c>
      <c r="Q72" t="s">
        <v>116</v>
      </c>
      <c r="R72" t="s">
        <v>118</v>
      </c>
      <c r="S72" s="58" t="s">
        <v>337</v>
      </c>
      <c r="AD72" s="37"/>
      <c r="AE72" s="37"/>
      <c r="AH72" s="37"/>
      <c r="AI72" s="37"/>
      <c r="AJ72" t="s">
        <v>125</v>
      </c>
    </row>
    <row r="73" spans="1:36" s="36" customFormat="1" ht="15" x14ac:dyDescent="0.25">
      <c r="A73">
        <v>4.0599999999999996</v>
      </c>
      <c r="B73">
        <v>3.68</v>
      </c>
      <c r="C73">
        <v>1.95</v>
      </c>
      <c r="D73" s="20">
        <f t="shared" si="7"/>
        <v>3.0865061974507224E-2</v>
      </c>
      <c r="E73" s="17">
        <f>IF(OR($A73="",$B73="",$C73=""),"",A73*'MPTO_working_3-way'!$I72)</f>
        <v>4.1893790221979881</v>
      </c>
      <c r="F73" s="21">
        <f>IF(OR($A73="",$B73="",$C73=""),"",B73*'MPTO_working_3-way'!$I72)</f>
        <v>3.797269655588325</v>
      </c>
      <c r="G73" s="22">
        <f>IF(OR($A73="",$B73="",$C73=""),"",C73*'MPTO_working_3-way'!$I72)</f>
        <v>2.0121401707601176</v>
      </c>
      <c r="H73" s="17"/>
      <c r="I73" s="21"/>
      <c r="J73" s="22"/>
      <c r="K73" s="17"/>
      <c r="L73" s="21"/>
      <c r="M73" s="22"/>
      <c r="N73" s="23">
        <f t="shared" si="8"/>
        <v>23.869886078613693</v>
      </c>
      <c r="O73" s="24">
        <f t="shared" si="9"/>
        <v>26.334711271514017</v>
      </c>
      <c r="P73" s="24">
        <f t="shared" si="10"/>
        <v>49.698326912395686</v>
      </c>
      <c r="Q73" t="s">
        <v>115</v>
      </c>
      <c r="R73" t="s">
        <v>239</v>
      </c>
      <c r="S73" s="58" t="s">
        <v>337</v>
      </c>
      <c r="AD73" s="37"/>
      <c r="AE73" s="37"/>
      <c r="AH73" s="37"/>
      <c r="AI73" s="37"/>
      <c r="AJ73" t="s">
        <v>125</v>
      </c>
    </row>
    <row r="74" spans="1:36" s="36" customFormat="1" ht="15" x14ac:dyDescent="0.25">
      <c r="A74">
        <v>1.42</v>
      </c>
      <c r="B74">
        <v>4.53</v>
      </c>
      <c r="C74">
        <v>7.98</v>
      </c>
      <c r="D74" s="20">
        <f t="shared" si="7"/>
        <v>5.0289187197075869E-2</v>
      </c>
      <c r="E74" s="17">
        <f>IF(OR($A74="",$B74="",$C74=""),"",A74*'MPTO_working_3-way'!$I73)</f>
        <v>1.4650040900172827</v>
      </c>
      <c r="F74" s="21">
        <f>IF(OR($A74="",$B74="",$C74=""),"",B74*'MPTO_working_3-way'!$I73)</f>
        <v>4.6735693857593601</v>
      </c>
      <c r="G74" s="22">
        <f>IF(OR($A74="",$B74="",$C74=""),"",C74*'MPTO_working_3-way'!$I73)</f>
        <v>8.2329103086886732</v>
      </c>
      <c r="H74" s="17"/>
      <c r="I74" s="21"/>
      <c r="J74" s="22"/>
      <c r="K74" s="17"/>
      <c r="L74" s="21"/>
      <c r="M74" s="22"/>
      <c r="N74" s="23">
        <f t="shared" si="8"/>
        <v>68.259195098097152</v>
      </c>
      <c r="O74" s="24">
        <f t="shared" si="9"/>
        <v>21.396922083730235</v>
      </c>
      <c r="P74" s="24">
        <f t="shared" si="10"/>
        <v>12.146373062568669</v>
      </c>
      <c r="Q74" t="s">
        <v>240</v>
      </c>
      <c r="R74" t="s">
        <v>241</v>
      </c>
      <c r="S74" s="58" t="s">
        <v>337</v>
      </c>
      <c r="AD74" s="37"/>
      <c r="AE74" s="37"/>
      <c r="AH74" s="37"/>
      <c r="AI74" s="37"/>
      <c r="AJ74" t="s">
        <v>341</v>
      </c>
    </row>
    <row r="75" spans="1:36" s="36" customFormat="1" ht="15" x14ac:dyDescent="0.25">
      <c r="A75">
        <v>1.55</v>
      </c>
      <c r="B75">
        <v>4.24</v>
      </c>
      <c r="C75">
        <v>6.67</v>
      </c>
      <c r="D75" s="20">
        <f t="shared" si="7"/>
        <v>3.0935384407613453E-2</v>
      </c>
      <c r="E75" s="17">
        <f>IF(OR($A75="",$B75="",$C75=""),"",A75*'MPTO_working_3-way'!$I74)</f>
        <v>1.5978408460604863</v>
      </c>
      <c r="F75" s="21">
        <f>IF(OR($A75="",$B75="",$C75=""),"",B75*'MPTO_working_3-way'!$I74)</f>
        <v>4.3708678627719104</v>
      </c>
      <c r="G75" s="22">
        <f>IF(OR($A75="",$B75="",$C75=""),"",C75*'MPTO_working_3-way'!$I74)</f>
        <v>6.8758699633699631</v>
      </c>
      <c r="H75" s="17"/>
      <c r="I75" s="21"/>
      <c r="J75" s="22"/>
      <c r="K75" s="17"/>
      <c r="L75" s="21"/>
      <c r="M75" s="22"/>
      <c r="N75" s="23">
        <f t="shared" si="8"/>
        <v>62.584455921597147</v>
      </c>
      <c r="O75" s="24">
        <f t="shared" si="9"/>
        <v>22.878751575112169</v>
      </c>
      <c r="P75" s="24">
        <f t="shared" si="10"/>
        <v>14.543614194674001</v>
      </c>
      <c r="Q75" t="s">
        <v>242</v>
      </c>
      <c r="R75" t="s">
        <v>243</v>
      </c>
      <c r="S75" s="58" t="s">
        <v>337</v>
      </c>
      <c r="AD75" s="37"/>
      <c r="AE75" s="37"/>
      <c r="AH75" s="37"/>
      <c r="AI75" s="37"/>
      <c r="AJ75" t="s">
        <v>349</v>
      </c>
    </row>
    <row r="76" spans="1:36" s="36" customFormat="1" ht="15" x14ac:dyDescent="0.25">
      <c r="A76">
        <v>2.16</v>
      </c>
      <c r="B76">
        <v>3.41</v>
      </c>
      <c r="C76">
        <v>3.67</v>
      </c>
      <c r="D76" s="20">
        <f t="shared" si="7"/>
        <v>2.8697658960469941E-2</v>
      </c>
      <c r="E76" s="17">
        <f>IF(OR($A76="",$B76="",$C76=""),"",A76*'MPTO_working_3-way'!$I75)</f>
        <v>2.2686246443456839</v>
      </c>
      <c r="F76" s="21">
        <f>IF(OR($A76="",$B76="",$C76=""),"",B76*'MPTO_working_3-way'!$I75)</f>
        <v>3.581486128342029</v>
      </c>
      <c r="G76" s="22">
        <f>IF(OR($A76="",$B76="",$C76=""),"",C76*'MPTO_working_3-way'!$I75)</f>
        <v>3.8545613170132684</v>
      </c>
      <c r="H76" s="17"/>
      <c r="I76" s="21"/>
      <c r="J76" s="22"/>
      <c r="K76" s="17"/>
      <c r="L76" s="21"/>
      <c r="M76" s="22"/>
      <c r="N76" s="23">
        <f t="shared" si="8"/>
        <v>44.079570522712878</v>
      </c>
      <c r="O76" s="24">
        <f t="shared" si="9"/>
        <v>27.92137018447502</v>
      </c>
      <c r="P76" s="24">
        <f t="shared" si="10"/>
        <v>25.943289462959079</v>
      </c>
      <c r="Q76" t="s">
        <v>244</v>
      </c>
      <c r="R76" t="s">
        <v>245</v>
      </c>
      <c r="S76" s="58" t="s">
        <v>337</v>
      </c>
      <c r="AD76" s="37"/>
      <c r="AE76" s="37"/>
      <c r="AH76" s="37"/>
      <c r="AI76" s="37"/>
      <c r="AJ76" t="s">
        <v>349</v>
      </c>
    </row>
    <row r="77" spans="1:36" s="36" customFormat="1" ht="15" x14ac:dyDescent="0.25">
      <c r="A77">
        <v>1.9</v>
      </c>
      <c r="B77">
        <v>3.65</v>
      </c>
      <c r="C77">
        <v>4.34</v>
      </c>
      <c r="D77" s="20">
        <f t="shared" si="7"/>
        <v>3.0703138757188997E-2</v>
      </c>
      <c r="E77" s="17">
        <f>IF(OR($A77="",$B77="",$C77=""),"",A77*'MPTO_working_3-way'!$I76)</f>
        <v>1.9587772303744655</v>
      </c>
      <c r="F77" s="21">
        <f>IF(OR($A77="",$B77="",$C77=""),"",B77*'MPTO_working_3-way'!$I76)</f>
        <v>3.762914153087789</v>
      </c>
      <c r="G77" s="22">
        <f>IF(OR($A77="",$B77="",$C77=""),"",C77*'MPTO_working_3-way'!$I76)</f>
        <v>4.4742595683290425</v>
      </c>
      <c r="H77" s="17"/>
      <c r="I77" s="21"/>
      <c r="J77" s="22"/>
      <c r="K77" s="17"/>
      <c r="L77" s="21"/>
      <c r="M77" s="22"/>
      <c r="N77" s="23">
        <f t="shared" si="8"/>
        <v>51.052257729625893</v>
      </c>
      <c r="O77" s="24">
        <f t="shared" si="9"/>
        <v>26.575147859257314</v>
      </c>
      <c r="P77" s="24">
        <f t="shared" si="10"/>
        <v>22.350066747992901</v>
      </c>
      <c r="Q77" t="s">
        <v>246</v>
      </c>
      <c r="R77" t="s">
        <v>247</v>
      </c>
      <c r="S77" s="58" t="s">
        <v>337</v>
      </c>
      <c r="AD77" s="37"/>
      <c r="AE77" s="37"/>
      <c r="AH77" s="37"/>
      <c r="AI77" s="37"/>
      <c r="AJ77" t="s">
        <v>349</v>
      </c>
    </row>
    <row r="78" spans="1:36" s="36" customFormat="1" ht="15" x14ac:dyDescent="0.25">
      <c r="A78">
        <v>2.66</v>
      </c>
      <c r="B78">
        <v>3.19</v>
      </c>
      <c r="C78">
        <v>2.91</v>
      </c>
      <c r="D78" s="20">
        <f t="shared" si="7"/>
        <v>3.3062085132360419E-2</v>
      </c>
      <c r="E78" s="17">
        <f>IF(OR($A78="",$B78="",$C78=""),"",A78*'MPTO_working_3-way'!$I77)</f>
        <v>2.7363357728348503</v>
      </c>
      <c r="F78" s="21">
        <f>IF(OR($A78="",$B78="",$C78=""),"",B78*'MPTO_working_3-way'!$I77)</f>
        <v>3.2815455320838991</v>
      </c>
      <c r="G78" s="22">
        <f>IF(OR($A78="",$B78="",$C78=""),"",C78*'MPTO_working_3-way'!$I77)</f>
        <v>2.9935101875749677</v>
      </c>
      <c r="H78" s="17"/>
      <c r="I78" s="21"/>
      <c r="J78" s="22"/>
      <c r="K78" s="17"/>
      <c r="L78" s="21"/>
      <c r="M78" s="22"/>
      <c r="N78" s="23">
        <f t="shared" si="8"/>
        <v>36.545222626826884</v>
      </c>
      <c r="O78" s="24">
        <f t="shared" si="9"/>
        <v>30.473445826758471</v>
      </c>
      <c r="P78" s="24">
        <f t="shared" si="10"/>
        <v>33.405598689814262</v>
      </c>
      <c r="Q78" t="s">
        <v>248</v>
      </c>
      <c r="R78" t="s">
        <v>249</v>
      </c>
      <c r="S78" s="58" t="s">
        <v>337</v>
      </c>
      <c r="AD78" s="37"/>
      <c r="AE78" s="37"/>
      <c r="AH78" s="37"/>
      <c r="AI78" s="37"/>
      <c r="AJ78" t="s">
        <v>349</v>
      </c>
    </row>
    <row r="79" spans="1:36" s="36" customFormat="1" ht="15" x14ac:dyDescent="0.25">
      <c r="A79">
        <v>1.18</v>
      </c>
      <c r="B79">
        <v>8.59</v>
      </c>
      <c r="C79">
        <v>13.37</v>
      </c>
      <c r="D79" s="20">
        <f t="shared" si="7"/>
        <v>3.8666378140644442E-2</v>
      </c>
      <c r="E79" s="17">
        <f>IF(OR($A79="",$B79="",$C79=""),"",A79*'MPTO_working_3-way'!$I78)</f>
        <v>1.216229703733483</v>
      </c>
      <c r="F79" s="21">
        <f>IF(OR($A79="",$B79="",$C79=""),"",B79*'MPTO_working_3-way'!$I78)</f>
        <v>8.8537399619242532</v>
      </c>
      <c r="G79" s="22">
        <f>IF(OR($A79="",$B79="",$C79=""),"",C79*'MPTO_working_3-way'!$I78)</f>
        <v>13.780500965183617</v>
      </c>
      <c r="H79" s="17"/>
      <c r="I79" s="21"/>
      <c r="J79" s="22"/>
      <c r="K79" s="17"/>
      <c r="L79" s="21"/>
      <c r="M79" s="22"/>
      <c r="N79" s="23">
        <f t="shared" si="8"/>
        <v>82.221310409561724</v>
      </c>
      <c r="O79" s="24">
        <f t="shared" si="9"/>
        <v>11.29466196545784</v>
      </c>
      <c r="P79" s="24">
        <f t="shared" si="10"/>
        <v>7.2566302380914616</v>
      </c>
      <c r="Q79" t="s">
        <v>250</v>
      </c>
      <c r="R79" t="s">
        <v>251</v>
      </c>
      <c r="S79" s="58" t="s">
        <v>337</v>
      </c>
      <c r="AD79" s="37"/>
      <c r="AE79" s="37"/>
      <c r="AH79" s="37"/>
      <c r="AI79" s="37"/>
      <c r="AJ79" t="s">
        <v>346</v>
      </c>
    </row>
    <row r="80" spans="1:36" s="36" customFormat="1" ht="15" x14ac:dyDescent="0.25">
      <c r="A80">
        <v>4.2</v>
      </c>
      <c r="B80">
        <v>4.05</v>
      </c>
      <c r="C80">
        <v>1.81</v>
      </c>
      <c r="D80" s="20">
        <f t="shared" si="7"/>
        <v>3.7495006187455715E-2</v>
      </c>
      <c r="E80" s="17">
        <f>IF(OR($A80="",$B80="",$C80=""),"",A80*'MPTO_working_3-way'!$I79)</f>
        <v>4.3388607575559144</v>
      </c>
      <c r="F80" s="21">
        <f>IF(OR($A80="",$B80="",$C80=""),"",B80*'MPTO_working_3-way'!$I79)</f>
        <v>4.1839014447860592</v>
      </c>
      <c r="G80" s="22">
        <f>IF(OR($A80="",$B80="",$C80=""),"",C80*'MPTO_working_3-way'!$I79)</f>
        <v>1.8698423740895724</v>
      </c>
      <c r="H80" s="17"/>
      <c r="I80" s="21"/>
      <c r="J80" s="22"/>
      <c r="K80" s="17"/>
      <c r="L80" s="21"/>
      <c r="M80" s="22"/>
      <c r="N80" s="23">
        <f t="shared" si="8"/>
        <v>23.047524589457009</v>
      </c>
      <c r="O80" s="24">
        <f t="shared" si="9"/>
        <v>23.901136611288756</v>
      </c>
      <c r="P80" s="24">
        <f t="shared" si="10"/>
        <v>53.480443798740026</v>
      </c>
      <c r="Q80" t="s">
        <v>252</v>
      </c>
      <c r="R80" t="s">
        <v>253</v>
      </c>
      <c r="S80" s="58" t="s">
        <v>337</v>
      </c>
      <c r="AD80" s="37"/>
      <c r="AE80" s="37"/>
      <c r="AH80" s="37"/>
      <c r="AI80" s="37"/>
      <c r="AJ80" t="s">
        <v>346</v>
      </c>
    </row>
    <row r="81" spans="1:36" s="36" customFormat="1" ht="15" x14ac:dyDescent="0.25">
      <c r="A81">
        <v>1.26</v>
      </c>
      <c r="B81">
        <v>6.27</v>
      </c>
      <c r="C81">
        <v>12</v>
      </c>
      <c r="D81" s="20">
        <f t="shared" si="7"/>
        <v>3.6473760157970547E-2</v>
      </c>
      <c r="E81" s="17">
        <f>IF(OR($A81="",$B81="",$C81=""),"",A81*'MPTO_working_3-way'!$I80)</f>
        <v>1.308719636457212</v>
      </c>
      <c r="F81" s="21">
        <f>IF(OR($A81="",$B81="",$C81=""),"",B81*'MPTO_working_3-way'!$I80)</f>
        <v>6.5124381909418405</v>
      </c>
      <c r="G81" s="22">
        <f>IF(OR($A81="",$B81="",$C81=""),"",C81*'MPTO_working_3-way'!$I80)</f>
        <v>12.463996537687734</v>
      </c>
      <c r="H81" s="17"/>
      <c r="I81" s="21"/>
      <c r="J81" s="22"/>
      <c r="K81" s="17"/>
      <c r="L81" s="21"/>
      <c r="M81" s="22"/>
      <c r="N81" s="23">
        <f t="shared" si="8"/>
        <v>76.410559767183145</v>
      </c>
      <c r="O81" s="24">
        <f t="shared" si="9"/>
        <v>15.355232106323887</v>
      </c>
      <c r="P81" s="24">
        <f t="shared" si="10"/>
        <v>8.0231087755542294</v>
      </c>
      <c r="Q81" t="s">
        <v>254</v>
      </c>
      <c r="R81" t="s">
        <v>255</v>
      </c>
      <c r="S81" s="58" t="s">
        <v>337</v>
      </c>
      <c r="AD81" s="37"/>
      <c r="AE81" s="37"/>
      <c r="AH81" s="37"/>
      <c r="AI81" s="37"/>
      <c r="AJ81" t="s">
        <v>346</v>
      </c>
    </row>
    <row r="82" spans="1:36" s="36" customFormat="1" ht="15" x14ac:dyDescent="0.25">
      <c r="A82">
        <v>2</v>
      </c>
      <c r="B82">
        <v>4.13</v>
      </c>
      <c r="C82">
        <v>3.48</v>
      </c>
      <c r="D82" s="20">
        <f t="shared" si="7"/>
        <v>2.9487072444407403E-2</v>
      </c>
      <c r="E82" s="17">
        <f>IF(OR($A82="",$B82="",$C82=""),"",A82*'MPTO_working_3-way'!$I81)</f>
        <v>2.0749900123749114</v>
      </c>
      <c r="F82" s="21">
        <f>IF(OR($A82="",$B82="",$C82=""),"",B82*'MPTO_working_3-way'!$I81)</f>
        <v>4.2848543755541924</v>
      </c>
      <c r="G82" s="22">
        <f>IF(OR($A82="",$B82="",$C82=""),"",C82*'MPTO_working_3-way'!$I81)</f>
        <v>3.6104826215323458</v>
      </c>
      <c r="H82" s="17"/>
      <c r="I82" s="21"/>
      <c r="J82" s="22"/>
      <c r="K82" s="17"/>
      <c r="L82" s="21"/>
      <c r="M82" s="22"/>
      <c r="N82" s="23">
        <f t="shared" si="8"/>
        <v>48.1930030523597</v>
      </c>
      <c r="O82" s="24">
        <f t="shared" si="9"/>
        <v>23.338016005985327</v>
      </c>
      <c r="P82" s="24">
        <f t="shared" si="10"/>
        <v>27.697128191011323</v>
      </c>
      <c r="Q82" t="s">
        <v>256</v>
      </c>
      <c r="R82" t="s">
        <v>257</v>
      </c>
      <c r="S82" s="58" t="s">
        <v>337</v>
      </c>
      <c r="AD82" s="37"/>
      <c r="AE82" s="37"/>
      <c r="AH82" s="37"/>
      <c r="AI82" s="37"/>
      <c r="AJ82" t="s">
        <v>346</v>
      </c>
    </row>
    <row r="83" spans="1:36" s="36" customFormat="1" ht="15" x14ac:dyDescent="0.25">
      <c r="A83">
        <v>2.39</v>
      </c>
      <c r="B83">
        <v>3.87</v>
      </c>
      <c r="C83">
        <v>2.84</v>
      </c>
      <c r="D83" s="20">
        <f t="shared" si="7"/>
        <v>2.8920650713879725E-2</v>
      </c>
      <c r="E83" s="17">
        <f>IF(OR($A83="",$B83="",$C83=""),"",A83*'MPTO_working_3-way'!$I82)</f>
        <v>2.4771722867775496</v>
      </c>
      <c r="F83" s="21">
        <f>IF(OR($A83="",$B83="",$C83=""),"",B83*'MPTO_working_3-way'!$I82)</f>
        <v>4.0111534518113459</v>
      </c>
      <c r="G83" s="22">
        <f>IF(OR($A83="",$B83="",$C83=""),"",C83*'MPTO_working_3-way'!$I82)</f>
        <v>2.9435854788486364</v>
      </c>
      <c r="H83" s="17"/>
      <c r="I83" s="21"/>
      <c r="J83" s="22"/>
      <c r="K83" s="17"/>
      <c r="L83" s="21"/>
      <c r="M83" s="22"/>
      <c r="N83" s="23">
        <f t="shared" si="8"/>
        <v>40.368609213728064</v>
      </c>
      <c r="O83" s="24">
        <f t="shared" si="9"/>
        <v>24.930484759899244</v>
      </c>
      <c r="P83" s="24">
        <f t="shared" si="10"/>
        <v>33.972174655214808</v>
      </c>
      <c r="Q83" t="s">
        <v>258</v>
      </c>
      <c r="R83" t="s">
        <v>259</v>
      </c>
      <c r="S83" s="58" t="s">
        <v>337</v>
      </c>
      <c r="AD83" s="37"/>
      <c r="AE83" s="37"/>
      <c r="AH83" s="37"/>
      <c r="AI83" s="37"/>
      <c r="AJ83" t="s">
        <v>346</v>
      </c>
    </row>
    <row r="84" spans="1:36" s="36" customFormat="1" ht="15" x14ac:dyDescent="0.25">
      <c r="A84">
        <v>2.25</v>
      </c>
      <c r="B84">
        <v>3.62</v>
      </c>
      <c r="C84">
        <v>3.26</v>
      </c>
      <c r="D84" s="20">
        <f t="shared" si="7"/>
        <v>2.7436004624765031E-2</v>
      </c>
      <c r="E84" s="17">
        <f>IF(OR($A84="",$B84="",$C84=""),"",A84*'MPTO_working_3-way'!$I83)</f>
        <v>2.3163459129999167</v>
      </c>
      <c r="F84" s="21">
        <f>IF(OR($A84="",$B84="",$C84=""),"",B84*'MPTO_working_3-way'!$I83)</f>
        <v>3.726743202248755</v>
      </c>
      <c r="G84" s="22">
        <f>IF(OR($A84="",$B84="",$C84=""),"",C84*'MPTO_working_3-way'!$I83)</f>
        <v>3.3561278561687677</v>
      </c>
      <c r="H84" s="17"/>
      <c r="I84" s="21"/>
      <c r="J84" s="22"/>
      <c r="K84" s="17"/>
      <c r="L84" s="21"/>
      <c r="M84" s="22"/>
      <c r="N84" s="23">
        <f t="shared" si="8"/>
        <v>43.171444920542655</v>
      </c>
      <c r="O84" s="24">
        <f t="shared" si="9"/>
        <v>26.833080406414634</v>
      </c>
      <c r="P84" s="24">
        <f t="shared" si="10"/>
        <v>29.796242659883742</v>
      </c>
      <c r="Q84" t="s">
        <v>260</v>
      </c>
      <c r="R84" t="s">
        <v>261</v>
      </c>
      <c r="S84" s="58" t="s">
        <v>337</v>
      </c>
      <c r="AD84" s="37"/>
      <c r="AE84" s="37"/>
      <c r="AH84" s="37"/>
      <c r="AI84" s="37"/>
      <c r="AJ84" t="s">
        <v>346</v>
      </c>
    </row>
    <row r="85" spans="1:36" s="36" customFormat="1" ht="15" x14ac:dyDescent="0.25">
      <c r="A85">
        <v>2.0099999999999998</v>
      </c>
      <c r="B85">
        <v>3.97</v>
      </c>
      <c r="C85">
        <v>3.59</v>
      </c>
      <c r="D85" s="20">
        <f t="shared" si="7"/>
        <v>2.7953138610114614E-2</v>
      </c>
      <c r="E85" s="17">
        <f>IF(OR($A85="",$B85="",$C85=""),"",A85*'MPTO_working_3-way'!$I84)</f>
        <v>2.0681305079348982</v>
      </c>
      <c r="F85" s="21">
        <f>IF(OR($A85="",$B85="",$C85=""),"",B85*'MPTO_working_3-way'!$I84)</f>
        <v>4.0848149833341028</v>
      </c>
      <c r="G85" s="22">
        <f>IF(OR($A85="",$B85="",$C85=""),"",C85*'MPTO_working_3-way'!$I84)</f>
        <v>3.693825136062828</v>
      </c>
      <c r="H85" s="17"/>
      <c r="I85" s="21"/>
      <c r="J85" s="22"/>
      <c r="K85" s="17"/>
      <c r="L85" s="21"/>
      <c r="M85" s="22"/>
      <c r="N85" s="23">
        <f t="shared" si="8"/>
        <v>48.352847954384444</v>
      </c>
      <c r="O85" s="24">
        <f t="shared" si="9"/>
        <v>24.480912944159375</v>
      </c>
      <c r="P85" s="24">
        <f t="shared" si="10"/>
        <v>27.072207350504939</v>
      </c>
      <c r="Q85" t="s">
        <v>262</v>
      </c>
      <c r="R85" t="s">
        <v>263</v>
      </c>
      <c r="S85" s="58" t="s">
        <v>337</v>
      </c>
      <c r="AD85" s="37"/>
      <c r="AE85" s="37"/>
      <c r="AH85" s="37"/>
      <c r="AI85" s="37"/>
      <c r="AJ85" t="s">
        <v>346</v>
      </c>
    </row>
    <row r="86" spans="1:36" s="36" customFormat="1" ht="15" x14ac:dyDescent="0.25">
      <c r="A86">
        <v>1.71</v>
      </c>
      <c r="B86">
        <v>3.88</v>
      </c>
      <c r="C86">
        <v>4.83</v>
      </c>
      <c r="D86" s="20">
        <f t="shared" si="7"/>
        <v>4.9566617874433394E-2</v>
      </c>
      <c r="E86" s="17">
        <f>IF(OR($A86="",$B86="",$C86=""),"",A86*'MPTO_working_3-way'!$I85)</f>
        <v>1.7569155679083481</v>
      </c>
      <c r="F86" s="21">
        <f>IF(OR($A86="",$B86="",$C86=""),"",B86*'MPTO_working_3-way'!$I85)</f>
        <v>3.986451697944088</v>
      </c>
      <c r="G86" s="22">
        <f>IF(OR($A86="",$B86="",$C86=""),"",C86*'MPTO_working_3-way'!$I85)</f>
        <v>4.9625159023376151</v>
      </c>
      <c r="H86" s="17"/>
      <c r="I86" s="21"/>
      <c r="J86" s="22"/>
      <c r="K86" s="17"/>
      <c r="L86" s="21"/>
      <c r="M86" s="22"/>
      <c r="N86" s="23">
        <f t="shared" si="8"/>
        <v>56.917931531025424</v>
      </c>
      <c r="O86" s="24">
        <f t="shared" si="9"/>
        <v>25.084964669601412</v>
      </c>
      <c r="P86" s="24">
        <f t="shared" si="10"/>
        <v>20.151068927133224</v>
      </c>
      <c r="Q86" t="s">
        <v>264</v>
      </c>
      <c r="R86" t="s">
        <v>265</v>
      </c>
      <c r="S86" s="58" t="s">
        <v>337</v>
      </c>
      <c r="AD86" s="37"/>
      <c r="AE86" s="37"/>
      <c r="AH86" s="37"/>
      <c r="AI86" s="37"/>
      <c r="AJ86" t="s">
        <v>124</v>
      </c>
    </row>
    <row r="87" spans="1:36" s="36" customFormat="1" ht="15" x14ac:dyDescent="0.25">
      <c r="A87">
        <v>1.67</v>
      </c>
      <c r="B87">
        <v>3.95</v>
      </c>
      <c r="C87">
        <v>5.22</v>
      </c>
      <c r="D87" s="20">
        <f t="shared" si="7"/>
        <v>4.3537833397659931E-2</v>
      </c>
      <c r="E87" s="17">
        <f>IF(OR($A87="",$B87="",$C87=""),"",A87*'MPTO_working_3-way'!$I86)</f>
        <v>1.7166817414788913</v>
      </c>
      <c r="F87" s="21">
        <f>IF(OR($A87="",$B87="",$C87=""),"",B87*'MPTO_working_3-way'!$I86)</f>
        <v>4.0604148975099532</v>
      </c>
      <c r="G87" s="22">
        <f>IF(OR($A87="",$B87="",$C87=""),"",C87*'MPTO_working_3-way'!$I86)</f>
        <v>5.3659153835447979</v>
      </c>
      <c r="H87" s="17"/>
      <c r="I87" s="21"/>
      <c r="J87" s="22"/>
      <c r="K87" s="17"/>
      <c r="L87" s="21"/>
      <c r="M87" s="22"/>
      <c r="N87" s="23">
        <f t="shared" si="8"/>
        <v>58.25191564853003</v>
      </c>
      <c r="O87" s="24">
        <f t="shared" si="9"/>
        <v>24.628025096973449</v>
      </c>
      <c r="P87" s="24">
        <f t="shared" si="10"/>
        <v>18.63614925920405</v>
      </c>
      <c r="Q87" t="s">
        <v>266</v>
      </c>
      <c r="R87" t="s">
        <v>267</v>
      </c>
      <c r="S87" s="58" t="s">
        <v>337</v>
      </c>
      <c r="AD87" s="37"/>
      <c r="AE87" s="37"/>
      <c r="AH87" s="37"/>
      <c r="AI87" s="37"/>
      <c r="AJ87" t="s">
        <v>124</v>
      </c>
    </row>
    <row r="88" spans="1:36" s="36" customFormat="1" ht="15" x14ac:dyDescent="0.25">
      <c r="A88">
        <v>1.99</v>
      </c>
      <c r="B88">
        <v>3.24</v>
      </c>
      <c r="C88">
        <v>4.08</v>
      </c>
      <c r="D88" s="20">
        <f t="shared" si="7"/>
        <v>5.6252577338398613E-2</v>
      </c>
      <c r="E88" s="17">
        <f>IF(OR($A88="",$B88="",$C88=""),"",A88*'MPTO_working_3-way'!$I87)</f>
        <v>2.0886375695701225</v>
      </c>
      <c r="F88" s="21">
        <f>IF(OR($A88="",$B88="",$C88=""),"",B88*'MPTO_working_3-way'!$I87)</f>
        <v>3.4005958419131646</v>
      </c>
      <c r="G88" s="22">
        <f>IF(OR($A88="",$B88="",$C88=""),"",C88*'MPTO_working_3-way'!$I87)</f>
        <v>4.2822318009276881</v>
      </c>
      <c r="H88" s="17"/>
      <c r="I88" s="21"/>
      <c r="J88" s="22"/>
      <c r="K88" s="17"/>
      <c r="L88" s="21"/>
      <c r="M88" s="22"/>
      <c r="N88" s="23">
        <f t="shared" si="8"/>
        <v>47.878100756648614</v>
      </c>
      <c r="O88" s="24">
        <f t="shared" si="9"/>
        <v>29.406611267200844</v>
      </c>
      <c r="P88" s="24">
        <f t="shared" si="10"/>
        <v>23.352308947483024</v>
      </c>
      <c r="Q88" t="s">
        <v>268</v>
      </c>
      <c r="R88" t="s">
        <v>269</v>
      </c>
      <c r="S88" s="58" t="s">
        <v>337</v>
      </c>
      <c r="AD88" s="37"/>
      <c r="AE88" s="37"/>
      <c r="AH88" s="37"/>
      <c r="AI88" s="37"/>
      <c r="AJ88" t="s">
        <v>342</v>
      </c>
    </row>
    <row r="89" spans="1:36" s="36" customFormat="1" ht="15" x14ac:dyDescent="0.25">
      <c r="A89">
        <v>4.47</v>
      </c>
      <c r="B89">
        <v>3.58</v>
      </c>
      <c r="C89">
        <v>1.8</v>
      </c>
      <c r="D89" s="20">
        <f t="shared" si="7"/>
        <v>5.8598811026541409E-2</v>
      </c>
      <c r="E89" s="17">
        <f>IF(OR($A89="",$B89="",$C89=""),"",A89*'MPTO_working_3-way'!$I88)</f>
        <v>4.6646141152875398</v>
      </c>
      <c r="F89" s="21">
        <f>IF(OR($A89="",$B89="",$C89=""),"",B89*'MPTO_working_3-way'!$I88)</f>
        <v>3.7358654435636227</v>
      </c>
      <c r="G89" s="22">
        <f>IF(OR($A89="",$B89="",$C89=""),"",C89*'MPTO_working_3-way'!$I88)</f>
        <v>1.8783681001157879</v>
      </c>
      <c r="H89" s="17"/>
      <c r="I89" s="21"/>
      <c r="J89" s="22"/>
      <c r="K89" s="17"/>
      <c r="L89" s="21"/>
      <c r="M89" s="22"/>
      <c r="N89" s="23">
        <f t="shared" si="8"/>
        <v>21.438000556630335</v>
      </c>
      <c r="O89" s="24">
        <f t="shared" si="9"/>
        <v>26.767559354228375</v>
      </c>
      <c r="P89" s="24">
        <f t="shared" si="10"/>
        <v>53.237701382298667</v>
      </c>
      <c r="Q89" t="s">
        <v>270</v>
      </c>
      <c r="R89" t="s">
        <v>271</v>
      </c>
      <c r="S89" s="58" t="s">
        <v>337</v>
      </c>
      <c r="AD89" s="37"/>
      <c r="AE89" s="37"/>
      <c r="AH89" s="37"/>
      <c r="AI89" s="37"/>
      <c r="AJ89" t="s">
        <v>342</v>
      </c>
    </row>
    <row r="90" spans="1:36" s="36" customFormat="1" ht="15" x14ac:dyDescent="0.25">
      <c r="A90">
        <v>1.6</v>
      </c>
      <c r="B90">
        <v>4.26</v>
      </c>
      <c r="C90">
        <v>5.25</v>
      </c>
      <c r="D90" s="20">
        <f t="shared" si="7"/>
        <v>5.0217974513749208E-2</v>
      </c>
      <c r="E90" s="17">
        <f>IF(OR($A90="",$B90="",$C90=""),"",A90*'MPTO_working_3-way'!$I89)</f>
        <v>1.6900041237414378</v>
      </c>
      <c r="F90" s="21">
        <f>IF(OR($A90="",$B90="",$C90=""),"",B90*'MPTO_working_3-way'!$I89)</f>
        <v>4.4996359794615781</v>
      </c>
      <c r="G90" s="22">
        <f>IF(OR($A90="",$B90="",$C90=""),"",C90*'MPTO_working_3-way'!$I89)</f>
        <v>5.545326031026593</v>
      </c>
      <c r="H90" s="17"/>
      <c r="I90" s="21"/>
      <c r="J90" s="22"/>
      <c r="K90" s="17"/>
      <c r="L90" s="21"/>
      <c r="M90" s="22"/>
      <c r="N90" s="23">
        <f t="shared" si="8"/>
        <v>59.171453249838045</v>
      </c>
      <c r="O90" s="24">
        <f t="shared" si="9"/>
        <v>22.224019999939173</v>
      </c>
      <c r="P90" s="24">
        <f t="shared" si="10"/>
        <v>18.033204799950642</v>
      </c>
      <c r="Q90" t="s">
        <v>272</v>
      </c>
      <c r="R90" t="s">
        <v>273</v>
      </c>
      <c r="S90" s="58" t="s">
        <v>337</v>
      </c>
      <c r="AD90" s="37"/>
      <c r="AE90" s="37"/>
      <c r="AH90" s="37"/>
      <c r="AI90" s="37"/>
      <c r="AJ90" t="s">
        <v>343</v>
      </c>
    </row>
    <row r="91" spans="1:36" s="36" customFormat="1" ht="15" x14ac:dyDescent="0.25">
      <c r="A91">
        <v>2.46</v>
      </c>
      <c r="B91">
        <v>3.59</v>
      </c>
      <c r="C91">
        <v>2.79</v>
      </c>
      <c r="D91" s="20">
        <f t="shared" si="7"/>
        <v>4.3478536142177004E-2</v>
      </c>
      <c r="E91" s="17">
        <f>IF(OR($A91="",$B91="",$C91=""),"",A91*'MPTO_working_3-way'!$I90)</f>
        <v>2.6041530751252919</v>
      </c>
      <c r="F91" s="21">
        <f>IF(OR($A91="",$B91="",$C91=""),"",B91*'MPTO_working_3-way'!$I90)</f>
        <v>3.8003697315852834</v>
      </c>
      <c r="G91" s="22">
        <f>IF(OR($A91="",$B91="",$C91=""),"",C91*'MPTO_working_3-way'!$I90)</f>
        <v>2.9534906827640506</v>
      </c>
      <c r="H91" s="17"/>
      <c r="I91" s="21"/>
      <c r="J91" s="22"/>
      <c r="K91" s="17"/>
      <c r="L91" s="21"/>
      <c r="M91" s="22"/>
      <c r="N91" s="23">
        <f t="shared" si="8"/>
        <v>38.400200416478498</v>
      </c>
      <c r="O91" s="24">
        <f t="shared" si="9"/>
        <v>26.313229254745718</v>
      </c>
      <c r="P91" s="24">
        <f t="shared" si="10"/>
        <v>33.858241227432657</v>
      </c>
      <c r="Q91" t="s">
        <v>274</v>
      </c>
      <c r="R91" t="s">
        <v>275</v>
      </c>
      <c r="S91" s="58" t="s">
        <v>337</v>
      </c>
      <c r="AD91" s="37"/>
      <c r="AE91" s="37"/>
      <c r="AH91" s="37"/>
      <c r="AI91" s="37"/>
      <c r="AJ91" t="s">
        <v>343</v>
      </c>
    </row>
    <row r="92" spans="1:36" s="36" customFormat="1" ht="15" x14ac:dyDescent="0.25">
      <c r="A92">
        <v>2.71</v>
      </c>
      <c r="B92">
        <v>3.41</v>
      </c>
      <c r="C92">
        <v>2.62</v>
      </c>
      <c r="D92" s="20">
        <f t="shared" si="7"/>
        <v>4.3938211314686892E-2</v>
      </c>
      <c r="E92" s="17">
        <f>IF(OR($A92="",$B92="",$C92=""),"",A92*'MPTO_working_3-way'!$I91)</f>
        <v>2.8460907109322604</v>
      </c>
      <c r="F92" s="21">
        <f>IF(OR($A92="",$B92="",$C92=""),"",B92*'MPTO_working_3-way'!$I91)</f>
        <v>3.5812432930918852</v>
      </c>
      <c r="G92" s="22">
        <f>IF(OR($A92="",$B92="",$C92=""),"",C92*'MPTO_working_3-way'!$I91)</f>
        <v>2.7515710932260231</v>
      </c>
      <c r="H92" s="17"/>
      <c r="I92" s="21"/>
      <c r="J92" s="22"/>
      <c r="K92" s="17"/>
      <c r="L92" s="21"/>
      <c r="M92" s="22"/>
      <c r="N92" s="23">
        <f t="shared" si="8"/>
        <v>35.135914542669013</v>
      </c>
      <c r="O92" s="24">
        <f t="shared" si="9"/>
        <v>27.923263463528748</v>
      </c>
      <c r="P92" s="24">
        <f t="shared" si="10"/>
        <v>36.342873439172905</v>
      </c>
      <c r="Q92" t="s">
        <v>276</v>
      </c>
      <c r="R92" t="s">
        <v>277</v>
      </c>
      <c r="S92" s="58" t="s">
        <v>337</v>
      </c>
      <c r="AD92" s="37"/>
      <c r="AE92" s="37"/>
      <c r="AH92" s="37"/>
      <c r="AI92" s="37"/>
      <c r="AJ92" t="s">
        <v>343</v>
      </c>
    </row>
    <row r="93" spans="1:36" s="36" customFormat="1" ht="15" x14ac:dyDescent="0.25">
      <c r="A93">
        <v>1.93</v>
      </c>
      <c r="B93">
        <v>3.82</v>
      </c>
      <c r="C93">
        <v>3.75</v>
      </c>
      <c r="D93" s="20">
        <f t="shared" si="7"/>
        <v>4.6581486404615235E-2</v>
      </c>
      <c r="E93" s="17">
        <f>IF(OR($A93="",$B93="",$C93=""),"",A93*'MPTO_working_3-way'!$I92)</f>
        <v>2.0139135747544015</v>
      </c>
      <c r="F93" s="21">
        <f>IF(OR($A93="",$B93="",$C93=""),"",B93*'MPTO_working_3-way'!$I92)</f>
        <v>3.986088008063116</v>
      </c>
      <c r="G93" s="22">
        <f>IF(OR($A93="",$B93="",$C93=""),"",C93*'MPTO_working_3-way'!$I92)</f>
        <v>3.9130445105331639</v>
      </c>
      <c r="H93" s="17"/>
      <c r="I93" s="21"/>
      <c r="J93" s="22"/>
      <c r="K93" s="17"/>
      <c r="L93" s="21"/>
      <c r="M93" s="22"/>
      <c r="N93" s="23">
        <f t="shared" si="8"/>
        <v>49.654563757630505</v>
      </c>
      <c r="O93" s="24">
        <f t="shared" si="9"/>
        <v>25.087253416813315</v>
      </c>
      <c r="P93" s="24">
        <f t="shared" si="10"/>
        <v>25.555548813927164</v>
      </c>
      <c r="Q93" t="s">
        <v>278</v>
      </c>
      <c r="R93" t="s">
        <v>279</v>
      </c>
      <c r="S93" s="58" t="s">
        <v>337</v>
      </c>
      <c r="AD93" s="37"/>
      <c r="AE93" s="37"/>
      <c r="AH93" s="37"/>
      <c r="AI93" s="37"/>
      <c r="AJ93" t="s">
        <v>343</v>
      </c>
    </row>
    <row r="94" spans="1:36" s="36" customFormat="1" ht="15" x14ac:dyDescent="0.25">
      <c r="A94">
        <v>1.99</v>
      </c>
      <c r="B94">
        <v>3.71</v>
      </c>
      <c r="C94">
        <v>3.89</v>
      </c>
      <c r="D94" s="20">
        <f t="shared" si="7"/>
        <v>2.9123750530171577E-2</v>
      </c>
      <c r="E94" s="17">
        <f>IF(OR($A94="",$B94="",$C94=""),"",A94*'MPTO_working_3-way'!$I93)</f>
        <v>2.077437040516227</v>
      </c>
      <c r="F94" s="21">
        <f>IF(OR($A94="",$B94="",$C94=""),"",B94*'MPTO_working_3-way'!$I93)</f>
        <v>3.8730107639774882</v>
      </c>
      <c r="G94" s="22">
        <f>IF(OR($A94="",$B94="",$C94=""),"",C94*'MPTO_working_3-way'!$I93)</f>
        <v>4.0609196420141318</v>
      </c>
      <c r="H94" s="17"/>
      <c r="I94" s="21"/>
      <c r="J94" s="22"/>
      <c r="K94" s="17"/>
      <c r="L94" s="21"/>
      <c r="M94" s="22"/>
      <c r="N94" s="23">
        <f t="shared" si="8"/>
        <v>48.136236164899984</v>
      </c>
      <c r="O94" s="24">
        <f t="shared" si="9"/>
        <v>25.819706190876275</v>
      </c>
      <c r="P94" s="24">
        <f t="shared" si="10"/>
        <v>24.624964002095368</v>
      </c>
      <c r="Q94" t="s">
        <v>280</v>
      </c>
      <c r="R94" t="s">
        <v>281</v>
      </c>
      <c r="S94" s="58" t="s">
        <v>337</v>
      </c>
      <c r="AD94" s="37"/>
      <c r="AE94" s="37"/>
      <c r="AH94" s="37"/>
      <c r="AI94" s="37"/>
      <c r="AJ94" t="s">
        <v>347</v>
      </c>
    </row>
    <row r="95" spans="1:36" s="36" customFormat="1" ht="15" x14ac:dyDescent="0.25">
      <c r="A95">
        <v>1.29</v>
      </c>
      <c r="B95">
        <v>5.89</v>
      </c>
      <c r="C95">
        <v>10.54</v>
      </c>
      <c r="D95" s="20">
        <f t="shared" si="7"/>
        <v>3.9849745718163243E-2</v>
      </c>
      <c r="E95" s="17">
        <f>IF(OR($A95="",$B95="",$C95=""),"",A95*'MPTO_working_3-way'!$I94)</f>
        <v>1.3500901174619537</v>
      </c>
      <c r="F95" s="21">
        <f>IF(OR($A95="",$B95="",$C95=""),"",B95*'MPTO_working_3-way'!$I94)</f>
        <v>6.1643649549231831</v>
      </c>
      <c r="G95" s="22">
        <f>IF(OR($A95="",$B95="",$C95=""),"",C95*'MPTO_working_3-way'!$I94)</f>
        <v>11.030968866704644</v>
      </c>
      <c r="H95" s="17"/>
      <c r="I95" s="21"/>
      <c r="J95" s="22"/>
      <c r="K95" s="17"/>
      <c r="L95" s="21"/>
      <c r="M95" s="22"/>
      <c r="N95" s="23">
        <f t="shared" si="8"/>
        <v>74.069129687424777</v>
      </c>
      <c r="O95" s="24">
        <f t="shared" si="9"/>
        <v>16.222271187907975</v>
      </c>
      <c r="P95" s="24">
        <f t="shared" si="10"/>
        <v>9.0653868403015156</v>
      </c>
      <c r="Q95" t="s">
        <v>282</v>
      </c>
      <c r="R95" t="s">
        <v>283</v>
      </c>
      <c r="S95" s="58" t="s">
        <v>337</v>
      </c>
      <c r="AD95" s="37"/>
      <c r="AE95" s="37"/>
      <c r="AH95" s="37"/>
      <c r="AI95" s="37"/>
      <c r="AJ95" t="s">
        <v>347</v>
      </c>
    </row>
    <row r="96" spans="1:36" s="36" customFormat="1" ht="15" x14ac:dyDescent="0.25">
      <c r="A96">
        <v>4.38</v>
      </c>
      <c r="B96">
        <v>4.1100000000000003</v>
      </c>
      <c r="C96">
        <v>1.79</v>
      </c>
      <c r="D96" s="20">
        <f t="shared" si="7"/>
        <v>3.0278722593290119E-2</v>
      </c>
      <c r="E96" s="17">
        <f>IF(OR($A96="",$B96="",$C96=""),"",A96*'MPTO_working_3-way'!$I95)</f>
        <v>4.5075620273221517</v>
      </c>
      <c r="F96" s="21">
        <f>IF(OR($A96="",$B96="",$C96=""),"",B96*'MPTO_working_3-way'!$I95)</f>
        <v>4.2296986146790054</v>
      </c>
      <c r="G96" s="22">
        <f>IF(OR($A96="",$B96="",$C96=""),"",C96*'MPTO_working_3-way'!$I95)</f>
        <v>1.8421315134490071</v>
      </c>
      <c r="H96" s="17"/>
      <c r="I96" s="21"/>
      <c r="J96" s="22"/>
      <c r="K96" s="17"/>
      <c r="L96" s="21"/>
      <c r="M96" s="22"/>
      <c r="N96" s="23">
        <f t="shared" si="8"/>
        <v>22.184941525787035</v>
      </c>
      <c r="O96" s="24">
        <f t="shared" si="9"/>
        <v>23.64234644353947</v>
      </c>
      <c r="P96" s="24">
        <f t="shared" si="10"/>
        <v>54.28494071673029</v>
      </c>
      <c r="Q96" t="s">
        <v>284</v>
      </c>
      <c r="R96" t="s">
        <v>285</v>
      </c>
      <c r="S96" s="58" t="s">
        <v>337</v>
      </c>
      <c r="AD96" s="37"/>
      <c r="AE96" s="37"/>
      <c r="AH96" s="37"/>
      <c r="AI96" s="37"/>
      <c r="AJ96" t="s">
        <v>347</v>
      </c>
    </row>
    <row r="97" spans="1:36" s="36" customFormat="1" ht="15" x14ac:dyDescent="0.25">
      <c r="A97">
        <v>1.49</v>
      </c>
      <c r="B97">
        <v>4.84</v>
      </c>
      <c r="C97">
        <v>6.49</v>
      </c>
      <c r="D97" s="20">
        <f t="shared" si="7"/>
        <v>3.183571477591185E-2</v>
      </c>
      <c r="E97" s="17">
        <f>IF(OR($A97="",$B97="",$C97=""),"",A97*'MPTO_working_3-way'!$I96)</f>
        <v>1.5493761211200632</v>
      </c>
      <c r="F97" s="21">
        <f>IF(OR($A97="",$B97="",$C97=""),"",B97*'MPTO_working_3-way'!$I96)</f>
        <v>5.0328727692759099</v>
      </c>
      <c r="G97" s="22">
        <f>IF(OR($A97="",$B97="",$C97=""),"",C97*'MPTO_working_3-way'!$I96)</f>
        <v>6.7486248497108798</v>
      </c>
      <c r="H97" s="17"/>
      <c r="I97" s="21"/>
      <c r="J97" s="22"/>
      <c r="K97" s="17"/>
      <c r="L97" s="21"/>
      <c r="M97" s="22"/>
      <c r="N97" s="23">
        <f t="shared" si="8"/>
        <v>64.542107392044201</v>
      </c>
      <c r="O97" s="24">
        <f t="shared" si="9"/>
        <v>19.869367771517741</v>
      </c>
      <c r="P97" s="24">
        <f t="shared" si="10"/>
        <v>14.817833592318314</v>
      </c>
      <c r="Q97" t="s">
        <v>286</v>
      </c>
      <c r="R97" t="s">
        <v>287</v>
      </c>
      <c r="S97" s="58" t="s">
        <v>337</v>
      </c>
      <c r="AD97" s="37"/>
      <c r="AE97" s="37"/>
      <c r="AH97" s="37"/>
      <c r="AI97" s="37"/>
      <c r="AJ97" t="s">
        <v>347</v>
      </c>
    </row>
    <row r="98" spans="1:36" s="36" customFormat="1" ht="15" x14ac:dyDescent="0.25">
      <c r="A98">
        <v>2</v>
      </c>
      <c r="B98">
        <v>3.95</v>
      </c>
      <c r="C98">
        <v>3.64</v>
      </c>
      <c r="D98" s="20">
        <f t="shared" si="7"/>
        <v>2.7889831687299971E-2</v>
      </c>
      <c r="E98" s="17">
        <f>IF(OR($A98="",$B98="",$C98=""),"",A98*'MPTO_working_3-way'!$I97)</f>
        <v>2.0605574451865802</v>
      </c>
      <c r="F98" s="21">
        <f>IF(OR($A98="",$B98="",$C98=""),"",B98*'MPTO_working_3-way'!$I97)</f>
        <v>4.0696009542434961</v>
      </c>
      <c r="G98" s="22">
        <f>IF(OR($A98="",$B98="",$C98=""),"",C98*'MPTO_working_3-way'!$I97)</f>
        <v>3.7502145502395763</v>
      </c>
      <c r="H98" s="17"/>
      <c r="I98" s="21"/>
      <c r="J98" s="22"/>
      <c r="K98" s="17"/>
      <c r="L98" s="21"/>
      <c r="M98" s="22"/>
      <c r="N98" s="23">
        <f t="shared" si="8"/>
        <v>48.53055673531351</v>
      </c>
      <c r="O98" s="24">
        <f t="shared" si="9"/>
        <v>24.572433790032157</v>
      </c>
      <c r="P98" s="24">
        <f t="shared" si="10"/>
        <v>26.665141063359073</v>
      </c>
      <c r="Q98" t="s">
        <v>288</v>
      </c>
      <c r="R98" t="s">
        <v>289</v>
      </c>
      <c r="S98" s="58" t="s">
        <v>337</v>
      </c>
      <c r="AD98" s="37"/>
      <c r="AE98" s="37"/>
      <c r="AH98" s="37"/>
      <c r="AI98" s="37"/>
      <c r="AJ98" t="s">
        <v>347</v>
      </c>
    </row>
    <row r="99" spans="1:36" s="36" customFormat="1" ht="15" x14ac:dyDescent="0.25">
      <c r="A99">
        <v>2.16</v>
      </c>
      <c r="B99">
        <v>3.92</v>
      </c>
      <c r="C99">
        <v>3.06</v>
      </c>
      <c r="D99" s="20">
        <f t="shared" si="7"/>
        <v>4.4862389400204483E-2</v>
      </c>
      <c r="E99" s="17">
        <f>IF(OR($A99="",$B99="",$C99=""),"",A99*'MPTO_working_3-way'!$I98)</f>
        <v>2.2287651439159699</v>
      </c>
      <c r="F99" s="21">
        <f>IF(OR($A99="",$B99="",$C99=""),"",B99*'MPTO_working_3-way'!$I98)</f>
        <v>4.0447960019215747</v>
      </c>
      <c r="G99" s="22">
        <f>IF(OR($A99="",$B99="",$C99=""),"",C99*'MPTO_working_3-way'!$I98)</f>
        <v>3.1574172872142903</v>
      </c>
      <c r="H99" s="17"/>
      <c r="I99" s="21"/>
      <c r="J99" s="22"/>
      <c r="K99" s="17"/>
      <c r="L99" s="21"/>
      <c r="M99" s="22"/>
      <c r="N99" s="23">
        <f t="shared" si="8"/>
        <v>44.867894795006826</v>
      </c>
      <c r="O99" s="24">
        <f t="shared" si="9"/>
        <v>24.723125703371114</v>
      </c>
      <c r="P99" s="24">
        <f t="shared" si="10"/>
        <v>31.671455149416595</v>
      </c>
      <c r="Q99" t="s">
        <v>290</v>
      </c>
      <c r="R99" t="s">
        <v>291</v>
      </c>
      <c r="S99" s="58" t="s">
        <v>337</v>
      </c>
      <c r="AD99" s="37"/>
      <c r="AE99" s="37"/>
      <c r="AH99" s="37"/>
      <c r="AI99" s="37"/>
      <c r="AJ99" t="s">
        <v>348</v>
      </c>
    </row>
    <row r="100" spans="1:36" s="36" customFormat="1" ht="15" x14ac:dyDescent="0.25">
      <c r="A100">
        <v>2.57</v>
      </c>
      <c r="B100">
        <v>3.81</v>
      </c>
      <c r="C100">
        <v>2.54</v>
      </c>
      <c r="D100" s="20">
        <f t="shared" si="7"/>
        <v>4.5273037368383395E-2</v>
      </c>
      <c r="E100" s="17">
        <f>IF(OR($A100="",$B100="",$C100=""),"",A100*'MPTO_working_3-way'!$I99)</f>
        <v>2.6416768674363609</v>
      </c>
      <c r="F100" s="21">
        <f>IF(OR($A100="",$B100="",$C100=""),"",B100*'MPTO_working_3-way'!$I99)</f>
        <v>3.9162602587286131</v>
      </c>
      <c r="G100" s="22">
        <f>IF(OR($A100="",$B100="",$C100=""),"",C100*'MPTO_working_3-way'!$I99)</f>
        <v>2.6108401724857422</v>
      </c>
      <c r="H100" s="17"/>
      <c r="I100" s="21"/>
      <c r="J100" s="22"/>
      <c r="K100" s="17"/>
      <c r="L100" s="21"/>
      <c r="M100" s="22"/>
      <c r="N100" s="23">
        <f t="shared" si="8"/>
        <v>37.854743414188242</v>
      </c>
      <c r="O100" s="24">
        <f t="shared" si="9"/>
        <v>25.534564455239835</v>
      </c>
      <c r="P100" s="24">
        <f t="shared" si="10"/>
        <v>38.301846682859747</v>
      </c>
      <c r="Q100" t="s">
        <v>292</v>
      </c>
      <c r="R100" t="s">
        <v>293</v>
      </c>
      <c r="S100" s="58" t="s">
        <v>337</v>
      </c>
      <c r="AD100" s="37"/>
      <c r="AE100" s="37"/>
      <c r="AH100" s="37"/>
      <c r="AI100" s="37"/>
      <c r="AJ100" t="s">
        <v>348</v>
      </c>
    </row>
    <row r="101" spans="1:36" s="36" customFormat="1" ht="15" x14ac:dyDescent="0.25">
      <c r="A101">
        <v>1.63</v>
      </c>
      <c r="B101">
        <v>4.18</v>
      </c>
      <c r="C101">
        <v>5.08</v>
      </c>
      <c r="D101" s="20">
        <f t="shared" si="7"/>
        <v>4.9581775976890397E-2</v>
      </c>
      <c r="E101" s="17">
        <f>IF(OR($A101="",$B101="",$C101=""),"",A101*'MPTO_working_3-way'!$I100)</f>
        <v>1.7031256947223332</v>
      </c>
      <c r="F101" s="21">
        <f>IF(OR($A101="",$B101="",$C101=""),"",B101*'MPTO_working_3-way'!$I100)</f>
        <v>4.3675247876928545</v>
      </c>
      <c r="G101" s="22">
        <f>IF(OR($A101="",$B101="",$C101=""),"",C101*'MPTO_working_3-way'!$I100)</f>
        <v>5.3079009381530389</v>
      </c>
      <c r="H101" s="17"/>
      <c r="I101" s="21"/>
      <c r="J101" s="22"/>
      <c r="K101" s="17"/>
      <c r="L101" s="21"/>
      <c r="M101" s="22"/>
      <c r="N101" s="23">
        <f t="shared" si="8"/>
        <v>58.715572379584913</v>
      </c>
      <c r="O101" s="24">
        <f t="shared" si="9"/>
        <v>22.896263870507994</v>
      </c>
      <c r="P101" s="24">
        <f t="shared" si="10"/>
        <v>18.83983916904004</v>
      </c>
      <c r="Q101" t="s">
        <v>294</v>
      </c>
      <c r="R101" t="s">
        <v>295</v>
      </c>
      <c r="S101" s="58" t="s">
        <v>337</v>
      </c>
      <c r="AD101" s="37"/>
      <c r="AE101" s="37"/>
      <c r="AH101" s="37"/>
      <c r="AI101" s="37"/>
      <c r="AJ101" t="s">
        <v>348</v>
      </c>
    </row>
    <row r="102" spans="1:36" s="36" customFormat="1" ht="15" x14ac:dyDescent="0.25">
      <c r="A102">
        <v>1.99</v>
      </c>
      <c r="B102">
        <v>4.09</v>
      </c>
      <c r="C102">
        <v>3.56</v>
      </c>
      <c r="D102" s="20">
        <f t="shared" si="7"/>
        <v>2.7910216724677195E-2</v>
      </c>
      <c r="E102" s="17">
        <f>IF(OR($A102="",$B102="",$C102=""),"",A102*'MPTO_working_3-way'!$I101)</f>
        <v>2.0800933443630831</v>
      </c>
      <c r="F102" s="21">
        <f>IF(OR($A102="",$B102="",$C102=""),"",B102*'MPTO_working_3-way'!$I101)</f>
        <v>4.2751667228366879</v>
      </c>
      <c r="G102" s="22">
        <f>IF(OR($A102="",$B102="",$C102=""),"",C102*'MPTO_working_3-way'!$I101)</f>
        <v>3.721172013031445</v>
      </c>
      <c r="H102" s="17"/>
      <c r="I102" s="21"/>
      <c r="J102" s="22"/>
      <c r="K102" s="17"/>
      <c r="L102" s="21"/>
      <c r="M102" s="22"/>
      <c r="N102" s="23">
        <f t="shared" si="8"/>
        <v>48.074765620972471</v>
      </c>
      <c r="O102" s="24">
        <f t="shared" si="9"/>
        <v>23.390900632209103</v>
      </c>
      <c r="P102" s="24">
        <f t="shared" si="10"/>
        <v>26.873253816217758</v>
      </c>
      <c r="Q102" t="s">
        <v>296</v>
      </c>
      <c r="R102" t="s">
        <v>297</v>
      </c>
      <c r="S102" s="58" t="s">
        <v>337</v>
      </c>
      <c r="AD102" s="37"/>
      <c r="AE102" s="37"/>
      <c r="AH102" s="37"/>
      <c r="AI102" s="37"/>
      <c r="AJ102" t="s">
        <v>72</v>
      </c>
    </row>
    <row r="103" spans="1:36" s="36" customFormat="1" ht="15" x14ac:dyDescent="0.25">
      <c r="A103">
        <v>2.23</v>
      </c>
      <c r="B103">
        <v>3.7</v>
      </c>
      <c r="C103">
        <v>3.23</v>
      </c>
      <c r="D103" s="20">
        <f t="shared" si="7"/>
        <v>2.8298286763627001E-2</v>
      </c>
      <c r="E103" s="17">
        <f>IF(OR($A103="",$B103="",$C103=""),"",A103*'MPTO_working_3-way'!$I102)</f>
        <v>2.3405673604284654</v>
      </c>
      <c r="F103" s="21">
        <f>IF(OR($A103="",$B103="",$C103=""),"",B103*'MPTO_working_3-way'!$I102)</f>
        <v>3.8834525711144945</v>
      </c>
      <c r="G103" s="22">
        <f>IF(OR($A103="",$B103="",$C103=""),"",C103*'MPTO_working_3-way'!$I102)</f>
        <v>3.390149136405356</v>
      </c>
      <c r="H103" s="17"/>
      <c r="I103" s="21"/>
      <c r="J103" s="22"/>
      <c r="K103" s="17"/>
      <c r="L103" s="21"/>
      <c r="M103" s="22"/>
      <c r="N103" s="23">
        <f t="shared" si="8"/>
        <v>42.724683634695289</v>
      </c>
      <c r="O103" s="24">
        <f t="shared" si="9"/>
        <v>25.750282298748779</v>
      </c>
      <c r="P103" s="24">
        <f t="shared" si="10"/>
        <v>29.497227401043492</v>
      </c>
      <c r="Q103" t="s">
        <v>298</v>
      </c>
      <c r="R103" t="s">
        <v>299</v>
      </c>
      <c r="S103" s="58" t="s">
        <v>337</v>
      </c>
      <c r="AD103" s="37"/>
      <c r="AE103" s="37"/>
      <c r="AH103" s="37"/>
      <c r="AI103" s="37"/>
      <c r="AJ103" t="s">
        <v>72</v>
      </c>
    </row>
    <row r="104" spans="1:36" s="36" customFormat="1" ht="15" x14ac:dyDescent="0.25">
      <c r="A104">
        <v>3.43</v>
      </c>
      <c r="B104">
        <v>3.91</v>
      </c>
      <c r="C104">
        <v>2.08</v>
      </c>
      <c r="D104" s="20">
        <f t="shared" si="7"/>
        <v>2.8068895976928854E-2</v>
      </c>
      <c r="E104" s="17">
        <f>IF(OR($A104="",$B104="",$C104=""),"",A104*'MPTO_working_3-way'!$I103)</f>
        <v>3.5257320433656432</v>
      </c>
      <c r="F104" s="21">
        <f>IF(OR($A104="",$B104="",$C104=""),"",B104*'MPTO_working_3-way'!$I103)</f>
        <v>4.0191289473934884</v>
      </c>
      <c r="G104" s="22">
        <f>IF(OR($A104="",$B104="",$C104=""),"",C104*'MPTO_working_3-way'!$I103)</f>
        <v>2.1380532507873284</v>
      </c>
      <c r="H104" s="17"/>
      <c r="I104" s="21"/>
      <c r="J104" s="22"/>
      <c r="K104" s="17"/>
      <c r="L104" s="21"/>
      <c r="M104" s="22"/>
      <c r="N104" s="23">
        <f t="shared" si="8"/>
        <v>28.362904148705692</v>
      </c>
      <c r="O104" s="24">
        <f t="shared" si="9"/>
        <v>24.881013102317269</v>
      </c>
      <c r="P104" s="24">
        <f t="shared" si="10"/>
        <v>46.771519822144491</v>
      </c>
      <c r="Q104" t="s">
        <v>300</v>
      </c>
      <c r="R104" t="s">
        <v>301</v>
      </c>
      <c r="S104" s="58" t="s">
        <v>337</v>
      </c>
      <c r="AD104" s="37"/>
      <c r="AE104" s="37"/>
      <c r="AH104" s="37"/>
      <c r="AI104" s="37"/>
      <c r="AJ104" t="s">
        <v>72</v>
      </c>
    </row>
    <row r="105" spans="1:36" s="36" customFormat="1" ht="15" x14ac:dyDescent="0.25">
      <c r="A105">
        <v>2.58</v>
      </c>
      <c r="B105">
        <v>3.98</v>
      </c>
      <c r="C105">
        <v>2.57</v>
      </c>
      <c r="D105" s="20">
        <f t="shared" si="7"/>
        <v>2.7958238997600082E-2</v>
      </c>
      <c r="E105" s="17">
        <f>IF(OR($A105="",$B105="",$C105=""),"",A105*'MPTO_working_3-way'!$I104)</f>
        <v>2.6530095798501576</v>
      </c>
      <c r="F105" s="21">
        <f>IF(OR($A105="",$B105="",$C105=""),"",B105*'MPTO_working_3-way'!$I104)</f>
        <v>4.0926271813192354</v>
      </c>
      <c r="G105" s="22">
        <f>IF(OR($A105="",$B105="",$C105=""),"",C105*'MPTO_working_3-way'!$I104)</f>
        <v>2.6427265969825213</v>
      </c>
      <c r="H105" s="17"/>
      <c r="I105" s="21"/>
      <c r="J105" s="22"/>
      <c r="K105" s="17"/>
      <c r="L105" s="21"/>
      <c r="M105" s="22"/>
      <c r="N105" s="23">
        <f t="shared" si="8"/>
        <v>37.693041427180979</v>
      </c>
      <c r="O105" s="24">
        <f t="shared" si="9"/>
        <v>24.434182633700232</v>
      </c>
      <c r="P105" s="24">
        <f t="shared" si="10"/>
        <v>37.839706958026042</v>
      </c>
      <c r="Q105" t="s">
        <v>112</v>
      </c>
      <c r="R105" t="s">
        <v>302</v>
      </c>
      <c r="S105" s="58" t="s">
        <v>337</v>
      </c>
      <c r="AD105" s="37"/>
      <c r="AE105" s="37"/>
      <c r="AH105" s="37"/>
      <c r="AI105" s="37"/>
      <c r="AJ105" t="s">
        <v>72</v>
      </c>
    </row>
    <row r="106" spans="1:36" s="36" customFormat="1" ht="15" x14ac:dyDescent="0.25">
      <c r="A106">
        <v>1.65</v>
      </c>
      <c r="B106">
        <v>4.08</v>
      </c>
      <c r="C106">
        <v>5.6</v>
      </c>
      <c r="D106" s="20">
        <f t="shared" si="7"/>
        <v>2.9730073847720861E-2</v>
      </c>
      <c r="E106" s="17">
        <f>IF(OR($A106="",$B106="",$C106=""),"",A106*'MPTO_working_3-way'!$I105)</f>
        <v>1.6963136783619326</v>
      </c>
      <c r="F106" s="21">
        <f>IF(OR($A106="",$B106="",$C106=""),"",B106*'MPTO_working_3-way'!$I105)</f>
        <v>4.1945210955858698</v>
      </c>
      <c r="G106" s="22">
        <f>IF(OR($A106="",$B106="",$C106=""),"",C106*'MPTO_working_3-way'!$I105)</f>
        <v>5.757185817470801</v>
      </c>
      <c r="H106" s="17"/>
      <c r="I106" s="21"/>
      <c r="J106" s="22"/>
      <c r="K106" s="17"/>
      <c r="L106" s="21"/>
      <c r="M106" s="22"/>
      <c r="N106" s="23">
        <f t="shared" si="8"/>
        <v>58.95136098682309</v>
      </c>
      <c r="O106" s="24">
        <f t="shared" si="9"/>
        <v>23.84062392849463</v>
      </c>
      <c r="P106" s="24">
        <f t="shared" si="10"/>
        <v>17.369597433617518</v>
      </c>
      <c r="Q106" t="s">
        <v>303</v>
      </c>
      <c r="R106" t="s">
        <v>304</v>
      </c>
      <c r="S106" s="58" t="s">
        <v>337</v>
      </c>
      <c r="AD106" s="37"/>
      <c r="AE106" s="37"/>
      <c r="AH106" s="37"/>
      <c r="AI106" s="37"/>
      <c r="AJ106" t="s">
        <v>72</v>
      </c>
    </row>
    <row r="107" spans="1:36" s="36" customFormat="1" ht="15" x14ac:dyDescent="0.25">
      <c r="A107">
        <v>2.13</v>
      </c>
      <c r="B107">
        <v>3.58</v>
      </c>
      <c r="C107">
        <v>3.57</v>
      </c>
      <c r="D107" s="20">
        <f t="shared" si="7"/>
        <v>2.8925221831591852E-2</v>
      </c>
      <c r="E107" s="17">
        <f>IF(OR($A107="",$B107="",$C107=""),"",A107*'MPTO_working_3-way'!$I106)</f>
        <v>2.189551049064888</v>
      </c>
      <c r="F107" s="21">
        <f>IF(OR($A107="",$B107="",$C107=""),"",B107*'MPTO_working_3-way'!$I106)</f>
        <v>3.6800904956114082</v>
      </c>
      <c r="G107" s="22">
        <f>IF(OR($A107="",$B107="",$C107=""),"",C107*'MPTO_working_3-way'!$I106)</f>
        <v>3.6698109132214323</v>
      </c>
      <c r="H107" s="17"/>
      <c r="I107" s="21"/>
      <c r="J107" s="22"/>
      <c r="K107" s="17"/>
      <c r="L107" s="21"/>
      <c r="M107" s="22"/>
      <c r="N107" s="23">
        <f t="shared" si="8"/>
        <v>45.671463126063188</v>
      </c>
      <c r="O107" s="24">
        <f t="shared" si="9"/>
        <v>27.17324482081413</v>
      </c>
      <c r="P107" s="24">
        <f t="shared" si="10"/>
        <v>27.249360352525091</v>
      </c>
      <c r="Q107" t="s">
        <v>120</v>
      </c>
      <c r="R107" t="s">
        <v>305</v>
      </c>
      <c r="S107" s="58" t="s">
        <v>337</v>
      </c>
      <c r="AD107" s="37"/>
      <c r="AE107" s="37"/>
      <c r="AH107" s="37"/>
      <c r="AI107" s="37"/>
      <c r="AJ107" t="s">
        <v>72</v>
      </c>
    </row>
    <row r="108" spans="1:36" s="36" customFormat="1" ht="15" x14ac:dyDescent="0.25">
      <c r="A108">
        <v>1.48</v>
      </c>
      <c r="B108">
        <v>5.28</v>
      </c>
      <c r="C108">
        <v>6.02</v>
      </c>
      <c r="D108" s="20">
        <f t="shared" si="7"/>
        <v>3.1182571880246313E-2</v>
      </c>
      <c r="E108" s="17">
        <f>IF(OR($A108="",$B108="",$C108=""),"",A108*'MPTO_working_3-way'!$I107)</f>
        <v>1.5240005092946269</v>
      </c>
      <c r="F108" s="21">
        <f>IF(OR($A108="",$B108="",$C108=""),"",B108*'MPTO_working_3-way'!$I107)</f>
        <v>5.4369747899159666</v>
      </c>
      <c r="G108" s="22">
        <f>IF(OR($A108="",$B108="",$C108=""),"",C108*'MPTO_working_3-way'!$I107)</f>
        <v>6.1989750445632792</v>
      </c>
      <c r="H108" s="17"/>
      <c r="I108" s="21"/>
      <c r="J108" s="22"/>
      <c r="K108" s="17"/>
      <c r="L108" s="21"/>
      <c r="M108" s="22"/>
      <c r="N108" s="23">
        <f t="shared" si="8"/>
        <v>65.616775972262829</v>
      </c>
      <c r="O108" s="24">
        <f t="shared" si="9"/>
        <v>18.392581143740337</v>
      </c>
      <c r="P108" s="24">
        <f t="shared" si="10"/>
        <v>16.131699076237378</v>
      </c>
      <c r="Q108" t="s">
        <v>306</v>
      </c>
      <c r="R108" t="s">
        <v>307</v>
      </c>
      <c r="S108" s="58" t="s">
        <v>337</v>
      </c>
      <c r="AD108" s="37"/>
      <c r="AE108" s="37"/>
      <c r="AH108" s="37"/>
      <c r="AI108" s="37"/>
      <c r="AJ108" t="s">
        <v>72</v>
      </c>
    </row>
    <row r="109" spans="1:36" s="36" customFormat="1" ht="15" x14ac:dyDescent="0.25">
      <c r="A109">
        <v>1.84</v>
      </c>
      <c r="B109">
        <v>4.0599999999999996</v>
      </c>
      <c r="C109">
        <v>4.16</v>
      </c>
      <c r="D109" s="20">
        <f t="shared" si="7"/>
        <v>3.0168294973392351E-2</v>
      </c>
      <c r="E109" s="17">
        <f>IF(OR($A109="",$B109="",$C109=""),"",A109*'MPTO_working_3-way'!$I108)</f>
        <v>1.893222408170129</v>
      </c>
      <c r="F109" s="21">
        <f>IF(OR($A109="",$B109="",$C109=""),"",B109*'MPTO_working_3-way'!$I108)</f>
        <v>4.1774364006362621</v>
      </c>
      <c r="G109" s="22">
        <f>IF(OR($A109="",$B109="",$C109=""),"",C109*'MPTO_working_3-way'!$I108)</f>
        <v>4.2803289228194226</v>
      </c>
      <c r="H109" s="17"/>
      <c r="I109" s="21"/>
      <c r="J109" s="22"/>
      <c r="K109" s="17"/>
      <c r="L109" s="21"/>
      <c r="M109" s="22"/>
      <c r="N109" s="23">
        <f t="shared" si="8"/>
        <v>52.819995985920002</v>
      </c>
      <c r="O109" s="24">
        <f t="shared" si="9"/>
        <v>23.93812625962877</v>
      </c>
      <c r="P109" s="24">
        <f t="shared" si="10"/>
        <v>23.362690532233842</v>
      </c>
      <c r="Q109" t="s">
        <v>308</v>
      </c>
      <c r="R109" t="s">
        <v>309</v>
      </c>
      <c r="S109" s="58" t="s">
        <v>337</v>
      </c>
      <c r="AD109" s="37"/>
      <c r="AE109" s="37"/>
      <c r="AH109" s="37"/>
      <c r="AI109" s="37"/>
      <c r="AJ109" t="s">
        <v>72</v>
      </c>
    </row>
    <row r="110" spans="1:36" s="36" customFormat="1" ht="15" x14ac:dyDescent="0.25">
      <c r="A110">
        <v>1.92</v>
      </c>
      <c r="B110">
        <v>3.85</v>
      </c>
      <c r="C110">
        <v>3.94</v>
      </c>
      <c r="D110" s="20">
        <f t="shared" si="7"/>
        <v>3.438069967257773E-2</v>
      </c>
      <c r="E110" s="17">
        <f>IF(OR($A110="",$B110="",$C110=""),"",A110*'MPTO_working_3-way'!$I109)</f>
        <v>1.979870538010073</v>
      </c>
      <c r="F110" s="21">
        <f>IF(OR($A110="",$B110="",$C110=""),"",B110*'MPTO_working_3-way'!$I109)</f>
        <v>3.9700529017389483</v>
      </c>
      <c r="G110" s="22">
        <f>IF(OR($A110="",$B110="",$C110=""),"",C110*'MPTO_working_3-way'!$I109)</f>
        <v>4.0628593332081708</v>
      </c>
      <c r="H110" s="17"/>
      <c r="I110" s="21"/>
      <c r="J110" s="22"/>
      <c r="K110" s="17"/>
      <c r="L110" s="21"/>
      <c r="M110" s="22"/>
      <c r="N110" s="23">
        <f t="shared" si="8"/>
        <v>50.508352985800741</v>
      </c>
      <c r="O110" s="24">
        <f t="shared" si="9"/>
        <v>25.188581229282452</v>
      </c>
      <c r="P110" s="24">
        <f t="shared" si="10"/>
        <v>24.61320754638006</v>
      </c>
      <c r="Q110" t="s">
        <v>310</v>
      </c>
      <c r="R110" t="s">
        <v>311</v>
      </c>
      <c r="S110" s="58" t="s">
        <v>337</v>
      </c>
      <c r="AD110" s="37"/>
      <c r="AE110" s="37"/>
      <c r="AH110" s="37"/>
      <c r="AI110" s="37"/>
      <c r="AJ110" t="s">
        <v>72</v>
      </c>
    </row>
    <row r="111" spans="1:36" s="36" customFormat="1" ht="15" x14ac:dyDescent="0.25">
      <c r="A111">
        <v>2.97</v>
      </c>
      <c r="B111">
        <v>4.1900000000000004</v>
      </c>
      <c r="C111">
        <v>2.21</v>
      </c>
      <c r="D111" s="20">
        <f t="shared" si="7"/>
        <v>2.7852508970015677E-2</v>
      </c>
      <c r="E111" s="17">
        <f>IF(OR($A111="",$B111="",$C111=""),"",A111*'MPTO_working_3-way'!$I110)</f>
        <v>3.0595998360709755</v>
      </c>
      <c r="F111" s="21">
        <f>IF(OR($A111="",$B111="",$C111=""),"",B111*'MPTO_working_3-way'!$I110)</f>
        <v>4.3164051559385141</v>
      </c>
      <c r="G111" s="22">
        <f>IF(OR($A111="",$B111="",$C111=""),"",C111*'MPTO_working_3-way'!$I110)</f>
        <v>2.276671931891197</v>
      </c>
      <c r="H111" s="17"/>
      <c r="I111" s="21"/>
      <c r="J111" s="22"/>
      <c r="K111" s="17"/>
      <c r="L111" s="21"/>
      <c r="M111" s="22"/>
      <c r="N111" s="23">
        <f t="shared" si="8"/>
        <v>32.684012732990695</v>
      </c>
      <c r="O111" s="24">
        <f t="shared" si="9"/>
        <v>23.167426686630634</v>
      </c>
      <c r="P111" s="24">
        <f t="shared" si="10"/>
        <v>43.923763718091571</v>
      </c>
      <c r="Q111" t="s">
        <v>312</v>
      </c>
      <c r="R111" t="s">
        <v>313</v>
      </c>
      <c r="S111" s="58" t="s">
        <v>337</v>
      </c>
      <c r="AD111" s="37"/>
      <c r="AE111" s="37"/>
      <c r="AH111" s="37"/>
      <c r="AI111" s="37"/>
      <c r="AJ111" t="s">
        <v>72</v>
      </c>
    </row>
    <row r="112" spans="1:36" s="36" customFormat="1" ht="15" x14ac:dyDescent="0.25">
      <c r="A112">
        <v>1.64</v>
      </c>
      <c r="B112">
        <v>4.6900000000000004</v>
      </c>
      <c r="C112">
        <v>4.83</v>
      </c>
      <c r="D112" s="20">
        <f t="shared" si="7"/>
        <v>3.0015051239786317E-2</v>
      </c>
      <c r="E112" s="17">
        <f>IF(OR($A112="",$B112="",$C112=""),"",A112*'MPTO_working_3-way'!$I111)</f>
        <v>1.6963843474630274</v>
      </c>
      <c r="F112" s="21">
        <f>IF(OR($A112="",$B112="",$C112=""),"",B112*'MPTO_working_3-way'!$I111)</f>
        <v>4.8512454814643897</v>
      </c>
      <c r="G112" s="22">
        <f>IF(OR($A112="",$B112="",$C112=""),"",C112*'MPTO_working_3-way'!$I111)</f>
        <v>4.9960587794185507</v>
      </c>
      <c r="H112" s="17"/>
      <c r="I112" s="21"/>
      <c r="J112" s="22"/>
      <c r="K112" s="17"/>
      <c r="L112" s="21"/>
      <c r="M112" s="22"/>
      <c r="N112" s="23">
        <f t="shared" si="8"/>
        <v>58.94890515203808</v>
      </c>
      <c r="O112" s="24">
        <f t="shared" si="9"/>
        <v>20.613263208815017</v>
      </c>
      <c r="P112" s="24">
        <f t="shared" si="10"/>
        <v>20.015777318704437</v>
      </c>
      <c r="Q112" t="s">
        <v>314</v>
      </c>
      <c r="R112" t="s">
        <v>315</v>
      </c>
      <c r="S112" s="58" t="s">
        <v>337</v>
      </c>
      <c r="AD112" s="37"/>
      <c r="AE112" s="37"/>
      <c r="AH112" s="37"/>
      <c r="AI112" s="37"/>
      <c r="AJ112" t="s">
        <v>72</v>
      </c>
    </row>
    <row r="113" spans="1:36" s="36" customFormat="1" ht="15" x14ac:dyDescent="0.25">
      <c r="A113">
        <v>1.79</v>
      </c>
      <c r="B113">
        <v>4.0999999999999996</v>
      </c>
      <c r="C113">
        <v>4.38</v>
      </c>
      <c r="D113" s="20">
        <f t="shared" si="7"/>
        <v>3.0872159184590187E-2</v>
      </c>
      <c r="E113" s="17">
        <f>IF(OR($A113="",$B113="",$C113=""),"",A113*'MPTO_working_3-way'!$I112)</f>
        <v>1.8398559910563281</v>
      </c>
      <c r="F113" s="21">
        <f>IF(OR($A113="",$B113="",$C113=""),"",B113*'MPTO_working_3-way'!$I112)</f>
        <v>4.2141952867770636</v>
      </c>
      <c r="G113" s="22">
        <f>IF(OR($A113="",$B113="",$C113=""),"",C113*'MPTO_working_3-way'!$I112)</f>
        <v>4.5019939892886685</v>
      </c>
      <c r="H113" s="17"/>
      <c r="I113" s="21"/>
      <c r="J113" s="22"/>
      <c r="K113" s="17"/>
      <c r="L113" s="21"/>
      <c r="M113" s="22"/>
      <c r="N113" s="23">
        <f t="shared" si="8"/>
        <v>54.35207999218806</v>
      </c>
      <c r="O113" s="24">
        <f t="shared" si="9"/>
        <v>23.729322728296747</v>
      </c>
      <c r="P113" s="24">
        <f t="shared" si="10"/>
        <v>22.212379722834854</v>
      </c>
      <c r="Q113" t="s">
        <v>316</v>
      </c>
      <c r="R113" t="s">
        <v>317</v>
      </c>
      <c r="S113" s="58" t="s">
        <v>337</v>
      </c>
      <c r="AD113" s="37"/>
      <c r="AE113" s="37"/>
      <c r="AH113" s="37"/>
      <c r="AI113" s="37"/>
      <c r="AJ113" t="s">
        <v>72</v>
      </c>
    </row>
    <row r="114" spans="1:36" s="36" customFormat="1" ht="15" x14ac:dyDescent="0.25">
      <c r="A114">
        <v>1.9</v>
      </c>
      <c r="B114">
        <v>4.1500000000000004</v>
      </c>
      <c r="C114">
        <v>3.8</v>
      </c>
      <c r="D114" s="20">
        <f t="shared" si="7"/>
        <v>3.0437539632212962E-2</v>
      </c>
      <c r="E114" s="17">
        <f>IF(OR($A114="",$B114="",$C114=""),"",A114*'MPTO_working_3-way'!$I113)</f>
        <v>1.9570285973555939</v>
      </c>
      <c r="F114" s="21">
        <f>IF(OR($A114="",$B114="",$C114=""),"",B114*'MPTO_working_3-way'!$I113)</f>
        <v>4.2745624626451137</v>
      </c>
      <c r="G114" s="22">
        <f>IF(OR($A114="",$B114="",$C114=""),"",C114*'MPTO_working_3-way'!$I113)</f>
        <v>3.9140571947111877</v>
      </c>
      <c r="H114" s="17"/>
      <c r="I114" s="21"/>
      <c r="J114" s="22"/>
      <c r="K114" s="17"/>
      <c r="L114" s="21"/>
      <c r="M114" s="22"/>
      <c r="N114" s="23">
        <f t="shared" si="8"/>
        <v>51.097873651475268</v>
      </c>
      <c r="O114" s="24">
        <f t="shared" si="9"/>
        <v>23.394207213928432</v>
      </c>
      <c r="P114" s="24">
        <f t="shared" si="10"/>
        <v>25.548936825737634</v>
      </c>
      <c r="Q114" t="s">
        <v>318</v>
      </c>
      <c r="R114" t="s">
        <v>319</v>
      </c>
      <c r="S114" s="58" t="s">
        <v>337</v>
      </c>
      <c r="AD114" s="37"/>
      <c r="AE114" s="37"/>
      <c r="AH114" s="37"/>
      <c r="AI114" s="37"/>
      <c r="AJ114" t="s">
        <v>72</v>
      </c>
    </row>
    <row r="115" spans="1:36" s="36" customFormat="1" ht="15" x14ac:dyDescent="0.25">
      <c r="A115">
        <v>1.66</v>
      </c>
      <c r="B115">
        <v>4.6500000000000004</v>
      </c>
      <c r="C115">
        <v>4.7</v>
      </c>
      <c r="D115" s="20">
        <f t="shared" si="7"/>
        <v>3.022935944188565E-2</v>
      </c>
      <c r="E115" s="17">
        <f>IF(OR($A115="",$B115="",$C115=""),"",A115*'MPTO_working_3-way'!$I114)</f>
        <v>1.7112477842464195</v>
      </c>
      <c r="F115" s="21">
        <f>IF(OR($A115="",$B115="",$C115=""),"",B115*'MPTO_working_3-way'!$I114)</f>
        <v>4.7935555402083452</v>
      </c>
      <c r="G115" s="22">
        <f>IF(OR($A115="",$B115="",$C115=""),"",C115*'MPTO_working_3-way'!$I114)</f>
        <v>4.8450991481675745</v>
      </c>
      <c r="H115" s="17"/>
      <c r="I115" s="21"/>
      <c r="J115" s="22"/>
      <c r="K115" s="17"/>
      <c r="L115" s="21"/>
      <c r="M115" s="22"/>
      <c r="N115" s="23">
        <f t="shared" si="8"/>
        <v>58.436890858582991</v>
      </c>
      <c r="O115" s="24">
        <f t="shared" si="9"/>
        <v>20.861341682848977</v>
      </c>
      <c r="P115" s="24">
        <f t="shared" si="10"/>
        <v>20.639412516010161</v>
      </c>
      <c r="Q115" t="s">
        <v>320</v>
      </c>
      <c r="R115" t="s">
        <v>321</v>
      </c>
      <c r="S115" s="58" t="s">
        <v>337</v>
      </c>
      <c r="AD115" s="37"/>
      <c r="AE115" s="37"/>
      <c r="AH115" s="37"/>
      <c r="AI115" s="37"/>
      <c r="AJ115" t="s">
        <v>72</v>
      </c>
    </row>
    <row r="116" spans="1:36" s="36" customFormat="1" ht="15" x14ac:dyDescent="0.25">
      <c r="A116">
        <v>5.05</v>
      </c>
      <c r="B116">
        <v>4</v>
      </c>
      <c r="C116">
        <v>1.67</v>
      </c>
      <c r="D116" s="20">
        <f t="shared" si="7"/>
        <v>4.6822197189778869E-2</v>
      </c>
      <c r="E116" s="17">
        <f>IF(OR($A116="",$B116="",$C116=""),"",A116*'MPTO_working_3-way'!$I115)</f>
        <v>5.2037095751426756</v>
      </c>
      <c r="F116" s="21">
        <f>IF(OR($A116="",$B116="",$C116=""),"",B116*'MPTO_working_3-way'!$I115)</f>
        <v>4.1217501585288518</v>
      </c>
      <c r="G116" s="22">
        <f>IF(OR($A116="",$B116="",$C116=""),"",C116*'MPTO_working_3-way'!$I115)</f>
        <v>1.7208306911857956</v>
      </c>
      <c r="H116" s="17"/>
      <c r="I116" s="21"/>
      <c r="J116" s="22"/>
      <c r="K116" s="17"/>
      <c r="L116" s="21"/>
      <c r="M116" s="22"/>
      <c r="N116" s="23">
        <f t="shared" si="8"/>
        <v>19.217060167555218</v>
      </c>
      <c r="O116" s="24">
        <f t="shared" si="9"/>
        <v>24.261538461538464</v>
      </c>
      <c r="P116" s="24">
        <f t="shared" si="10"/>
        <v>58.111469368954403</v>
      </c>
      <c r="Q116" t="s">
        <v>74</v>
      </c>
      <c r="R116" t="s">
        <v>90</v>
      </c>
      <c r="S116" s="58" t="s">
        <v>338</v>
      </c>
      <c r="AD116" s="37"/>
      <c r="AE116" s="37"/>
      <c r="AH116" s="37"/>
      <c r="AI116" s="37"/>
      <c r="AJ116" t="s">
        <v>68</v>
      </c>
    </row>
    <row r="117" spans="1:36" s="36" customFormat="1" ht="15" x14ac:dyDescent="0.25">
      <c r="A117">
        <v>2.48</v>
      </c>
      <c r="B117">
        <v>2.97</v>
      </c>
      <c r="C117">
        <v>3.28</v>
      </c>
      <c r="D117" s="20">
        <f t="shared" si="7"/>
        <v>4.4804191932437343E-2</v>
      </c>
      <c r="E117" s="17">
        <f>IF(OR($A117="",$B117="",$C117=""),"",A117*'MPTO_working_3-way'!$I116)</f>
        <v>2.5549688114158764</v>
      </c>
      <c r="F117" s="21">
        <f>IF(OR($A117="",$B117="",$C117=""),"",B117*'MPTO_working_3-way'!$I116)</f>
        <v>3.0597811975424007</v>
      </c>
      <c r="G117" s="22">
        <f>IF(OR($A117="",$B117="",$C117=""),"",C117*'MPTO_working_3-way'!$I116)</f>
        <v>3.3791522989693847</v>
      </c>
      <c r="H117" s="17"/>
      <c r="I117" s="21"/>
      <c r="J117" s="22"/>
      <c r="K117" s="17"/>
      <c r="L117" s="21"/>
      <c r="M117" s="22"/>
      <c r="N117" s="23">
        <f t="shared" si="8"/>
        <v>39.139421018835613</v>
      </c>
      <c r="O117" s="24">
        <f t="shared" si="9"/>
        <v>32.682075463539498</v>
      </c>
      <c r="P117" s="24">
        <f t="shared" si="10"/>
        <v>29.593220770339123</v>
      </c>
      <c r="Q117" t="s">
        <v>94</v>
      </c>
      <c r="R117" t="s">
        <v>79</v>
      </c>
      <c r="S117" s="58" t="s">
        <v>338</v>
      </c>
      <c r="AD117" s="37"/>
      <c r="AE117" s="37"/>
      <c r="AH117" s="37"/>
      <c r="AI117" s="37"/>
      <c r="AJ117" t="s">
        <v>68</v>
      </c>
    </row>
    <row r="118" spans="1:36" s="36" customFormat="1" ht="15" x14ac:dyDescent="0.25">
      <c r="A118">
        <v>2.44</v>
      </c>
      <c r="B118">
        <v>2.98</v>
      </c>
      <c r="C118">
        <v>3.35</v>
      </c>
      <c r="D118" s="20">
        <f t="shared" si="7"/>
        <v>4.3913998058995318E-2</v>
      </c>
      <c r="E118" s="17">
        <f>IF(OR($A118="",$B118="",$C118=""),"",A118*'MPTO_working_3-way'!$I117)</f>
        <v>2.5542461611430602</v>
      </c>
      <c r="F118" s="21">
        <f>IF(OR($A118="",$B118="",$C118=""),"",B118*'MPTO_working_3-way'!$I117)</f>
        <v>3.1195301476255408</v>
      </c>
      <c r="G118" s="22">
        <f>IF(OR($A118="",$B118="",$C118=""),"",C118*'MPTO_working_3-way'!$I117)</f>
        <v>3.5068543605857592</v>
      </c>
      <c r="H118" s="17"/>
      <c r="I118" s="21"/>
      <c r="J118" s="22"/>
      <c r="K118" s="17"/>
      <c r="L118" s="21"/>
      <c r="M118" s="22"/>
      <c r="N118" s="23">
        <f t="shared" si="8"/>
        <v>39.150494389017162</v>
      </c>
      <c r="O118" s="24">
        <f t="shared" si="9"/>
        <v>32.056109499732173</v>
      </c>
      <c r="P118" s="24">
        <f t="shared" si="10"/>
        <v>28.515583972896081</v>
      </c>
      <c r="Q118" t="s">
        <v>322</v>
      </c>
      <c r="R118" t="s">
        <v>92</v>
      </c>
      <c r="S118" s="58" t="s">
        <v>338</v>
      </c>
      <c r="AD118" s="37"/>
      <c r="AE118" s="37"/>
      <c r="AH118" s="37"/>
      <c r="AI118" s="37"/>
      <c r="AJ118" t="s">
        <v>68</v>
      </c>
    </row>
    <row r="119" spans="1:36" s="36" customFormat="1" ht="15" x14ac:dyDescent="0.25">
      <c r="A119">
        <v>2.23</v>
      </c>
      <c r="B119">
        <v>3.17</v>
      </c>
      <c r="C119">
        <v>3.56</v>
      </c>
      <c r="D119" s="20">
        <f t="shared" si="7"/>
        <v>4.4786782927248359E-2</v>
      </c>
      <c r="E119" s="17">
        <f>IF(OR($A119="",$B119="",$C119=""),"",A119*'MPTO_working_3-way'!$I118)</f>
        <v>2.3299133480093355</v>
      </c>
      <c r="F119" s="21">
        <f>IF(OR($A119="",$B119="",$C119=""),"",B119*'MPTO_working_3-way'!$I118)</f>
        <v>3.3120292884258262</v>
      </c>
      <c r="G119" s="22">
        <f>IF(OR($A119="",$B119="",$C119=""),"",C119*'MPTO_working_3-way'!$I118)</f>
        <v>3.7195029232794772</v>
      </c>
      <c r="H119" s="17"/>
      <c r="I119" s="21"/>
      <c r="J119" s="22"/>
      <c r="K119" s="17"/>
      <c r="L119" s="21"/>
      <c r="M119" s="22"/>
      <c r="N119" s="23">
        <f t="shared" si="8"/>
        <v>42.920051119257039</v>
      </c>
      <c r="O119" s="24">
        <f t="shared" si="9"/>
        <v>30.192969714808587</v>
      </c>
      <c r="P119" s="24">
        <f t="shared" si="10"/>
        <v>26.885312920208765</v>
      </c>
      <c r="Q119" t="s">
        <v>76</v>
      </c>
      <c r="R119" t="s">
        <v>73</v>
      </c>
      <c r="S119" s="58" t="s">
        <v>338</v>
      </c>
      <c r="AD119" s="37"/>
      <c r="AE119" s="37"/>
      <c r="AH119" s="37"/>
      <c r="AI119" s="37"/>
      <c r="AJ119" t="s">
        <v>68</v>
      </c>
    </row>
    <row r="120" spans="1:36" s="36" customFormat="1" ht="15" x14ac:dyDescent="0.25">
      <c r="A120">
        <v>1.78</v>
      </c>
      <c r="B120">
        <v>3.6</v>
      </c>
      <c r="C120">
        <v>4.8</v>
      </c>
      <c r="D120" s="20">
        <f t="shared" si="7"/>
        <v>4.7908863920099964E-2</v>
      </c>
      <c r="E120" s="17">
        <f>IF(OR($A120="",$B120="",$C120=""),"",A120*'MPTO_working_3-way'!$I119)</f>
        <v>1.8581669165450116</v>
      </c>
      <c r="F120" s="21">
        <f>IF(OR($A120="",$B120="",$C120=""),"",B120*'MPTO_working_3-way'!$I119)</f>
        <v>3.7580903930123832</v>
      </c>
      <c r="G120" s="22">
        <f>IF(OR($A120="",$B120="",$C120=""),"",C120*'MPTO_working_3-way'!$I119)</f>
        <v>5.0107871906831774</v>
      </c>
      <c r="H120" s="17"/>
      <c r="I120" s="21"/>
      <c r="J120" s="22"/>
      <c r="K120" s="17"/>
      <c r="L120" s="21"/>
      <c r="M120" s="22"/>
      <c r="N120" s="23">
        <f t="shared" si="8"/>
        <v>53.816478546467351</v>
      </c>
      <c r="O120" s="24">
        <f t="shared" si="9"/>
        <v>26.609258836864409</v>
      </c>
      <c r="P120" s="24">
        <f t="shared" si="10"/>
        <v>19.956944127648306</v>
      </c>
      <c r="Q120" t="s">
        <v>77</v>
      </c>
      <c r="R120" t="s">
        <v>83</v>
      </c>
      <c r="S120" s="58" t="s">
        <v>338</v>
      </c>
      <c r="AD120" s="37"/>
      <c r="AE120" s="37"/>
      <c r="AH120" s="37"/>
      <c r="AI120" s="37"/>
      <c r="AJ120" t="s">
        <v>68</v>
      </c>
    </row>
    <row r="121" spans="1:36" s="36" customFormat="1" ht="15" x14ac:dyDescent="0.25">
      <c r="A121">
        <v>5.07</v>
      </c>
      <c r="B121">
        <v>3.68</v>
      </c>
      <c r="C121">
        <v>1.76</v>
      </c>
      <c r="D121" s="20">
        <f t="shared" si="7"/>
        <v>3.7159607393721039E-2</v>
      </c>
      <c r="E121" s="17">
        <f>IF(OR($A121="",$B121="",$C121=""),"",A121*'MPTO_working_3-way'!$I120)</f>
        <v>5.2970689894411498</v>
      </c>
      <c r="F121" s="21">
        <f>IF(OR($A121="",$B121="",$C121=""),"",B121*'MPTO_working_3-way'!$I120)</f>
        <v>3.844815361172274</v>
      </c>
      <c r="G121" s="22">
        <f>IF(OR($A121="",$B121="",$C121=""),"",C121*'MPTO_working_3-way'!$I120)</f>
        <v>1.8388247379519571</v>
      </c>
      <c r="H121" s="17"/>
      <c r="I121" s="21"/>
      <c r="J121" s="22"/>
      <c r="K121" s="17"/>
      <c r="L121" s="21"/>
      <c r="M121" s="22"/>
      <c r="N121" s="23">
        <f t="shared" si="8"/>
        <v>18.878364657763345</v>
      </c>
      <c r="O121" s="24">
        <f t="shared" si="9"/>
        <v>26.009051308385917</v>
      </c>
      <c r="P121" s="24">
        <f t="shared" si="10"/>
        <v>54.3825618266251</v>
      </c>
      <c r="Q121" t="s">
        <v>107</v>
      </c>
      <c r="R121" t="s">
        <v>122</v>
      </c>
      <c r="S121" s="58" t="s">
        <v>338</v>
      </c>
      <c r="AD121" s="37"/>
      <c r="AE121" s="37"/>
      <c r="AH121" s="37"/>
      <c r="AI121" s="37"/>
      <c r="AJ121" t="s">
        <v>98</v>
      </c>
    </row>
    <row r="122" spans="1:36" s="36" customFormat="1" ht="15" x14ac:dyDescent="0.25">
      <c r="A122">
        <v>2.39</v>
      </c>
      <c r="B122">
        <v>3.3</v>
      </c>
      <c r="C122">
        <v>3.1</v>
      </c>
      <c r="D122" s="20">
        <f t="shared" si="7"/>
        <v>4.4020990032597407E-2</v>
      </c>
      <c r="E122" s="17">
        <f>IF(OR($A122="",$B122="",$C122=""),"",A122*'MPTO_working_3-way'!$I121)</f>
        <v>2.5045021847690392</v>
      </c>
      <c r="F122" s="21">
        <f>IF(OR($A122="",$B122="",$C122=""),"",B122*'MPTO_working_3-way'!$I121)</f>
        <v>3.4580992509363297</v>
      </c>
      <c r="G122" s="22">
        <f>IF(OR($A122="",$B122="",$C122=""),"",C122*'MPTO_working_3-way'!$I121)</f>
        <v>3.2485174781523098</v>
      </c>
      <c r="H122" s="17"/>
      <c r="I122" s="21"/>
      <c r="J122" s="22"/>
      <c r="K122" s="17"/>
      <c r="L122" s="21"/>
      <c r="M122" s="22"/>
      <c r="N122" s="23">
        <f t="shared" si="8"/>
        <v>39.92809453636864</v>
      </c>
      <c r="O122" s="24">
        <f t="shared" si="9"/>
        <v>28.917619982400321</v>
      </c>
      <c r="P122" s="24">
        <f t="shared" si="10"/>
        <v>30.783272884490664</v>
      </c>
      <c r="Q122" t="s">
        <v>323</v>
      </c>
      <c r="R122" t="s">
        <v>324</v>
      </c>
      <c r="S122" s="58" t="s">
        <v>338</v>
      </c>
      <c r="AD122" s="37"/>
      <c r="AE122" s="37"/>
      <c r="AH122" s="37"/>
      <c r="AI122" s="37"/>
      <c r="AJ122" t="s">
        <v>340</v>
      </c>
    </row>
    <row r="123" spans="1:36" s="36" customFormat="1" ht="15" x14ac:dyDescent="0.25">
      <c r="A123">
        <v>3.27</v>
      </c>
      <c r="B123">
        <v>3.71</v>
      </c>
      <c r="C123">
        <v>2.1800000000000002</v>
      </c>
      <c r="D123" s="20">
        <f t="shared" si="7"/>
        <v>3.4067772859533108E-2</v>
      </c>
      <c r="E123" s="17">
        <f>IF(OR($A123="",$B123="",$C123=""),"",A123*'MPTO_working_3-way'!$I122)</f>
        <v>3.3915119161774676</v>
      </c>
      <c r="F123" s="21">
        <f>IF(OR($A123="",$B123="",$C123=""),"",B123*'MPTO_working_3-way'!$I122)</f>
        <v>3.8478621434307052</v>
      </c>
      <c r="G123" s="22">
        <f>IF(OR($A123="",$B123="",$C123=""),"",C123*'MPTO_working_3-way'!$I122)</f>
        <v>2.2610079441183122</v>
      </c>
      <c r="H123" s="17"/>
      <c r="I123" s="21"/>
      <c r="J123" s="22"/>
      <c r="K123" s="17"/>
      <c r="L123" s="21"/>
      <c r="M123" s="22"/>
      <c r="N123" s="23">
        <f t="shared" si="8"/>
        <v>29.485374803786275</v>
      </c>
      <c r="O123" s="24">
        <f t="shared" si="9"/>
        <v>25.98845703729949</v>
      </c>
      <c r="P123" s="24">
        <f t="shared" si="10"/>
        <v>44.2280622056794</v>
      </c>
      <c r="Q123" t="s">
        <v>325</v>
      </c>
      <c r="R123" t="s">
        <v>117</v>
      </c>
      <c r="S123" s="58" t="s">
        <v>338</v>
      </c>
      <c r="AD123" s="37"/>
      <c r="AE123" s="37"/>
      <c r="AH123" s="37"/>
      <c r="AI123" s="37"/>
      <c r="AJ123" t="s">
        <v>125</v>
      </c>
    </row>
    <row r="124" spans="1:36" s="36" customFormat="1" ht="15" x14ac:dyDescent="0.25">
      <c r="A124">
        <v>1.29</v>
      </c>
      <c r="B124">
        <v>5.57</v>
      </c>
      <c r="C124">
        <v>10.029999999999999</v>
      </c>
      <c r="D124" s="20">
        <f t="shared" si="7"/>
        <v>5.4427909402212427E-2</v>
      </c>
      <c r="E124" s="17">
        <f>IF(OR($A124="",$B124="",$C124=""),"",A124*'MPTO_working_3-way'!$I123)</f>
        <v>1.3467870771420507</v>
      </c>
      <c r="F124" s="21">
        <f>IF(OR($A124="",$B124="",$C124=""),"",B124*'MPTO_working_3-way'!$I123)</f>
        <v>5.8151969144815681</v>
      </c>
      <c r="G124" s="22">
        <f>IF(OR($A124="",$B124="",$C124=""),"",C124*'MPTO_working_3-way'!$I123)</f>
        <v>10.471530530026952</v>
      </c>
      <c r="H124" s="17"/>
      <c r="I124" s="21"/>
      <c r="J124" s="22"/>
      <c r="K124" s="17"/>
      <c r="L124" s="21"/>
      <c r="M124" s="22"/>
      <c r="N124" s="23">
        <f t="shared" si="8"/>
        <v>74.250786703570824</v>
      </c>
      <c r="O124" s="24">
        <f t="shared" si="9"/>
        <v>17.196322234758775</v>
      </c>
      <c r="P124" s="24">
        <f t="shared" si="10"/>
        <v>9.5497023776277548</v>
      </c>
      <c r="Q124" t="s">
        <v>119</v>
      </c>
      <c r="R124" t="s">
        <v>326</v>
      </c>
      <c r="S124" s="58" t="s">
        <v>338</v>
      </c>
      <c r="AD124" s="37"/>
      <c r="AE124" s="37"/>
      <c r="AH124" s="37"/>
      <c r="AI124" s="37"/>
      <c r="AJ124" t="s">
        <v>124</v>
      </c>
    </row>
    <row r="125" spans="1:36" s="36" customFormat="1" ht="15" x14ac:dyDescent="0.25">
      <c r="A125">
        <v>2.02</v>
      </c>
      <c r="B125">
        <v>3.55</v>
      </c>
      <c r="C125">
        <v>3.72</v>
      </c>
      <c r="D125" s="20">
        <f t="shared" si="7"/>
        <v>4.5556850096640789E-2</v>
      </c>
      <c r="E125" s="17">
        <f>IF(OR($A125="",$B125="",$C125=""),"",A125*'MPTO_working_3-way'!$I124)</f>
        <v>2.0888169011762567</v>
      </c>
      <c r="F125" s="21">
        <f>IF(OR($A125="",$B125="",$C125=""),"",B125*'MPTO_working_3-way'!$I124)</f>
        <v>3.6709405936513422</v>
      </c>
      <c r="G125" s="22">
        <f>IF(OR($A125="",$B125="",$C125=""),"",C125*'MPTO_working_3-way'!$I124)</f>
        <v>3.8467321150374634</v>
      </c>
      <c r="H125" s="17"/>
      <c r="I125" s="21"/>
      <c r="J125" s="22"/>
      <c r="K125" s="17"/>
      <c r="L125" s="21"/>
      <c r="M125" s="22"/>
      <c r="N125" s="23">
        <f t="shared" si="8"/>
        <v>47.873990268696069</v>
      </c>
      <c r="O125" s="24">
        <f t="shared" si="9"/>
        <v>27.24097474444115</v>
      </c>
      <c r="P125" s="24">
        <f t="shared" si="10"/>
        <v>25.996091489990874</v>
      </c>
      <c r="Q125" t="s">
        <v>123</v>
      </c>
      <c r="R125" t="s">
        <v>327</v>
      </c>
      <c r="S125" s="58" t="s">
        <v>338</v>
      </c>
      <c r="AD125" s="37"/>
      <c r="AE125" s="37"/>
      <c r="AH125" s="37"/>
      <c r="AI125" s="37"/>
      <c r="AJ125" t="s">
        <v>124</v>
      </c>
    </row>
    <row r="126" spans="1:36" s="36" customFormat="1" ht="15" x14ac:dyDescent="0.25">
      <c r="A126">
        <v>1.99</v>
      </c>
      <c r="B126">
        <v>3.42</v>
      </c>
      <c r="C126">
        <v>3.83</v>
      </c>
      <c r="D126" s="20">
        <f t="shared" si="7"/>
        <v>5.6006829376908929E-2</v>
      </c>
      <c r="E126" s="17">
        <f>IF(OR($A126="",$B126="",$C126=""),"",A126*'MPTO_working_3-way'!$I125)</f>
        <v>2.0983115397104029</v>
      </c>
      <c r="F126" s="21">
        <f>IF(OR($A126="",$B126="",$C126=""),"",B126*'MPTO_working_3-way'!$I125)</f>
        <v>3.6061434501555665</v>
      </c>
      <c r="G126" s="22">
        <f>IF(OR($A126="",$B126="",$C126=""),"",C126*'MPTO_working_3-way'!$I125)</f>
        <v>4.0384588930104739</v>
      </c>
      <c r="H126" s="17"/>
      <c r="I126" s="21"/>
      <c r="J126" s="22"/>
      <c r="K126" s="17"/>
      <c r="L126" s="21"/>
      <c r="M126" s="22"/>
      <c r="N126" s="23">
        <f t="shared" si="8"/>
        <v>47.657365509128084</v>
      </c>
      <c r="O126" s="24">
        <f t="shared" si="9"/>
        <v>27.730455369346462</v>
      </c>
      <c r="P126" s="24">
        <f t="shared" si="10"/>
        <v>24.761920982549579</v>
      </c>
      <c r="Q126" t="s">
        <v>328</v>
      </c>
      <c r="R126" t="s">
        <v>329</v>
      </c>
      <c r="S126" s="58" t="s">
        <v>338</v>
      </c>
      <c r="AD126" s="37"/>
      <c r="AE126" s="37"/>
      <c r="AH126" s="37"/>
      <c r="AI126" s="37"/>
      <c r="AJ126" t="s">
        <v>342</v>
      </c>
    </row>
    <row r="127" spans="1:36" s="36" customFormat="1" ht="15" x14ac:dyDescent="0.25">
      <c r="A127">
        <v>3.85</v>
      </c>
      <c r="B127">
        <v>3.2</v>
      </c>
      <c r="C127">
        <v>2.0699999999999998</v>
      </c>
      <c r="D127" s="20">
        <f t="shared" si="7"/>
        <v>5.5332047179873278E-2</v>
      </c>
      <c r="E127" s="17">
        <f>IF(OR($A127="",$B127="",$C127=""),"",A127*'MPTO_working_3-way'!$I126)</f>
        <v>4.0253938728720673</v>
      </c>
      <c r="F127" s="21">
        <f>IF(OR($A127="",$B127="",$C127=""),"",B127*'MPTO_working_3-way'!$I126)</f>
        <v>3.3457819203092507</v>
      </c>
      <c r="G127" s="22">
        <f>IF(OR($A127="",$B127="",$C127=""),"",C127*'MPTO_working_3-way'!$I126)</f>
        <v>2.1643026797000462</v>
      </c>
      <c r="H127" s="17"/>
      <c r="I127" s="21"/>
      <c r="J127" s="22"/>
      <c r="K127" s="17"/>
      <c r="L127" s="21"/>
      <c r="M127" s="22"/>
      <c r="N127" s="23">
        <f t="shared" si="8"/>
        <v>24.842289514554082</v>
      </c>
      <c r="O127" s="24">
        <f t="shared" si="9"/>
        <v>29.888379572197877</v>
      </c>
      <c r="P127" s="24">
        <f t="shared" si="10"/>
        <v>46.204258275861463</v>
      </c>
      <c r="Q127" t="s">
        <v>330</v>
      </c>
      <c r="R127" t="s">
        <v>331</v>
      </c>
      <c r="S127" s="58" t="s">
        <v>338</v>
      </c>
      <c r="AD127" s="37"/>
      <c r="AE127" s="37"/>
      <c r="AH127" s="37"/>
      <c r="AI127" s="37"/>
      <c r="AJ127" t="s">
        <v>342</v>
      </c>
    </row>
    <row r="128" spans="1:36" s="36" customFormat="1" ht="15" x14ac:dyDescent="0.25">
      <c r="A128">
        <v>2</v>
      </c>
      <c r="B128">
        <v>3.55</v>
      </c>
      <c r="C128">
        <v>3.94</v>
      </c>
      <c r="D128" s="20">
        <f t="shared" si="7"/>
        <v>3.5497247444055358E-2</v>
      </c>
      <c r="E128" s="17">
        <f>IF(OR($A128="",$B128="",$C128=""),"",A128*'MPTO_working_3-way'!$I127)</f>
        <v>2.1120136587538179</v>
      </c>
      <c r="F128" s="21">
        <f>IF(OR($A128="",$B128="",$C128=""),"",B128*'MPTO_working_3-way'!$I127)</f>
        <v>3.7488242442880266</v>
      </c>
      <c r="G128" s="22">
        <f>IF(OR($A128="",$B128="",$C128=""),"",C128*'MPTO_working_3-way'!$I127)</f>
        <v>4.1606669077450213</v>
      </c>
      <c r="H128" s="17"/>
      <c r="I128" s="21"/>
      <c r="J128" s="22"/>
      <c r="K128" s="17"/>
      <c r="L128" s="21"/>
      <c r="M128" s="22"/>
      <c r="N128" s="23">
        <f t="shared" si="8"/>
        <v>47.348178637729291</v>
      </c>
      <c r="O128" s="24">
        <f t="shared" si="9"/>
        <v>26.675030218439037</v>
      </c>
      <c r="P128" s="24">
        <f t="shared" si="10"/>
        <v>24.03460844554786</v>
      </c>
      <c r="Q128" t="s">
        <v>332</v>
      </c>
      <c r="R128" t="s">
        <v>333</v>
      </c>
      <c r="S128" s="58" t="s">
        <v>338</v>
      </c>
      <c r="AD128" s="37"/>
      <c r="AE128" s="37"/>
      <c r="AH128" s="37"/>
      <c r="AI128" s="37"/>
      <c r="AJ128" t="s">
        <v>347</v>
      </c>
    </row>
    <row r="129" spans="1:36" s="36" customFormat="1" ht="15" x14ac:dyDescent="0.25">
      <c r="A129">
        <v>1.25</v>
      </c>
      <c r="B129">
        <v>6.19</v>
      </c>
      <c r="C129">
        <v>12.52</v>
      </c>
      <c r="D129" s="20">
        <f t="shared" si="7"/>
        <v>4.1423093002730393E-2</v>
      </c>
      <c r="E129" s="17">
        <f>IF(OR($A129="",$B129="",$C129=""),"",A129*'MPTO_working_3-way'!$I128)</f>
        <v>1.3191650589748416</v>
      </c>
      <c r="F129" s="21">
        <f>IF(OR($A129="",$B129="",$C129=""),"",B129*'MPTO_working_3-way'!$I128)</f>
        <v>6.5325053720434161</v>
      </c>
      <c r="G129" s="22">
        <f>IF(OR($A129="",$B129="",$C129=""),"",C129*'MPTO_working_3-way'!$I128)</f>
        <v>13.212757230692013</v>
      </c>
      <c r="H129" s="17"/>
      <c r="I129" s="21"/>
      <c r="J129" s="22"/>
      <c r="K129" s="17"/>
      <c r="L129" s="21"/>
      <c r="M129" s="22"/>
      <c r="N129" s="23">
        <f t="shared" si="8"/>
        <v>75.805525108217068</v>
      </c>
      <c r="O129" s="24">
        <f t="shared" si="9"/>
        <v>15.308062420883898</v>
      </c>
      <c r="P129" s="24">
        <f t="shared" si="10"/>
        <v>7.5684430020184763</v>
      </c>
      <c r="Q129" t="s">
        <v>334</v>
      </c>
      <c r="R129" t="s">
        <v>335</v>
      </c>
      <c r="S129" s="58" t="s">
        <v>338</v>
      </c>
      <c r="AD129" s="37"/>
      <c r="AE129" s="37"/>
      <c r="AH129" s="37"/>
      <c r="AI129" s="37"/>
      <c r="AJ129" t="s">
        <v>347</v>
      </c>
    </row>
    <row r="130" spans="1:36" s="36" customFormat="1" ht="15" x14ac:dyDescent="0.25">
      <c r="A130">
        <v>2.59</v>
      </c>
      <c r="B130">
        <v>3.01</v>
      </c>
      <c r="C130">
        <v>3.07</v>
      </c>
      <c r="D130" s="20">
        <f t="shared" si="7"/>
        <v>4.4059198744450079E-2</v>
      </c>
      <c r="E130" s="17">
        <f>IF(OR($A130="",$B130="",$C130=""),"",A130*'MPTO_working_3-way'!$I129)</f>
        <v>2.6819378708801032</v>
      </c>
      <c r="F130" s="21">
        <f>IF(OR($A130="",$B130="",$C130=""),"",B130*'MPTO_working_3-way'!$I129)</f>
        <v>3.1168467148066066</v>
      </c>
      <c r="G130" s="22">
        <f>IF(OR($A130="",$B130="",$C130=""),"",C130*'MPTO_working_3-way'!$I129)</f>
        <v>3.1789765496532496</v>
      </c>
      <c r="H130" s="17"/>
      <c r="I130" s="21"/>
      <c r="J130" s="22"/>
      <c r="K130" s="17"/>
      <c r="L130" s="21"/>
      <c r="M130" s="22"/>
      <c r="N130" s="23">
        <f t="shared" si="8"/>
        <v>37.286471504719856</v>
      </c>
      <c r="O130" s="24">
        <f t="shared" si="9"/>
        <v>32.083708038944984</v>
      </c>
      <c r="P130" s="24">
        <f t="shared" si="10"/>
        <v>31.456664885089385</v>
      </c>
      <c r="Q130" t="s">
        <v>80</v>
      </c>
      <c r="R130" t="s">
        <v>88</v>
      </c>
      <c r="S130" s="58" t="s">
        <v>339</v>
      </c>
      <c r="AD130" s="37"/>
      <c r="AE130" s="37"/>
      <c r="AH130" s="37"/>
      <c r="AI130" s="37"/>
      <c r="AJ130" t="s">
        <v>68</v>
      </c>
    </row>
    <row r="131" spans="1:36" s="36" customFormat="1" ht="15" x14ac:dyDescent="0.25">
      <c r="A131">
        <v>1.52</v>
      </c>
      <c r="B131">
        <v>4.17</v>
      </c>
      <c r="C131">
        <v>7.05</v>
      </c>
      <c r="D131" s="20">
        <f t="shared" si="7"/>
        <v>3.9546861950529255E-2</v>
      </c>
      <c r="E131" s="17">
        <f>IF(OR($A131="",$B131="",$C131=""),"",A131*'MPTO_working_3-way'!$I130)</f>
        <v>1.5829631013641503</v>
      </c>
      <c r="F131" s="21">
        <f>IF(OR($A131="",$B131="",$C131=""),"",B131*'MPTO_working_3-way'!$I130)</f>
        <v>4.3427342978213854</v>
      </c>
      <c r="G131" s="22">
        <f>IF(OR($A131="",$B131="",$C131=""),"",C131*'MPTO_working_3-way'!$I130)</f>
        <v>7.3420328056692492</v>
      </c>
      <c r="H131" s="17"/>
      <c r="I131" s="21"/>
      <c r="J131" s="22"/>
      <c r="K131" s="17"/>
      <c r="L131" s="21"/>
      <c r="M131" s="22"/>
      <c r="N131" s="23">
        <f t="shared" si="8"/>
        <v>63.172666446756075</v>
      </c>
      <c r="O131" s="24">
        <f t="shared" si="9"/>
        <v>23.026967146059775</v>
      </c>
      <c r="P131" s="24">
        <f t="shared" si="10"/>
        <v>13.620206099158757</v>
      </c>
      <c r="Q131" t="s">
        <v>104</v>
      </c>
      <c r="R131" t="s">
        <v>106</v>
      </c>
      <c r="S131" s="58" t="s">
        <v>339</v>
      </c>
      <c r="AD131" s="37"/>
      <c r="AE131" s="37"/>
      <c r="AH131" s="37"/>
      <c r="AI131" s="37"/>
      <c r="AJ131" t="s">
        <v>98</v>
      </c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2022-10-07T16:22:52Z</dcterms:modified>
</cp:coreProperties>
</file>