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gut\FDAS\"/>
    </mc:Choice>
  </mc:AlternateContent>
  <xr:revisionPtr revIDLastSave="0" documentId="13_ncr:1_{61D128FF-2A62-4F30-93C3-D5A3CB7871E8}" xr6:coauthVersionLast="45" xr6:coauthVersionMax="45" xr10:uidLastSave="{00000000-0000-0000-0000-000000000000}"/>
  <bookViews>
    <workbookView xWindow="-120" yWindow="-120" windowWidth="29040" windowHeight="15840" tabRatio="836" firstSheet="6" activeTab="7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32" i="8" l="1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T134" i="8" s="1"/>
  <c r="S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R135" i="8"/>
  <c r="S135" i="8"/>
  <c r="T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C132" i="8"/>
  <c r="C133" i="8"/>
  <c r="C134" i="8"/>
  <c r="C135" i="8"/>
  <c r="C136" i="8"/>
  <c r="C137" i="8"/>
  <c r="C138" i="8"/>
  <c r="U132" i="2"/>
  <c r="V132" i="2"/>
  <c r="W132" i="2"/>
  <c r="X132" i="2"/>
  <c r="AA132" i="2" s="1"/>
  <c r="Y132" i="2"/>
  <c r="Z132" i="2"/>
  <c r="AB132" i="2"/>
  <c r="AC132" i="2"/>
  <c r="U133" i="2"/>
  <c r="V133" i="2"/>
  <c r="W133" i="2"/>
  <c r="AC133" i="2" s="1"/>
  <c r="X133" i="2"/>
  <c r="Y133" i="2"/>
  <c r="Z133" i="2"/>
  <c r="AA133" i="2"/>
  <c r="AB133" i="2"/>
  <c r="U134" i="2"/>
  <c r="V134" i="2"/>
  <c r="AB134" i="2" s="1"/>
  <c r="W134" i="2"/>
  <c r="X134" i="2"/>
  <c r="Y134" i="2"/>
  <c r="Z134" i="2"/>
  <c r="AC134" i="2" s="1"/>
  <c r="AA134" i="2"/>
  <c r="U135" i="2"/>
  <c r="AA135" i="2" s="1"/>
  <c r="V135" i="2"/>
  <c r="W135" i="2"/>
  <c r="X135" i="2"/>
  <c r="Y135" i="2"/>
  <c r="AB135" i="2" s="1"/>
  <c r="Z135" i="2"/>
  <c r="AC135" i="2"/>
  <c r="U136" i="2"/>
  <c r="AA136" i="2" s="1"/>
  <c r="V136" i="2"/>
  <c r="W136" i="2"/>
  <c r="X136" i="2"/>
  <c r="Y136" i="2"/>
  <c r="Z136" i="2"/>
  <c r="AB136" i="2"/>
  <c r="AC136" i="2"/>
  <c r="U137" i="2"/>
  <c r="V137" i="2"/>
  <c r="W137" i="2"/>
  <c r="AC137" i="2" s="1"/>
  <c r="X137" i="2"/>
  <c r="Y137" i="2"/>
  <c r="Z137" i="2"/>
  <c r="AA137" i="2"/>
  <c r="AB137" i="2"/>
  <c r="U138" i="2"/>
  <c r="V138" i="2"/>
  <c r="AB138" i="2" s="1"/>
  <c r="W138" i="2"/>
  <c r="X138" i="2"/>
  <c r="Y138" i="2"/>
  <c r="Z138" i="2"/>
  <c r="AC138" i="2" s="1"/>
  <c r="AA138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E137" i="2"/>
  <c r="N137" i="2" s="1"/>
  <c r="F137" i="2"/>
  <c r="G137" i="2"/>
  <c r="H137" i="2"/>
  <c r="I137" i="2"/>
  <c r="J137" i="2"/>
  <c r="K137" i="2"/>
  <c r="L137" i="2"/>
  <c r="M137" i="2"/>
  <c r="O137" i="2"/>
  <c r="P137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D132" i="2"/>
  <c r="D133" i="2"/>
  <c r="D134" i="2"/>
  <c r="D135" i="2"/>
  <c r="D136" i="2"/>
  <c r="D137" i="2"/>
  <c r="D138" i="2"/>
  <c r="O5" i="8" l="1"/>
  <c r="P5" i="8"/>
  <c r="Q5" i="8"/>
  <c r="S5" i="8" s="1"/>
  <c r="R5" i="8"/>
  <c r="O6" i="8"/>
  <c r="P6" i="8"/>
  <c r="Q6" i="8"/>
  <c r="R6" i="8"/>
  <c r="T6" i="8" s="1"/>
  <c r="S6" i="8"/>
  <c r="O7" i="8"/>
  <c r="P7" i="8"/>
  <c r="Q7" i="8"/>
  <c r="R7" i="8"/>
  <c r="S7" i="8"/>
  <c r="O8" i="8"/>
  <c r="P8" i="8"/>
  <c r="T8" i="8" s="1"/>
  <c r="Q8" i="8"/>
  <c r="R8" i="8"/>
  <c r="S8" i="8"/>
  <c r="O9" i="8"/>
  <c r="P9" i="8"/>
  <c r="T9" i="8" s="1"/>
  <c r="Q9" i="8"/>
  <c r="S9" i="8" s="1"/>
  <c r="R9" i="8"/>
  <c r="O10" i="8"/>
  <c r="P10" i="8"/>
  <c r="Q10" i="8"/>
  <c r="S10" i="8" s="1"/>
  <c r="R10" i="8"/>
  <c r="O11" i="8"/>
  <c r="P11" i="8"/>
  <c r="Q11" i="8"/>
  <c r="R11" i="8"/>
  <c r="T11" i="8" s="1"/>
  <c r="S11" i="8"/>
  <c r="O12" i="8"/>
  <c r="P12" i="8"/>
  <c r="Q12" i="8"/>
  <c r="R12" i="8"/>
  <c r="T12" i="8" s="1"/>
  <c r="S12" i="8"/>
  <c r="O13" i="8"/>
  <c r="P13" i="8"/>
  <c r="Q13" i="8"/>
  <c r="R13" i="8"/>
  <c r="T13" i="8" s="1"/>
  <c r="S13" i="8"/>
  <c r="O14" i="8"/>
  <c r="P14" i="8"/>
  <c r="Q14" i="8"/>
  <c r="R14" i="8"/>
  <c r="S14" i="8"/>
  <c r="O15" i="8"/>
  <c r="P15" i="8"/>
  <c r="Q15" i="8"/>
  <c r="R15" i="8"/>
  <c r="S15" i="8"/>
  <c r="T15" i="8"/>
  <c r="O16" i="8"/>
  <c r="P16" i="8"/>
  <c r="T16" i="8" s="1"/>
  <c r="Q16" i="8"/>
  <c r="R16" i="8"/>
  <c r="S16" i="8"/>
  <c r="O17" i="8"/>
  <c r="P17" i="8"/>
  <c r="T17" i="8" s="1"/>
  <c r="Q17" i="8"/>
  <c r="S17" i="8" s="1"/>
  <c r="R17" i="8"/>
  <c r="O18" i="8"/>
  <c r="P18" i="8"/>
  <c r="T18" i="8" s="1"/>
  <c r="Q18" i="8"/>
  <c r="S18" i="8" s="1"/>
  <c r="R18" i="8"/>
  <c r="O19" i="8"/>
  <c r="P19" i="8"/>
  <c r="Q19" i="8"/>
  <c r="R19" i="8"/>
  <c r="O20" i="8"/>
  <c r="P20" i="8"/>
  <c r="T20" i="8" s="1"/>
  <c r="Q20" i="8"/>
  <c r="S20" i="8" s="1"/>
  <c r="R20" i="8"/>
  <c r="O21" i="8"/>
  <c r="P21" i="8"/>
  <c r="Q21" i="8"/>
  <c r="R21" i="8"/>
  <c r="T21" i="8"/>
  <c r="O22" i="8"/>
  <c r="P22" i="8"/>
  <c r="T22" i="8" s="1"/>
  <c r="Q22" i="8"/>
  <c r="R22" i="8"/>
  <c r="O23" i="8"/>
  <c r="P23" i="8"/>
  <c r="Q23" i="8"/>
  <c r="S23" i="8" s="1"/>
  <c r="R23" i="8"/>
  <c r="T23" i="8" s="1"/>
  <c r="O24" i="8"/>
  <c r="P24" i="8"/>
  <c r="Q24" i="8"/>
  <c r="S24" i="8" s="1"/>
  <c r="R24" i="8"/>
  <c r="T24" i="8" s="1"/>
  <c r="O25" i="8"/>
  <c r="P25" i="8"/>
  <c r="Q25" i="8"/>
  <c r="S25" i="8" s="1"/>
  <c r="R25" i="8"/>
  <c r="T25" i="8" s="1"/>
  <c r="O26" i="8"/>
  <c r="P26" i="8"/>
  <c r="Q26" i="8"/>
  <c r="S26" i="8" s="1"/>
  <c r="R26" i="8"/>
  <c r="T26" i="8" s="1"/>
  <c r="O27" i="8"/>
  <c r="P27" i="8"/>
  <c r="Q27" i="8"/>
  <c r="S27" i="8" s="1"/>
  <c r="R27" i="8"/>
  <c r="O28" i="8"/>
  <c r="P28" i="8"/>
  <c r="T28" i="8" s="1"/>
  <c r="Q28" i="8"/>
  <c r="R28" i="8"/>
  <c r="O29" i="8"/>
  <c r="P29" i="8"/>
  <c r="Q29" i="8"/>
  <c r="S29" i="8" s="1"/>
  <c r="R29" i="8"/>
  <c r="T29" i="8" s="1"/>
  <c r="O30" i="8"/>
  <c r="P30" i="8"/>
  <c r="Q30" i="8"/>
  <c r="R30" i="8"/>
  <c r="O31" i="8"/>
  <c r="P31" i="8"/>
  <c r="T31" i="8" s="1"/>
  <c r="Q31" i="8"/>
  <c r="S31" i="8" s="1"/>
  <c r="R31" i="8"/>
  <c r="O32" i="8"/>
  <c r="P32" i="8"/>
  <c r="Q32" i="8"/>
  <c r="R32" i="8"/>
  <c r="O33" i="8"/>
  <c r="P33" i="8"/>
  <c r="Q33" i="8"/>
  <c r="R33" i="8"/>
  <c r="T33" i="8"/>
  <c r="O34" i="8"/>
  <c r="P34" i="8"/>
  <c r="T34" i="8" s="1"/>
  <c r="Q34" i="8"/>
  <c r="R34" i="8"/>
  <c r="O35" i="8"/>
  <c r="P35" i="8"/>
  <c r="Q35" i="8"/>
  <c r="S35" i="8" s="1"/>
  <c r="R35" i="8"/>
  <c r="O36" i="8"/>
  <c r="P36" i="8"/>
  <c r="T36" i="8" s="1"/>
  <c r="Q36" i="8"/>
  <c r="R36" i="8"/>
  <c r="O37" i="8"/>
  <c r="P37" i="8"/>
  <c r="Q37" i="8"/>
  <c r="S37" i="8" s="1"/>
  <c r="R37" i="8"/>
  <c r="T37" i="8" s="1"/>
  <c r="O38" i="8"/>
  <c r="P38" i="8"/>
  <c r="Q38" i="8"/>
  <c r="R38" i="8"/>
  <c r="O39" i="8"/>
  <c r="P39" i="8"/>
  <c r="T39" i="8" s="1"/>
  <c r="Q39" i="8"/>
  <c r="S39" i="8" s="1"/>
  <c r="R39" i="8"/>
  <c r="O40" i="8"/>
  <c r="P40" i="8"/>
  <c r="Q40" i="8"/>
  <c r="R40" i="8"/>
  <c r="O41" i="8"/>
  <c r="P41" i="8"/>
  <c r="Q41" i="8"/>
  <c r="S41" i="8" s="1"/>
  <c r="R41" i="8"/>
  <c r="T41" i="8"/>
  <c r="O42" i="8"/>
  <c r="P42" i="8"/>
  <c r="T42" i="8" s="1"/>
  <c r="Q42" i="8"/>
  <c r="S42" i="8" s="1"/>
  <c r="R42" i="8"/>
  <c r="O43" i="8"/>
  <c r="P43" i="8"/>
  <c r="Q43" i="8"/>
  <c r="S43" i="8" s="1"/>
  <c r="R43" i="8"/>
  <c r="O44" i="8"/>
  <c r="P44" i="8"/>
  <c r="Q44" i="8"/>
  <c r="R44" i="8"/>
  <c r="S44" i="8"/>
  <c r="T44" i="8"/>
  <c r="O45" i="8"/>
  <c r="P45" i="8"/>
  <c r="Q45" i="8"/>
  <c r="R45" i="8"/>
  <c r="S45" i="8"/>
  <c r="T45" i="8"/>
  <c r="O46" i="8"/>
  <c r="P46" i="8"/>
  <c r="T46" i="8" s="1"/>
  <c r="Q46" i="8"/>
  <c r="R46" i="8"/>
  <c r="O47" i="8"/>
  <c r="P47" i="8"/>
  <c r="Q47" i="8"/>
  <c r="S47" i="8" s="1"/>
  <c r="R47" i="8"/>
  <c r="O48" i="8"/>
  <c r="P48" i="8"/>
  <c r="Q48" i="8"/>
  <c r="R48" i="8"/>
  <c r="T48" i="8"/>
  <c r="O49" i="8"/>
  <c r="P49" i="8"/>
  <c r="Q49" i="8"/>
  <c r="R49" i="8"/>
  <c r="O50" i="8"/>
  <c r="P50" i="8"/>
  <c r="T50" i="8" s="1"/>
  <c r="Q50" i="8"/>
  <c r="S50" i="8" s="1"/>
  <c r="R50" i="8"/>
  <c r="O51" i="8"/>
  <c r="P51" i="8"/>
  <c r="Q51" i="8"/>
  <c r="S51" i="8" s="1"/>
  <c r="R51" i="8"/>
  <c r="O52" i="8"/>
  <c r="P52" i="8"/>
  <c r="T52" i="8" s="1"/>
  <c r="Q52" i="8"/>
  <c r="R52" i="8"/>
  <c r="O53" i="8"/>
  <c r="P53" i="8"/>
  <c r="Q53" i="8"/>
  <c r="S53" i="8" s="1"/>
  <c r="R53" i="8"/>
  <c r="O54" i="8"/>
  <c r="P54" i="8"/>
  <c r="T54" i="8" s="1"/>
  <c r="Q54" i="8"/>
  <c r="R54" i="8"/>
  <c r="O55" i="8"/>
  <c r="P55" i="8"/>
  <c r="Q55" i="8"/>
  <c r="S55" i="8" s="1"/>
  <c r="R55" i="8"/>
  <c r="O56" i="8"/>
  <c r="P56" i="8"/>
  <c r="Q56" i="8"/>
  <c r="R56" i="8"/>
  <c r="T56" i="8"/>
  <c r="O57" i="8"/>
  <c r="P57" i="8"/>
  <c r="T57" i="8" s="1"/>
  <c r="Q57" i="8"/>
  <c r="S57" i="8" s="1"/>
  <c r="R57" i="8"/>
  <c r="O58" i="8"/>
  <c r="P58" i="8"/>
  <c r="Q58" i="8"/>
  <c r="S58" i="8" s="1"/>
  <c r="R58" i="8"/>
  <c r="O59" i="8"/>
  <c r="P59" i="8"/>
  <c r="T59" i="8" s="1"/>
  <c r="Q59" i="8"/>
  <c r="R59" i="8"/>
  <c r="O60" i="8"/>
  <c r="P60" i="8"/>
  <c r="Q60" i="8"/>
  <c r="S60" i="8" s="1"/>
  <c r="R60" i="8"/>
  <c r="T60" i="8" s="1"/>
  <c r="O61" i="8"/>
  <c r="P61" i="8"/>
  <c r="Q61" i="8"/>
  <c r="R61" i="8"/>
  <c r="O62" i="8"/>
  <c r="P62" i="8"/>
  <c r="T62" i="8" s="1"/>
  <c r="Q62" i="8"/>
  <c r="S62" i="8" s="1"/>
  <c r="R62" i="8"/>
  <c r="O63" i="8"/>
  <c r="P63" i="8"/>
  <c r="Q63" i="8"/>
  <c r="R63" i="8"/>
  <c r="O64" i="8"/>
  <c r="P64" i="8"/>
  <c r="T64" i="8" s="1"/>
  <c r="Q64" i="8"/>
  <c r="S64" i="8" s="1"/>
  <c r="R64" i="8"/>
  <c r="O65" i="8"/>
  <c r="P65" i="8"/>
  <c r="Q65" i="8"/>
  <c r="S65" i="8" s="1"/>
  <c r="R65" i="8"/>
  <c r="O66" i="8"/>
  <c r="P66" i="8"/>
  <c r="T66" i="8" s="1"/>
  <c r="Q66" i="8"/>
  <c r="S66" i="8" s="1"/>
  <c r="R66" i="8"/>
  <c r="O67" i="8"/>
  <c r="P67" i="8"/>
  <c r="Q67" i="8"/>
  <c r="S67" i="8" s="1"/>
  <c r="R67" i="8"/>
  <c r="O68" i="8"/>
  <c r="P68" i="8"/>
  <c r="T68" i="8" s="1"/>
  <c r="Q68" i="8"/>
  <c r="S68" i="8" s="1"/>
  <c r="R68" i="8"/>
  <c r="O69" i="8"/>
  <c r="P69" i="8"/>
  <c r="Q69" i="8"/>
  <c r="S69" i="8" s="1"/>
  <c r="R69" i="8"/>
  <c r="O70" i="8"/>
  <c r="P70" i="8"/>
  <c r="Q70" i="8"/>
  <c r="R70" i="8"/>
  <c r="O71" i="8"/>
  <c r="P71" i="8"/>
  <c r="Q71" i="8"/>
  <c r="S71" i="8" s="1"/>
  <c r="R71" i="8"/>
  <c r="O72" i="8"/>
  <c r="P72" i="8"/>
  <c r="T72" i="8" s="1"/>
  <c r="Q72" i="8"/>
  <c r="R72" i="8"/>
  <c r="O73" i="8"/>
  <c r="P73" i="8"/>
  <c r="T73" i="8" s="1"/>
  <c r="Q73" i="8"/>
  <c r="S73" i="8" s="1"/>
  <c r="R73" i="8"/>
  <c r="O74" i="8"/>
  <c r="P74" i="8"/>
  <c r="Q74" i="8"/>
  <c r="R74" i="8"/>
  <c r="O75" i="8"/>
  <c r="P75" i="8"/>
  <c r="T75" i="8" s="1"/>
  <c r="Q75" i="8"/>
  <c r="S75" i="8" s="1"/>
  <c r="R75" i="8"/>
  <c r="O76" i="8"/>
  <c r="P76" i="8"/>
  <c r="T76" i="8" s="1"/>
  <c r="Q76" i="8"/>
  <c r="R76" i="8"/>
  <c r="O77" i="8"/>
  <c r="P77" i="8"/>
  <c r="T77" i="8" s="1"/>
  <c r="Q77" i="8"/>
  <c r="R77" i="8"/>
  <c r="O78" i="8"/>
  <c r="P78" i="8"/>
  <c r="Q78" i="8"/>
  <c r="S78" i="8" s="1"/>
  <c r="R78" i="8"/>
  <c r="O79" i="8"/>
  <c r="P79" i="8"/>
  <c r="T79" i="8" s="1"/>
  <c r="Q79" i="8"/>
  <c r="R79" i="8"/>
  <c r="O80" i="8"/>
  <c r="P80" i="8"/>
  <c r="Q80" i="8"/>
  <c r="S80" i="8" s="1"/>
  <c r="R80" i="8"/>
  <c r="T80" i="8"/>
  <c r="O81" i="8"/>
  <c r="P81" i="8"/>
  <c r="Q81" i="8"/>
  <c r="R81" i="8"/>
  <c r="O82" i="8"/>
  <c r="P82" i="8"/>
  <c r="T82" i="8" s="1"/>
  <c r="Q82" i="8"/>
  <c r="S82" i="8" s="1"/>
  <c r="R82" i="8"/>
  <c r="O83" i="8"/>
  <c r="P83" i="8"/>
  <c r="Q83" i="8"/>
  <c r="R83" i="8"/>
  <c r="O84" i="8"/>
  <c r="P84" i="8"/>
  <c r="T84" i="8" s="1"/>
  <c r="Q84" i="8"/>
  <c r="S84" i="8" s="1"/>
  <c r="R84" i="8"/>
  <c r="O85" i="8"/>
  <c r="P85" i="8"/>
  <c r="Q85" i="8"/>
  <c r="S85" i="8" s="1"/>
  <c r="R85" i="8"/>
  <c r="O86" i="8"/>
  <c r="P86" i="8"/>
  <c r="T86" i="8" s="1"/>
  <c r="Q86" i="8"/>
  <c r="R86" i="8"/>
  <c r="O87" i="8"/>
  <c r="P87" i="8"/>
  <c r="Q87" i="8"/>
  <c r="S87" i="8" s="1"/>
  <c r="R87" i="8"/>
  <c r="O88" i="8"/>
  <c r="P88" i="8"/>
  <c r="Q88" i="8"/>
  <c r="R88" i="8"/>
  <c r="T88" i="8"/>
  <c r="O89" i="8"/>
  <c r="P89" i="8"/>
  <c r="T89" i="8" s="1"/>
  <c r="Q89" i="8"/>
  <c r="S89" i="8" s="1"/>
  <c r="R89" i="8"/>
  <c r="O90" i="8"/>
  <c r="P90" i="8"/>
  <c r="Q90" i="8"/>
  <c r="S90" i="8" s="1"/>
  <c r="R90" i="8"/>
  <c r="O91" i="8"/>
  <c r="P91" i="8"/>
  <c r="Q91" i="8"/>
  <c r="S91" i="8" s="1"/>
  <c r="R91" i="8"/>
  <c r="O92" i="8"/>
  <c r="P92" i="8"/>
  <c r="Q92" i="8"/>
  <c r="S92" i="8" s="1"/>
  <c r="R92" i="8"/>
  <c r="T92" i="8" s="1"/>
  <c r="O93" i="8"/>
  <c r="P93" i="8"/>
  <c r="T93" i="8" s="1"/>
  <c r="Q93" i="8"/>
  <c r="S93" i="8" s="1"/>
  <c r="R93" i="8"/>
  <c r="O94" i="8"/>
  <c r="P94" i="8"/>
  <c r="Q94" i="8"/>
  <c r="S94" i="8" s="1"/>
  <c r="R94" i="8"/>
  <c r="O95" i="8"/>
  <c r="P95" i="8"/>
  <c r="T95" i="8" s="1"/>
  <c r="Q95" i="8"/>
  <c r="S95" i="8" s="1"/>
  <c r="R95" i="8"/>
  <c r="O96" i="8"/>
  <c r="P96" i="8"/>
  <c r="Q96" i="8"/>
  <c r="S96" i="8" s="1"/>
  <c r="R96" i="8"/>
  <c r="T96" i="8" s="1"/>
  <c r="O97" i="8"/>
  <c r="P97" i="8"/>
  <c r="Q97" i="8"/>
  <c r="S97" i="8" s="1"/>
  <c r="R97" i="8"/>
  <c r="O98" i="8"/>
  <c r="P98" i="8"/>
  <c r="T98" i="8" s="1"/>
  <c r="Q98" i="8"/>
  <c r="R98" i="8"/>
  <c r="O99" i="8"/>
  <c r="P99" i="8"/>
  <c r="Q99" i="8"/>
  <c r="S99" i="8" s="1"/>
  <c r="R99" i="8"/>
  <c r="O100" i="8"/>
  <c r="P100" i="8"/>
  <c r="Q100" i="8"/>
  <c r="R100" i="8"/>
  <c r="T100" i="8"/>
  <c r="O101" i="8"/>
  <c r="P101" i="8"/>
  <c r="T101" i="8" s="1"/>
  <c r="Q101" i="8"/>
  <c r="S101" i="8" s="1"/>
  <c r="R101" i="8"/>
  <c r="O102" i="8"/>
  <c r="P102" i="8"/>
  <c r="Q102" i="8"/>
  <c r="R102" i="8"/>
  <c r="O103" i="8"/>
  <c r="P103" i="8"/>
  <c r="T103" i="8" s="1"/>
  <c r="Q103" i="8"/>
  <c r="S103" i="8" s="1"/>
  <c r="R103" i="8"/>
  <c r="O104" i="8"/>
  <c r="P104" i="8"/>
  <c r="T104" i="8" s="1"/>
  <c r="Q104" i="8"/>
  <c r="R104" i="8"/>
  <c r="O105" i="8"/>
  <c r="P105" i="8"/>
  <c r="T105" i="8" s="1"/>
  <c r="Q105" i="8"/>
  <c r="R105" i="8"/>
  <c r="O106" i="8"/>
  <c r="P106" i="8"/>
  <c r="Q106" i="8"/>
  <c r="S106" i="8" s="1"/>
  <c r="R106" i="8"/>
  <c r="O107" i="8"/>
  <c r="P107" i="8"/>
  <c r="T107" i="8" s="1"/>
  <c r="Q107" i="8"/>
  <c r="R107" i="8"/>
  <c r="O108" i="8"/>
  <c r="P108" i="8"/>
  <c r="Q108" i="8"/>
  <c r="S108" i="8" s="1"/>
  <c r="R108" i="8"/>
  <c r="T108" i="8"/>
  <c r="O109" i="8"/>
  <c r="P109" i="8"/>
  <c r="Q109" i="8"/>
  <c r="R109" i="8"/>
  <c r="O110" i="8"/>
  <c r="P110" i="8"/>
  <c r="Q110" i="8"/>
  <c r="S110" i="8" s="1"/>
  <c r="R110" i="8"/>
  <c r="T110" i="8"/>
  <c r="O111" i="8"/>
  <c r="P111" i="8"/>
  <c r="Q111" i="8"/>
  <c r="R111" i="8"/>
  <c r="T111" i="8"/>
  <c r="O112" i="8"/>
  <c r="P112" i="8"/>
  <c r="Q112" i="8"/>
  <c r="S112" i="8" s="1"/>
  <c r="R112" i="8"/>
  <c r="T112" i="8"/>
  <c r="O113" i="8"/>
  <c r="P113" i="8"/>
  <c r="T113" i="8" s="1"/>
  <c r="Q113" i="8"/>
  <c r="R113" i="8"/>
  <c r="O114" i="8"/>
  <c r="P114" i="8"/>
  <c r="T114" i="8" s="1"/>
  <c r="Q114" i="8"/>
  <c r="R114" i="8"/>
  <c r="O115" i="8"/>
  <c r="P115" i="8"/>
  <c r="T115" i="8" s="1"/>
  <c r="Q115" i="8"/>
  <c r="S115" i="8" s="1"/>
  <c r="R115" i="8"/>
  <c r="O116" i="8"/>
  <c r="P116" i="8"/>
  <c r="T116" i="8" s="1"/>
  <c r="Q116" i="8"/>
  <c r="R116" i="8"/>
  <c r="O117" i="8"/>
  <c r="P117" i="8"/>
  <c r="Q117" i="8"/>
  <c r="S117" i="8" s="1"/>
  <c r="R117" i="8"/>
  <c r="T117" i="8" s="1"/>
  <c r="O118" i="8"/>
  <c r="P118" i="8"/>
  <c r="T118" i="8" s="1"/>
  <c r="Q118" i="8"/>
  <c r="R118" i="8"/>
  <c r="O119" i="8"/>
  <c r="P119" i="8"/>
  <c r="Q119" i="8"/>
  <c r="R119" i="8"/>
  <c r="T119" i="8" s="1"/>
  <c r="O120" i="8"/>
  <c r="P120" i="8"/>
  <c r="T120" i="8" s="1"/>
  <c r="Q120" i="8"/>
  <c r="R120" i="8"/>
  <c r="O121" i="8"/>
  <c r="P121" i="8"/>
  <c r="Q121" i="8"/>
  <c r="R121" i="8"/>
  <c r="T121" i="8" s="1"/>
  <c r="O122" i="8"/>
  <c r="P122" i="8"/>
  <c r="T122" i="8" s="1"/>
  <c r="Q122" i="8"/>
  <c r="R122" i="8"/>
  <c r="O123" i="8"/>
  <c r="P123" i="8"/>
  <c r="Q123" i="8"/>
  <c r="R123" i="8"/>
  <c r="T123" i="8" s="1"/>
  <c r="O124" i="8"/>
  <c r="P124" i="8"/>
  <c r="T124" i="8" s="1"/>
  <c r="Q124" i="8"/>
  <c r="R124" i="8"/>
  <c r="O125" i="8"/>
  <c r="P125" i="8"/>
  <c r="Q125" i="8"/>
  <c r="S125" i="8" s="1"/>
  <c r="R125" i="8"/>
  <c r="T125" i="8" s="1"/>
  <c r="O126" i="8"/>
  <c r="P126" i="8"/>
  <c r="T126" i="8" s="1"/>
  <c r="Q126" i="8"/>
  <c r="R126" i="8"/>
  <c r="O127" i="8"/>
  <c r="P127" i="8"/>
  <c r="Q127" i="8"/>
  <c r="S127" i="8" s="1"/>
  <c r="R127" i="8"/>
  <c r="T127" i="8" s="1"/>
  <c r="O128" i="8"/>
  <c r="P128" i="8"/>
  <c r="T128" i="8" s="1"/>
  <c r="Q128" i="8"/>
  <c r="R128" i="8"/>
  <c r="O129" i="8"/>
  <c r="P129" i="8"/>
  <c r="Q129" i="8"/>
  <c r="S129" i="8" s="1"/>
  <c r="R129" i="8"/>
  <c r="T129" i="8" s="1"/>
  <c r="O130" i="8"/>
  <c r="P130" i="8"/>
  <c r="T130" i="8" s="1"/>
  <c r="Q130" i="8"/>
  <c r="R130" i="8"/>
  <c r="O131" i="8"/>
  <c r="P131" i="8"/>
  <c r="Q131" i="8"/>
  <c r="S131" i="8" s="1"/>
  <c r="R131" i="8"/>
  <c r="T131" i="8" s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U5" i="2"/>
  <c r="V5" i="2"/>
  <c r="W5" i="2"/>
  <c r="X5" i="2"/>
  <c r="AA5" i="2" s="1"/>
  <c r="Y5" i="2"/>
  <c r="Z5" i="2"/>
  <c r="AB5" i="2"/>
  <c r="AC5" i="2"/>
  <c r="U6" i="2"/>
  <c r="V6" i="2"/>
  <c r="W6" i="2"/>
  <c r="AC6" i="2" s="1"/>
  <c r="X6" i="2"/>
  <c r="AA6" i="2" s="1"/>
  <c r="Y6" i="2"/>
  <c r="Z6" i="2"/>
  <c r="AB6" i="2"/>
  <c r="U7" i="2"/>
  <c r="V7" i="2"/>
  <c r="W7" i="2"/>
  <c r="AC7" i="2" s="1"/>
  <c r="X7" i="2"/>
  <c r="AA7" i="2" s="1"/>
  <c r="Y7" i="2"/>
  <c r="Z7" i="2"/>
  <c r="U8" i="2"/>
  <c r="AA8" i="2" s="1"/>
  <c r="V8" i="2"/>
  <c r="W8" i="2"/>
  <c r="X8" i="2"/>
  <c r="Y8" i="2"/>
  <c r="Z8" i="2"/>
  <c r="AC8" i="2" s="1"/>
  <c r="U9" i="2"/>
  <c r="V9" i="2"/>
  <c r="AB9" i="2" s="1"/>
  <c r="W9" i="2"/>
  <c r="X9" i="2"/>
  <c r="Y9" i="2"/>
  <c r="Z9" i="2"/>
  <c r="AC9" i="2" s="1"/>
  <c r="U10" i="2"/>
  <c r="AA10" i="2" s="1"/>
  <c r="V10" i="2"/>
  <c r="AB10" i="2" s="1"/>
  <c r="W10" i="2"/>
  <c r="X10" i="2"/>
  <c r="Y10" i="2"/>
  <c r="Z10" i="2"/>
  <c r="U11" i="2"/>
  <c r="AA11" i="2" s="1"/>
  <c r="V11" i="2"/>
  <c r="AB11" i="2" s="1"/>
  <c r="W11" i="2"/>
  <c r="X11" i="2"/>
  <c r="Y11" i="2"/>
  <c r="Z11" i="2"/>
  <c r="U12" i="2"/>
  <c r="V12" i="2"/>
  <c r="W12" i="2"/>
  <c r="X12" i="2"/>
  <c r="Y12" i="2"/>
  <c r="Z12" i="2"/>
  <c r="AC12" i="2"/>
  <c r="U13" i="2"/>
  <c r="V13" i="2"/>
  <c r="W13" i="2"/>
  <c r="X13" i="2"/>
  <c r="Y13" i="2"/>
  <c r="Z13" i="2"/>
  <c r="AB13" i="2"/>
  <c r="AC13" i="2"/>
  <c r="U14" i="2"/>
  <c r="V14" i="2"/>
  <c r="W14" i="2"/>
  <c r="AC14" i="2" s="1"/>
  <c r="X14" i="2"/>
  <c r="AA14" i="2" s="1"/>
  <c r="Y14" i="2"/>
  <c r="Z14" i="2"/>
  <c r="AB14" i="2"/>
  <c r="U15" i="2"/>
  <c r="V15" i="2"/>
  <c r="W15" i="2"/>
  <c r="X15" i="2"/>
  <c r="AA15" i="2" s="1"/>
  <c r="Y15" i="2"/>
  <c r="Z15" i="2"/>
  <c r="U16" i="2"/>
  <c r="AA16" i="2" s="1"/>
  <c r="V16" i="2"/>
  <c r="W16" i="2"/>
  <c r="X16" i="2"/>
  <c r="Y16" i="2"/>
  <c r="Z16" i="2"/>
  <c r="AC16" i="2" s="1"/>
  <c r="U17" i="2"/>
  <c r="V17" i="2"/>
  <c r="AB17" i="2" s="1"/>
  <c r="W17" i="2"/>
  <c r="X17" i="2"/>
  <c r="Y17" i="2"/>
  <c r="Z17" i="2"/>
  <c r="AC17" i="2" s="1"/>
  <c r="U18" i="2"/>
  <c r="AA18" i="2" s="1"/>
  <c r="V18" i="2"/>
  <c r="AB18" i="2" s="1"/>
  <c r="W18" i="2"/>
  <c r="X18" i="2"/>
  <c r="Y18" i="2"/>
  <c r="Z18" i="2"/>
  <c r="U19" i="2"/>
  <c r="AA19" i="2" s="1"/>
  <c r="V19" i="2"/>
  <c r="AB19" i="2" s="1"/>
  <c r="W19" i="2"/>
  <c r="X19" i="2"/>
  <c r="Y19" i="2"/>
  <c r="Z19" i="2"/>
  <c r="U20" i="2"/>
  <c r="V20" i="2"/>
  <c r="W20" i="2"/>
  <c r="X20" i="2"/>
  <c r="Y20" i="2"/>
  <c r="Z20" i="2"/>
  <c r="AC20" i="2"/>
  <c r="U21" i="2"/>
  <c r="V21" i="2"/>
  <c r="W21" i="2"/>
  <c r="X21" i="2"/>
  <c r="Y21" i="2"/>
  <c r="Z21" i="2"/>
  <c r="AB21" i="2"/>
  <c r="AC21" i="2"/>
  <c r="U22" i="2"/>
  <c r="V22" i="2"/>
  <c r="W22" i="2"/>
  <c r="AC22" i="2" s="1"/>
  <c r="X22" i="2"/>
  <c r="AA22" i="2" s="1"/>
  <c r="Y22" i="2"/>
  <c r="Z22" i="2"/>
  <c r="AB22" i="2"/>
  <c r="U23" i="2"/>
  <c r="V23" i="2"/>
  <c r="W23" i="2"/>
  <c r="X23" i="2"/>
  <c r="AA23" i="2" s="1"/>
  <c r="Y23" i="2"/>
  <c r="Z23" i="2"/>
  <c r="U24" i="2"/>
  <c r="AA24" i="2" s="1"/>
  <c r="V24" i="2"/>
  <c r="W24" i="2"/>
  <c r="X24" i="2"/>
  <c r="Y24" i="2"/>
  <c r="Z24" i="2"/>
  <c r="AC24" i="2" s="1"/>
  <c r="U25" i="2"/>
  <c r="V25" i="2"/>
  <c r="AB25" i="2" s="1"/>
  <c r="W25" i="2"/>
  <c r="X25" i="2"/>
  <c r="Y25" i="2"/>
  <c r="Z25" i="2"/>
  <c r="AC25" i="2" s="1"/>
  <c r="U26" i="2"/>
  <c r="AA26" i="2" s="1"/>
  <c r="V26" i="2"/>
  <c r="AB26" i="2" s="1"/>
  <c r="W26" i="2"/>
  <c r="X26" i="2"/>
  <c r="Y26" i="2"/>
  <c r="Z26" i="2"/>
  <c r="U27" i="2"/>
  <c r="AA27" i="2" s="1"/>
  <c r="V27" i="2"/>
  <c r="AB27" i="2" s="1"/>
  <c r="W27" i="2"/>
  <c r="X27" i="2"/>
  <c r="Y27" i="2"/>
  <c r="Z27" i="2"/>
  <c r="U28" i="2"/>
  <c r="V28" i="2"/>
  <c r="W28" i="2"/>
  <c r="X28" i="2"/>
  <c r="Y28" i="2"/>
  <c r="Z28" i="2"/>
  <c r="AC28" i="2"/>
  <c r="U29" i="2"/>
  <c r="V29" i="2"/>
  <c r="W29" i="2"/>
  <c r="X29" i="2"/>
  <c r="Y29" i="2"/>
  <c r="Z29" i="2"/>
  <c r="AB29" i="2"/>
  <c r="AC29" i="2"/>
  <c r="U30" i="2"/>
  <c r="V30" i="2"/>
  <c r="W30" i="2"/>
  <c r="AC30" i="2" s="1"/>
  <c r="X30" i="2"/>
  <c r="AA30" i="2" s="1"/>
  <c r="Y30" i="2"/>
  <c r="Z30" i="2"/>
  <c r="AB30" i="2"/>
  <c r="U31" i="2"/>
  <c r="V31" i="2"/>
  <c r="W31" i="2"/>
  <c r="X31" i="2"/>
  <c r="AA31" i="2" s="1"/>
  <c r="Y31" i="2"/>
  <c r="Z31" i="2"/>
  <c r="U32" i="2"/>
  <c r="AA32" i="2" s="1"/>
  <c r="V32" i="2"/>
  <c r="W32" i="2"/>
  <c r="X32" i="2"/>
  <c r="Y32" i="2"/>
  <c r="Z32" i="2"/>
  <c r="AC32" i="2" s="1"/>
  <c r="U33" i="2"/>
  <c r="V33" i="2"/>
  <c r="AB33" i="2" s="1"/>
  <c r="W33" i="2"/>
  <c r="AC33" i="2" s="1"/>
  <c r="X33" i="2"/>
  <c r="Y33" i="2"/>
  <c r="Z33" i="2"/>
  <c r="U34" i="2"/>
  <c r="AA34" i="2" s="1"/>
  <c r="V34" i="2"/>
  <c r="AB34" i="2" s="1"/>
  <c r="W34" i="2"/>
  <c r="X34" i="2"/>
  <c r="Y34" i="2"/>
  <c r="Z34" i="2"/>
  <c r="U35" i="2"/>
  <c r="AA35" i="2" s="1"/>
  <c r="V35" i="2"/>
  <c r="AB35" i="2" s="1"/>
  <c r="W35" i="2"/>
  <c r="X35" i="2"/>
  <c r="Y35" i="2"/>
  <c r="Z35" i="2"/>
  <c r="U36" i="2"/>
  <c r="V36" i="2"/>
  <c r="W36" i="2"/>
  <c r="X36" i="2"/>
  <c r="Y36" i="2"/>
  <c r="Z36" i="2"/>
  <c r="AC36" i="2"/>
  <c r="U37" i="2"/>
  <c r="V37" i="2"/>
  <c r="W37" i="2"/>
  <c r="X37" i="2"/>
  <c r="Y37" i="2"/>
  <c r="Z37" i="2"/>
  <c r="AB37" i="2"/>
  <c r="AC37" i="2"/>
  <c r="U38" i="2"/>
  <c r="V38" i="2"/>
  <c r="W38" i="2"/>
  <c r="AC38" i="2" s="1"/>
  <c r="X38" i="2"/>
  <c r="AA38" i="2" s="1"/>
  <c r="Y38" i="2"/>
  <c r="Z38" i="2"/>
  <c r="AB38" i="2"/>
  <c r="U39" i="2"/>
  <c r="V39" i="2"/>
  <c r="W39" i="2"/>
  <c r="X39" i="2"/>
  <c r="AA39" i="2" s="1"/>
  <c r="Y39" i="2"/>
  <c r="Z39" i="2"/>
  <c r="U40" i="2"/>
  <c r="AA40" i="2" s="1"/>
  <c r="V40" i="2"/>
  <c r="W40" i="2"/>
  <c r="X40" i="2"/>
  <c r="Y40" i="2"/>
  <c r="Z40" i="2"/>
  <c r="AC40" i="2" s="1"/>
  <c r="U41" i="2"/>
  <c r="V41" i="2"/>
  <c r="AB41" i="2" s="1"/>
  <c r="W41" i="2"/>
  <c r="X41" i="2"/>
  <c r="Y41" i="2"/>
  <c r="Z41" i="2"/>
  <c r="AC41" i="2" s="1"/>
  <c r="U42" i="2"/>
  <c r="AA42" i="2" s="1"/>
  <c r="V42" i="2"/>
  <c r="AB42" i="2" s="1"/>
  <c r="W42" i="2"/>
  <c r="X42" i="2"/>
  <c r="Y42" i="2"/>
  <c r="Z42" i="2"/>
  <c r="U43" i="2"/>
  <c r="AA43" i="2" s="1"/>
  <c r="V43" i="2"/>
  <c r="AB43" i="2" s="1"/>
  <c r="W43" i="2"/>
  <c r="X43" i="2"/>
  <c r="Y43" i="2"/>
  <c r="Z43" i="2"/>
  <c r="U44" i="2"/>
  <c r="V44" i="2"/>
  <c r="W44" i="2"/>
  <c r="X44" i="2"/>
  <c r="Y44" i="2"/>
  <c r="Z44" i="2"/>
  <c r="AC44" i="2"/>
  <c r="U45" i="2"/>
  <c r="V45" i="2"/>
  <c r="W45" i="2"/>
  <c r="X45" i="2"/>
  <c r="Y45" i="2"/>
  <c r="Z45" i="2"/>
  <c r="AB45" i="2"/>
  <c r="AC45" i="2"/>
  <c r="U46" i="2"/>
  <c r="V46" i="2"/>
  <c r="W46" i="2"/>
  <c r="AC46" i="2" s="1"/>
  <c r="X46" i="2"/>
  <c r="AA46" i="2" s="1"/>
  <c r="Y46" i="2"/>
  <c r="Z46" i="2"/>
  <c r="AB46" i="2"/>
  <c r="U47" i="2"/>
  <c r="V47" i="2"/>
  <c r="W47" i="2"/>
  <c r="X47" i="2"/>
  <c r="AA47" i="2" s="1"/>
  <c r="Y47" i="2"/>
  <c r="Z47" i="2"/>
  <c r="U48" i="2"/>
  <c r="AA48" i="2" s="1"/>
  <c r="V48" i="2"/>
  <c r="W48" i="2"/>
  <c r="X48" i="2"/>
  <c r="Y48" i="2"/>
  <c r="Z48" i="2"/>
  <c r="AC48" i="2" s="1"/>
  <c r="U49" i="2"/>
  <c r="V49" i="2"/>
  <c r="AB49" i="2" s="1"/>
  <c r="W49" i="2"/>
  <c r="X49" i="2"/>
  <c r="Y49" i="2"/>
  <c r="Z49" i="2"/>
  <c r="AC49" i="2" s="1"/>
  <c r="U50" i="2"/>
  <c r="AA50" i="2" s="1"/>
  <c r="V50" i="2"/>
  <c r="AB50" i="2" s="1"/>
  <c r="W50" i="2"/>
  <c r="X50" i="2"/>
  <c r="Y50" i="2"/>
  <c r="Z50" i="2"/>
  <c r="U51" i="2"/>
  <c r="AA51" i="2" s="1"/>
  <c r="V51" i="2"/>
  <c r="AB51" i="2" s="1"/>
  <c r="W51" i="2"/>
  <c r="X51" i="2"/>
  <c r="Y51" i="2"/>
  <c r="Z51" i="2"/>
  <c r="U52" i="2"/>
  <c r="AA52" i="2" s="1"/>
  <c r="V52" i="2"/>
  <c r="W52" i="2"/>
  <c r="X52" i="2"/>
  <c r="Y52" i="2"/>
  <c r="Z52" i="2"/>
  <c r="AC52" i="2"/>
  <c r="U53" i="2"/>
  <c r="V53" i="2"/>
  <c r="AB53" i="2" s="1"/>
  <c r="W53" i="2"/>
  <c r="X53" i="2"/>
  <c r="Y53" i="2"/>
  <c r="Z53" i="2"/>
  <c r="AC53" i="2"/>
  <c r="U54" i="2"/>
  <c r="V54" i="2"/>
  <c r="W54" i="2"/>
  <c r="X54" i="2"/>
  <c r="AA54" i="2" s="1"/>
  <c r="Y54" i="2"/>
  <c r="Z54" i="2"/>
  <c r="AB54" i="2"/>
  <c r="U55" i="2"/>
  <c r="V55" i="2"/>
  <c r="AB55" i="2" s="1"/>
  <c r="W55" i="2"/>
  <c r="X55" i="2"/>
  <c r="AA55" i="2" s="1"/>
  <c r="Y55" i="2"/>
  <c r="Z55" i="2"/>
  <c r="U56" i="2"/>
  <c r="AA56" i="2" s="1"/>
  <c r="V56" i="2"/>
  <c r="W56" i="2"/>
  <c r="X56" i="2"/>
  <c r="Y56" i="2"/>
  <c r="Z56" i="2"/>
  <c r="AC56" i="2"/>
  <c r="U57" i="2"/>
  <c r="V57" i="2"/>
  <c r="AB57" i="2" s="1"/>
  <c r="W57" i="2"/>
  <c r="X57" i="2"/>
  <c r="Y57" i="2"/>
  <c r="Z57" i="2"/>
  <c r="AC57" i="2" s="1"/>
  <c r="U58" i="2"/>
  <c r="V58" i="2"/>
  <c r="AB58" i="2" s="1"/>
  <c r="W58" i="2"/>
  <c r="X58" i="2"/>
  <c r="AA58" i="2" s="1"/>
  <c r="Y58" i="2"/>
  <c r="Z58" i="2"/>
  <c r="U59" i="2"/>
  <c r="V59" i="2"/>
  <c r="AB59" i="2" s="1"/>
  <c r="W59" i="2"/>
  <c r="X59" i="2"/>
  <c r="AA59" i="2" s="1"/>
  <c r="Y59" i="2"/>
  <c r="Z59" i="2"/>
  <c r="U60" i="2"/>
  <c r="AA60" i="2" s="1"/>
  <c r="V60" i="2"/>
  <c r="W60" i="2"/>
  <c r="X60" i="2"/>
  <c r="Y60" i="2"/>
  <c r="Z60" i="2"/>
  <c r="AC60" i="2"/>
  <c r="U61" i="2"/>
  <c r="V61" i="2"/>
  <c r="AB61" i="2" s="1"/>
  <c r="W61" i="2"/>
  <c r="X61" i="2"/>
  <c r="Y61" i="2"/>
  <c r="Z61" i="2"/>
  <c r="AC61" i="2"/>
  <c r="U62" i="2"/>
  <c r="V62" i="2"/>
  <c r="W62" i="2"/>
  <c r="X62" i="2"/>
  <c r="AA62" i="2" s="1"/>
  <c r="Y62" i="2"/>
  <c r="Z62" i="2"/>
  <c r="AB62" i="2"/>
  <c r="U63" i="2"/>
  <c r="V63" i="2"/>
  <c r="AB63" i="2" s="1"/>
  <c r="W63" i="2"/>
  <c r="X63" i="2"/>
  <c r="AA63" i="2" s="1"/>
  <c r="Y63" i="2"/>
  <c r="Z63" i="2"/>
  <c r="U64" i="2"/>
  <c r="AA64" i="2" s="1"/>
  <c r="V64" i="2"/>
  <c r="W64" i="2"/>
  <c r="X64" i="2"/>
  <c r="Y64" i="2"/>
  <c r="Z64" i="2"/>
  <c r="AC64" i="2"/>
  <c r="U65" i="2"/>
  <c r="V65" i="2"/>
  <c r="AB65" i="2" s="1"/>
  <c r="W65" i="2"/>
  <c r="X65" i="2"/>
  <c r="Y65" i="2"/>
  <c r="Z65" i="2"/>
  <c r="AC65" i="2" s="1"/>
  <c r="U66" i="2"/>
  <c r="V66" i="2"/>
  <c r="AB66" i="2" s="1"/>
  <c r="W66" i="2"/>
  <c r="X66" i="2"/>
  <c r="AA66" i="2" s="1"/>
  <c r="Y66" i="2"/>
  <c r="Z66" i="2"/>
  <c r="U67" i="2"/>
  <c r="V67" i="2"/>
  <c r="AB67" i="2" s="1"/>
  <c r="W67" i="2"/>
  <c r="X67" i="2"/>
  <c r="AA67" i="2" s="1"/>
  <c r="Y67" i="2"/>
  <c r="Z67" i="2"/>
  <c r="U68" i="2"/>
  <c r="AA68" i="2" s="1"/>
  <c r="V68" i="2"/>
  <c r="W68" i="2"/>
  <c r="X68" i="2"/>
  <c r="Y68" i="2"/>
  <c r="Z68" i="2"/>
  <c r="AC68" i="2"/>
  <c r="U69" i="2"/>
  <c r="V69" i="2"/>
  <c r="AB69" i="2" s="1"/>
  <c r="W69" i="2"/>
  <c r="X69" i="2"/>
  <c r="Y69" i="2"/>
  <c r="Z69" i="2"/>
  <c r="AC69" i="2"/>
  <c r="U70" i="2"/>
  <c r="V70" i="2"/>
  <c r="W70" i="2"/>
  <c r="X70" i="2"/>
  <c r="AA70" i="2" s="1"/>
  <c r="Y70" i="2"/>
  <c r="Z70" i="2"/>
  <c r="AB70" i="2"/>
  <c r="U71" i="2"/>
  <c r="V71" i="2"/>
  <c r="AB71" i="2" s="1"/>
  <c r="W71" i="2"/>
  <c r="X71" i="2"/>
  <c r="AA71" i="2" s="1"/>
  <c r="Y71" i="2"/>
  <c r="Z71" i="2"/>
  <c r="U72" i="2"/>
  <c r="AA72" i="2" s="1"/>
  <c r="V72" i="2"/>
  <c r="W72" i="2"/>
  <c r="X72" i="2"/>
  <c r="Y72" i="2"/>
  <c r="Z72" i="2"/>
  <c r="AC72" i="2"/>
  <c r="U73" i="2"/>
  <c r="V73" i="2"/>
  <c r="AB73" i="2" s="1"/>
  <c r="W73" i="2"/>
  <c r="X73" i="2"/>
  <c r="Y73" i="2"/>
  <c r="Z73" i="2"/>
  <c r="AC73" i="2" s="1"/>
  <c r="U74" i="2"/>
  <c r="V74" i="2"/>
  <c r="AB74" i="2" s="1"/>
  <c r="W74" i="2"/>
  <c r="X74" i="2"/>
  <c r="AA74" i="2" s="1"/>
  <c r="Y74" i="2"/>
  <c r="Z74" i="2"/>
  <c r="U75" i="2"/>
  <c r="V75" i="2"/>
  <c r="AB75" i="2" s="1"/>
  <c r="W75" i="2"/>
  <c r="X75" i="2"/>
  <c r="AA75" i="2" s="1"/>
  <c r="Y75" i="2"/>
  <c r="Z75" i="2"/>
  <c r="U76" i="2"/>
  <c r="AA76" i="2" s="1"/>
  <c r="V76" i="2"/>
  <c r="W76" i="2"/>
  <c r="X76" i="2"/>
  <c r="Y76" i="2"/>
  <c r="Z76" i="2"/>
  <c r="AC76" i="2"/>
  <c r="U77" i="2"/>
  <c r="V77" i="2"/>
  <c r="AB77" i="2" s="1"/>
  <c r="W77" i="2"/>
  <c r="X77" i="2"/>
  <c r="Y77" i="2"/>
  <c r="Z77" i="2"/>
  <c r="AC77" i="2"/>
  <c r="U78" i="2"/>
  <c r="V78" i="2"/>
  <c r="W78" i="2"/>
  <c r="X78" i="2"/>
  <c r="AA78" i="2" s="1"/>
  <c r="Y78" i="2"/>
  <c r="Z78" i="2"/>
  <c r="AB78" i="2"/>
  <c r="U79" i="2"/>
  <c r="V79" i="2"/>
  <c r="AB79" i="2" s="1"/>
  <c r="W79" i="2"/>
  <c r="X79" i="2"/>
  <c r="AA79" i="2" s="1"/>
  <c r="Y79" i="2"/>
  <c r="Z79" i="2"/>
  <c r="U80" i="2"/>
  <c r="AA80" i="2" s="1"/>
  <c r="V80" i="2"/>
  <c r="W80" i="2"/>
  <c r="X80" i="2"/>
  <c r="Y80" i="2"/>
  <c r="Z80" i="2"/>
  <c r="AC80" i="2"/>
  <c r="U81" i="2"/>
  <c r="V81" i="2"/>
  <c r="AB81" i="2" s="1"/>
  <c r="W81" i="2"/>
  <c r="X81" i="2"/>
  <c r="Y81" i="2"/>
  <c r="Z81" i="2"/>
  <c r="AC81" i="2" s="1"/>
  <c r="U82" i="2"/>
  <c r="V82" i="2"/>
  <c r="AB82" i="2" s="1"/>
  <c r="W82" i="2"/>
  <c r="X82" i="2"/>
  <c r="AA82" i="2" s="1"/>
  <c r="Y82" i="2"/>
  <c r="Z82" i="2"/>
  <c r="U83" i="2"/>
  <c r="V83" i="2"/>
  <c r="AB83" i="2" s="1"/>
  <c r="W83" i="2"/>
  <c r="X83" i="2"/>
  <c r="AA83" i="2" s="1"/>
  <c r="Y83" i="2"/>
  <c r="Z83" i="2"/>
  <c r="U84" i="2"/>
  <c r="AA84" i="2" s="1"/>
  <c r="V84" i="2"/>
  <c r="W84" i="2"/>
  <c r="X84" i="2"/>
  <c r="Y84" i="2"/>
  <c r="Z84" i="2"/>
  <c r="AC84" i="2"/>
  <c r="U85" i="2"/>
  <c r="V85" i="2"/>
  <c r="AB85" i="2" s="1"/>
  <c r="W85" i="2"/>
  <c r="X85" i="2"/>
  <c r="Y85" i="2"/>
  <c r="Z85" i="2"/>
  <c r="AC85" i="2"/>
  <c r="U86" i="2"/>
  <c r="V86" i="2"/>
  <c r="W86" i="2"/>
  <c r="X86" i="2"/>
  <c r="AA86" i="2" s="1"/>
  <c r="Y86" i="2"/>
  <c r="Z86" i="2"/>
  <c r="AB86" i="2"/>
  <c r="U87" i="2"/>
  <c r="V87" i="2"/>
  <c r="AB87" i="2" s="1"/>
  <c r="W87" i="2"/>
  <c r="X87" i="2"/>
  <c r="AA87" i="2" s="1"/>
  <c r="Y87" i="2"/>
  <c r="Z87" i="2"/>
  <c r="U88" i="2"/>
  <c r="AA88" i="2" s="1"/>
  <c r="V88" i="2"/>
  <c r="W88" i="2"/>
  <c r="X88" i="2"/>
  <c r="Y88" i="2"/>
  <c r="Z88" i="2"/>
  <c r="AC88" i="2"/>
  <c r="U89" i="2"/>
  <c r="V89" i="2"/>
  <c r="AB89" i="2" s="1"/>
  <c r="W89" i="2"/>
  <c r="X89" i="2"/>
  <c r="Y89" i="2"/>
  <c r="Z89" i="2"/>
  <c r="AC89" i="2" s="1"/>
  <c r="U90" i="2"/>
  <c r="V90" i="2"/>
  <c r="AB90" i="2" s="1"/>
  <c r="W90" i="2"/>
  <c r="X90" i="2"/>
  <c r="AA90" i="2" s="1"/>
  <c r="Y90" i="2"/>
  <c r="Z90" i="2"/>
  <c r="U91" i="2"/>
  <c r="V91" i="2"/>
  <c r="AB91" i="2" s="1"/>
  <c r="W91" i="2"/>
  <c r="X91" i="2"/>
  <c r="AA91" i="2" s="1"/>
  <c r="Y91" i="2"/>
  <c r="Z91" i="2"/>
  <c r="U92" i="2"/>
  <c r="AA92" i="2" s="1"/>
  <c r="V92" i="2"/>
  <c r="W92" i="2"/>
  <c r="X92" i="2"/>
  <c r="Y92" i="2"/>
  <c r="Z92" i="2"/>
  <c r="AC92" i="2"/>
  <c r="U93" i="2"/>
  <c r="V93" i="2"/>
  <c r="AB93" i="2" s="1"/>
  <c r="W93" i="2"/>
  <c r="X93" i="2"/>
  <c r="Y93" i="2"/>
  <c r="Z93" i="2"/>
  <c r="AC93" i="2"/>
  <c r="U94" i="2"/>
  <c r="V94" i="2"/>
  <c r="W94" i="2"/>
  <c r="X94" i="2"/>
  <c r="AA94" i="2" s="1"/>
  <c r="Y94" i="2"/>
  <c r="Z94" i="2"/>
  <c r="AB94" i="2"/>
  <c r="U95" i="2"/>
  <c r="V95" i="2"/>
  <c r="AB95" i="2" s="1"/>
  <c r="W95" i="2"/>
  <c r="X95" i="2"/>
  <c r="AA95" i="2" s="1"/>
  <c r="Y95" i="2"/>
  <c r="Z95" i="2"/>
  <c r="U96" i="2"/>
  <c r="AA96" i="2" s="1"/>
  <c r="V96" i="2"/>
  <c r="W96" i="2"/>
  <c r="X96" i="2"/>
  <c r="Y96" i="2"/>
  <c r="Z96" i="2"/>
  <c r="AC96" i="2"/>
  <c r="U97" i="2"/>
  <c r="V97" i="2"/>
  <c r="AB97" i="2" s="1"/>
  <c r="W97" i="2"/>
  <c r="X97" i="2"/>
  <c r="Y97" i="2"/>
  <c r="Z97" i="2"/>
  <c r="AC97" i="2" s="1"/>
  <c r="U98" i="2"/>
  <c r="V98" i="2"/>
  <c r="AB98" i="2" s="1"/>
  <c r="W98" i="2"/>
  <c r="X98" i="2"/>
  <c r="AA98" i="2" s="1"/>
  <c r="Y98" i="2"/>
  <c r="Z98" i="2"/>
  <c r="U99" i="2"/>
  <c r="V99" i="2"/>
  <c r="AB99" i="2" s="1"/>
  <c r="W99" i="2"/>
  <c r="X99" i="2"/>
  <c r="AA99" i="2" s="1"/>
  <c r="Y99" i="2"/>
  <c r="Z99" i="2"/>
  <c r="U100" i="2"/>
  <c r="AA100" i="2" s="1"/>
  <c r="V100" i="2"/>
  <c r="W100" i="2"/>
  <c r="X100" i="2"/>
  <c r="Y100" i="2"/>
  <c r="Z100" i="2"/>
  <c r="AC100" i="2"/>
  <c r="U101" i="2"/>
  <c r="V101" i="2"/>
  <c r="AB101" i="2" s="1"/>
  <c r="W101" i="2"/>
  <c r="X101" i="2"/>
  <c r="Y101" i="2"/>
  <c r="Z101" i="2"/>
  <c r="AC101" i="2"/>
  <c r="U102" i="2"/>
  <c r="V102" i="2"/>
  <c r="W102" i="2"/>
  <c r="X102" i="2"/>
  <c r="AA102" i="2" s="1"/>
  <c r="Y102" i="2"/>
  <c r="Z102" i="2"/>
  <c r="AB102" i="2"/>
  <c r="U103" i="2"/>
  <c r="V103" i="2"/>
  <c r="AB103" i="2" s="1"/>
  <c r="W103" i="2"/>
  <c r="X103" i="2"/>
  <c r="AA103" i="2" s="1"/>
  <c r="Y103" i="2"/>
  <c r="Z103" i="2"/>
  <c r="U104" i="2"/>
  <c r="AA104" i="2" s="1"/>
  <c r="V104" i="2"/>
  <c r="W104" i="2"/>
  <c r="X104" i="2"/>
  <c r="Y104" i="2"/>
  <c r="Z104" i="2"/>
  <c r="AC104" i="2"/>
  <c r="U105" i="2"/>
  <c r="V105" i="2"/>
  <c r="AB105" i="2" s="1"/>
  <c r="W105" i="2"/>
  <c r="X105" i="2"/>
  <c r="Y105" i="2"/>
  <c r="Z105" i="2"/>
  <c r="AC105" i="2" s="1"/>
  <c r="U106" i="2"/>
  <c r="V106" i="2"/>
  <c r="AB106" i="2" s="1"/>
  <c r="W106" i="2"/>
  <c r="X106" i="2"/>
  <c r="AA106" i="2" s="1"/>
  <c r="Y106" i="2"/>
  <c r="Z106" i="2"/>
  <c r="U107" i="2"/>
  <c r="V107" i="2"/>
  <c r="AB107" i="2" s="1"/>
  <c r="W107" i="2"/>
  <c r="X107" i="2"/>
  <c r="AA107" i="2" s="1"/>
  <c r="Y107" i="2"/>
  <c r="Z107" i="2"/>
  <c r="U108" i="2"/>
  <c r="AA108" i="2" s="1"/>
  <c r="V108" i="2"/>
  <c r="W108" i="2"/>
  <c r="X108" i="2"/>
  <c r="Y108" i="2"/>
  <c r="Z108" i="2"/>
  <c r="AC108" i="2"/>
  <c r="U109" i="2"/>
  <c r="V109" i="2"/>
  <c r="W109" i="2"/>
  <c r="X109" i="2"/>
  <c r="Y109" i="2"/>
  <c r="Z109" i="2"/>
  <c r="AC109" i="2" s="1"/>
  <c r="U110" i="2"/>
  <c r="V110" i="2"/>
  <c r="W110" i="2"/>
  <c r="AC110" i="2" s="1"/>
  <c r="X110" i="2"/>
  <c r="Y110" i="2"/>
  <c r="AB110" i="2" s="1"/>
  <c r="Z110" i="2"/>
  <c r="U111" i="2"/>
  <c r="V111" i="2"/>
  <c r="AB111" i="2" s="1"/>
  <c r="W111" i="2"/>
  <c r="X111" i="2"/>
  <c r="AA111" i="2" s="1"/>
  <c r="Y111" i="2"/>
  <c r="Z111" i="2"/>
  <c r="U112" i="2"/>
  <c r="AA112" i="2" s="1"/>
  <c r="V112" i="2"/>
  <c r="W112" i="2"/>
  <c r="X112" i="2"/>
  <c r="Y112" i="2"/>
  <c r="Z112" i="2"/>
  <c r="AC112" i="2"/>
  <c r="U113" i="2"/>
  <c r="V113" i="2"/>
  <c r="AB113" i="2" s="1"/>
  <c r="W113" i="2"/>
  <c r="X113" i="2"/>
  <c r="Y113" i="2"/>
  <c r="Z113" i="2"/>
  <c r="AC113" i="2"/>
  <c r="U114" i="2"/>
  <c r="V114" i="2"/>
  <c r="AB114" i="2" s="1"/>
  <c r="W114" i="2"/>
  <c r="X114" i="2"/>
  <c r="AA114" i="2" s="1"/>
  <c r="Y114" i="2"/>
  <c r="Z114" i="2"/>
  <c r="U115" i="2"/>
  <c r="AA115" i="2" s="1"/>
  <c r="V115" i="2"/>
  <c r="W115" i="2"/>
  <c r="X115" i="2"/>
  <c r="Y115" i="2"/>
  <c r="Z115" i="2"/>
  <c r="U116" i="2"/>
  <c r="V116" i="2"/>
  <c r="W116" i="2"/>
  <c r="X116" i="2"/>
  <c r="Y116" i="2"/>
  <c r="Z116" i="2"/>
  <c r="AC116" i="2" s="1"/>
  <c r="U117" i="2"/>
  <c r="V117" i="2"/>
  <c r="W117" i="2"/>
  <c r="X117" i="2"/>
  <c r="Y117" i="2"/>
  <c r="AB117" i="2" s="1"/>
  <c r="Z117" i="2"/>
  <c r="AC117" i="2"/>
  <c r="U118" i="2"/>
  <c r="V118" i="2"/>
  <c r="AB118" i="2" s="1"/>
  <c r="W118" i="2"/>
  <c r="X118" i="2"/>
  <c r="Y118" i="2"/>
  <c r="Z118" i="2"/>
  <c r="AC118" i="2" s="1"/>
  <c r="U119" i="2"/>
  <c r="AA119" i="2" s="1"/>
  <c r="V119" i="2"/>
  <c r="W119" i="2"/>
  <c r="AC119" i="2" s="1"/>
  <c r="X119" i="2"/>
  <c r="Y119" i="2"/>
  <c r="AB119" i="2" s="1"/>
  <c r="Z119" i="2"/>
  <c r="U120" i="2"/>
  <c r="V120" i="2"/>
  <c r="AB120" i="2" s="1"/>
  <c r="W120" i="2"/>
  <c r="X120" i="2"/>
  <c r="AA120" i="2" s="1"/>
  <c r="Y120" i="2"/>
  <c r="Z120" i="2"/>
  <c r="U121" i="2"/>
  <c r="V121" i="2"/>
  <c r="AB121" i="2" s="1"/>
  <c r="W121" i="2"/>
  <c r="X121" i="2"/>
  <c r="Y121" i="2"/>
  <c r="Z121" i="2"/>
  <c r="AC121" i="2" s="1"/>
  <c r="U122" i="2"/>
  <c r="AA122" i="2" s="1"/>
  <c r="V122" i="2"/>
  <c r="W122" i="2"/>
  <c r="X122" i="2"/>
  <c r="Y122" i="2"/>
  <c r="AB122" i="2" s="1"/>
  <c r="Z122" i="2"/>
  <c r="U123" i="2"/>
  <c r="V123" i="2"/>
  <c r="W123" i="2"/>
  <c r="X123" i="2"/>
  <c r="AA123" i="2" s="1"/>
  <c r="Y123" i="2"/>
  <c r="Z123" i="2"/>
  <c r="U124" i="2"/>
  <c r="V124" i="2"/>
  <c r="W124" i="2"/>
  <c r="AC124" i="2" s="1"/>
  <c r="X124" i="2"/>
  <c r="Y124" i="2"/>
  <c r="Z124" i="2"/>
  <c r="U125" i="2"/>
  <c r="AA125" i="2" s="1"/>
  <c r="V125" i="2"/>
  <c r="W125" i="2"/>
  <c r="X125" i="2"/>
  <c r="Y125" i="2"/>
  <c r="Z125" i="2"/>
  <c r="AC125" i="2"/>
  <c r="U126" i="2"/>
  <c r="V126" i="2"/>
  <c r="AB126" i="2" s="1"/>
  <c r="W126" i="2"/>
  <c r="X126" i="2"/>
  <c r="Y126" i="2"/>
  <c r="Z126" i="2"/>
  <c r="AC126" i="2" s="1"/>
  <c r="U127" i="2"/>
  <c r="V127" i="2"/>
  <c r="W127" i="2"/>
  <c r="AC127" i="2" s="1"/>
  <c r="X127" i="2"/>
  <c r="Y127" i="2"/>
  <c r="AB127" i="2" s="1"/>
  <c r="Z127" i="2"/>
  <c r="AA127" i="2"/>
  <c r="U128" i="2"/>
  <c r="V128" i="2"/>
  <c r="AB128" i="2" s="1"/>
  <c r="W128" i="2"/>
  <c r="X128" i="2"/>
  <c r="AA128" i="2" s="1"/>
  <c r="Y128" i="2"/>
  <c r="Z128" i="2"/>
  <c r="U129" i="2"/>
  <c r="V129" i="2"/>
  <c r="AB129" i="2" s="1"/>
  <c r="W129" i="2"/>
  <c r="X129" i="2"/>
  <c r="Y129" i="2"/>
  <c r="Z129" i="2"/>
  <c r="AC129" i="2" s="1"/>
  <c r="U130" i="2"/>
  <c r="AA130" i="2" s="1"/>
  <c r="V130" i="2"/>
  <c r="W130" i="2"/>
  <c r="X130" i="2"/>
  <c r="Y130" i="2"/>
  <c r="Z130" i="2"/>
  <c r="AB130" i="2"/>
  <c r="U131" i="2"/>
  <c r="V131" i="2"/>
  <c r="W131" i="2"/>
  <c r="X131" i="2"/>
  <c r="Y131" i="2"/>
  <c r="AB131" i="2" s="1"/>
  <c r="Z131" i="2"/>
  <c r="AA131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AC131" i="2" l="1"/>
  <c r="AC130" i="2"/>
  <c r="AA129" i="2"/>
  <c r="AC128" i="2"/>
  <c r="AA126" i="2"/>
  <c r="AB124" i="2"/>
  <c r="AB123" i="2"/>
  <c r="AA116" i="2"/>
  <c r="AC114" i="2"/>
  <c r="AA110" i="2"/>
  <c r="AC102" i="2"/>
  <c r="AC94" i="2"/>
  <c r="AC86" i="2"/>
  <c r="AC78" i="2"/>
  <c r="AC70" i="2"/>
  <c r="AC62" i="2"/>
  <c r="AC54" i="2"/>
  <c r="S123" i="8"/>
  <c r="S121" i="8"/>
  <c r="S119" i="8"/>
  <c r="S113" i="8"/>
  <c r="S109" i="8"/>
  <c r="T106" i="8"/>
  <c r="S104" i="8"/>
  <c r="S102" i="8"/>
  <c r="T99" i="8"/>
  <c r="AB47" i="2"/>
  <c r="AA44" i="2"/>
  <c r="AB39" i="2"/>
  <c r="AA36" i="2"/>
  <c r="AB31" i="2"/>
  <c r="AA28" i="2"/>
  <c r="AB23" i="2"/>
  <c r="AA20" i="2"/>
  <c r="AB15" i="2"/>
  <c r="AA12" i="2"/>
  <c r="AB7" i="2"/>
  <c r="S111" i="8"/>
  <c r="T109" i="8"/>
  <c r="S107" i="8"/>
  <c r="S105" i="8"/>
  <c r="T102" i="8"/>
  <c r="S100" i="8"/>
  <c r="S98" i="8"/>
  <c r="AB125" i="2"/>
  <c r="AA124" i="2"/>
  <c r="AC123" i="2"/>
  <c r="AC122" i="2"/>
  <c r="AA121" i="2"/>
  <c r="AC120" i="2"/>
  <c r="AA118" i="2"/>
  <c r="AB115" i="2"/>
  <c r="AB109" i="2"/>
  <c r="AC106" i="2"/>
  <c r="AC98" i="2"/>
  <c r="AC90" i="2"/>
  <c r="AC82" i="2"/>
  <c r="AC74" i="2"/>
  <c r="AC66" i="2"/>
  <c r="AC58" i="2"/>
  <c r="AC50" i="2"/>
  <c r="AC42" i="2"/>
  <c r="AC34" i="2"/>
  <c r="AC26" i="2"/>
  <c r="AC18" i="2"/>
  <c r="AC10" i="2"/>
  <c r="S130" i="8"/>
  <c r="S128" i="8"/>
  <c r="S126" i="8"/>
  <c r="S124" i="8"/>
  <c r="S122" i="8"/>
  <c r="S120" i="8"/>
  <c r="S118" i="8"/>
  <c r="S116" i="8"/>
  <c r="S114" i="8"/>
  <c r="T91" i="8"/>
  <c r="T94" i="8"/>
  <c r="T87" i="8"/>
  <c r="T85" i="8"/>
  <c r="S83" i="8"/>
  <c r="S81" i="8"/>
  <c r="T78" i="8"/>
  <c r="S76" i="8"/>
  <c r="S74" i="8"/>
  <c r="T97" i="8"/>
  <c r="T90" i="8"/>
  <c r="S88" i="8"/>
  <c r="S86" i="8"/>
  <c r="T83" i="8"/>
  <c r="T81" i="8"/>
  <c r="S79" i="8"/>
  <c r="S77" i="8"/>
  <c r="T74" i="8"/>
  <c r="T71" i="8"/>
  <c r="T69" i="8"/>
  <c r="T55" i="8"/>
  <c r="T53" i="8"/>
  <c r="S49" i="8"/>
  <c r="S72" i="8"/>
  <c r="S70" i="8"/>
  <c r="T67" i="8"/>
  <c r="T65" i="8"/>
  <c r="S63" i="8"/>
  <c r="S61" i="8"/>
  <c r="T58" i="8"/>
  <c r="S56" i="8"/>
  <c r="S54" i="8"/>
  <c r="T51" i="8"/>
  <c r="T49" i="8"/>
  <c r="S48" i="8"/>
  <c r="T70" i="8"/>
  <c r="T63" i="8"/>
  <c r="T61" i="8"/>
  <c r="S59" i="8"/>
  <c r="S52" i="8"/>
  <c r="T47" i="8"/>
  <c r="T43" i="8"/>
  <c r="S40" i="8"/>
  <c r="S38" i="8"/>
  <c r="T35" i="8"/>
  <c r="S33" i="8"/>
  <c r="S46" i="8"/>
  <c r="T40" i="8"/>
  <c r="T38" i="8"/>
  <c r="S36" i="8"/>
  <c r="S34" i="8"/>
  <c r="S32" i="8"/>
  <c r="S30" i="8"/>
  <c r="T27" i="8"/>
  <c r="S21" i="8"/>
  <c r="S19" i="8"/>
  <c r="T10" i="8"/>
  <c r="T5" i="8"/>
  <c r="T32" i="8"/>
  <c r="T30" i="8"/>
  <c r="S28" i="8"/>
  <c r="S22" i="8"/>
  <c r="T19" i="8"/>
  <c r="T14" i="8"/>
  <c r="T7" i="8"/>
  <c r="AB116" i="2"/>
  <c r="AA113" i="2"/>
  <c r="AC111" i="2"/>
  <c r="AB108" i="2"/>
  <c r="AA105" i="2"/>
  <c r="AC103" i="2"/>
  <c r="AB100" i="2"/>
  <c r="AA97" i="2"/>
  <c r="AC95" i="2"/>
  <c r="AB92" i="2"/>
  <c r="AA89" i="2"/>
  <c r="AC87" i="2"/>
  <c r="AB84" i="2"/>
  <c r="AA81" i="2"/>
  <c r="AC79" i="2"/>
  <c r="AB76" i="2"/>
  <c r="AA73" i="2"/>
  <c r="AC71" i="2"/>
  <c r="AB68" i="2"/>
  <c r="AA65" i="2"/>
  <c r="AC63" i="2"/>
  <c r="AB60" i="2"/>
  <c r="AA57" i="2"/>
  <c r="AC55" i="2"/>
  <c r="AB52" i="2"/>
  <c r="AA49" i="2"/>
  <c r="AC47" i="2"/>
  <c r="AB44" i="2"/>
  <c r="AA41" i="2"/>
  <c r="AC39" i="2"/>
  <c r="AB36" i="2"/>
  <c r="AA33" i="2"/>
  <c r="AC31" i="2"/>
  <c r="AB28" i="2"/>
  <c r="AA25" i="2"/>
  <c r="AC23" i="2"/>
  <c r="AB20" i="2"/>
  <c r="AA17" i="2"/>
  <c r="AC15" i="2"/>
  <c r="AB12" i="2"/>
  <c r="AA9" i="2"/>
  <c r="AA117" i="2"/>
  <c r="AC115" i="2"/>
  <c r="AB112" i="2"/>
  <c r="AA109" i="2"/>
  <c r="AC107" i="2"/>
  <c r="AB104" i="2"/>
  <c r="AA101" i="2"/>
  <c r="AC99" i="2"/>
  <c r="AB96" i="2"/>
  <c r="AA93" i="2"/>
  <c r="AC91" i="2"/>
  <c r="AB88" i="2"/>
  <c r="AA85" i="2"/>
  <c r="AC83" i="2"/>
  <c r="AB80" i="2"/>
  <c r="AA77" i="2"/>
  <c r="AC75" i="2"/>
  <c r="AB72" i="2"/>
  <c r="AA69" i="2"/>
  <c r="AC67" i="2"/>
  <c r="AB64" i="2"/>
  <c r="AA61" i="2"/>
  <c r="AC59" i="2"/>
  <c r="AB56" i="2"/>
  <c r="AA53" i="2"/>
  <c r="AC51" i="2"/>
  <c r="AB48" i="2"/>
  <c r="AA45" i="2"/>
  <c r="AC43" i="2"/>
  <c r="AB40" i="2"/>
  <c r="AA37" i="2"/>
  <c r="AC35" i="2"/>
  <c r="AB32" i="2"/>
  <c r="AA29" i="2"/>
  <c r="AC27" i="2"/>
  <c r="AB24" i="2"/>
  <c r="AA21" i="2"/>
  <c r="AC19" i="2"/>
  <c r="AB16" i="2"/>
  <c r="AA13" i="2"/>
  <c r="AC11" i="2"/>
  <c r="AB8" i="2"/>
  <c r="D3" i="2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K906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K835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869" i="11" l="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I769" i="11" s="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I759" i="11" s="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J716" i="11" s="1"/>
  <c r="F712" i="11"/>
  <c r="H708" i="11"/>
  <c r="F706" i="11"/>
  <c r="H704" i="11"/>
  <c r="F702" i="11"/>
  <c r="F684" i="11"/>
  <c r="F614" i="11"/>
  <c r="H612" i="11"/>
  <c r="I612" i="11" s="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E866" i="11" s="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I658" i="11" s="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H964" i="11" s="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I771" i="11" s="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N898" i="11"/>
  <c r="L898" i="11"/>
  <c r="D894" i="11"/>
  <c r="E894" i="11" s="1"/>
  <c r="N894" i="11"/>
  <c r="L894" i="11"/>
  <c r="D890" i="11"/>
  <c r="F890" i="11" s="1"/>
  <c r="N890" i="11"/>
  <c r="C866" i="11"/>
  <c r="M866" i="11"/>
  <c r="K866" i="11"/>
  <c r="H809" i="11"/>
  <c r="F809" i="11"/>
  <c r="F665" i="11"/>
  <c r="I665" i="11" s="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Q886" i="4" s="1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N978" i="4" s="1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I127" i="2" s="1"/>
  <c r="D118" i="5"/>
  <c r="I118" i="5" s="1"/>
  <c r="D110" i="5"/>
  <c r="F110" i="5" s="1"/>
  <c r="I111" i="2" s="1"/>
  <c r="D38" i="5"/>
  <c r="I38" i="5" s="1"/>
  <c r="D33" i="5"/>
  <c r="F33" i="5" s="1"/>
  <c r="I34" i="2" s="1"/>
  <c r="D26" i="5"/>
  <c r="F26" i="5" s="1"/>
  <c r="I27" i="2" s="1"/>
  <c r="D14" i="5"/>
  <c r="G14" i="5" s="1"/>
  <c r="J15" i="2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J37" i="2" s="1"/>
  <c r="D24" i="5"/>
  <c r="I24" i="5" s="1"/>
  <c r="D8" i="5"/>
  <c r="F8" i="5" s="1"/>
  <c r="I9" i="2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G126" i="8" s="1"/>
  <c r="C158" i="9"/>
  <c r="D158" i="9" s="1"/>
  <c r="C130" i="9"/>
  <c r="D130" i="9" s="1"/>
  <c r="F131" i="8" s="1"/>
  <c r="C105" i="9"/>
  <c r="D105" i="9" s="1"/>
  <c r="F106" i="8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64" i="11"/>
  <c r="E953" i="11"/>
  <c r="F948" i="11"/>
  <c r="H948" i="11"/>
  <c r="H932" i="11"/>
  <c r="F932" i="11"/>
  <c r="H922" i="11"/>
  <c r="E922" i="11"/>
  <c r="H900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F965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F929" i="11"/>
  <c r="J929" i="11" s="1"/>
  <c r="H918" i="11"/>
  <c r="E908" i="11"/>
  <c r="E900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E972" i="11"/>
  <c r="F968" i="11"/>
  <c r="H912" i="11"/>
  <c r="E909" i="11"/>
  <c r="H907" i="11"/>
  <c r="F904" i="11"/>
  <c r="E882" i="11"/>
  <c r="H882" i="11"/>
  <c r="F882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I929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E910" i="11"/>
  <c r="H910" i="1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8" i="11"/>
  <c r="E896" i="11"/>
  <c r="H896" i="11"/>
  <c r="H892" i="11"/>
  <c r="E881" i="11"/>
  <c r="H868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T993" i="4" s="1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P876" i="4" s="1"/>
  <c r="I876" i="4"/>
  <c r="L872" i="4"/>
  <c r="I872" i="4"/>
  <c r="L812" i="4"/>
  <c r="E812" i="4" s="1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J108" i="2" s="1"/>
  <c r="D103" i="5"/>
  <c r="I103" i="5" s="1"/>
  <c r="D99" i="5"/>
  <c r="E99" i="5" s="1"/>
  <c r="H100" i="2" s="1"/>
  <c r="D95" i="5"/>
  <c r="G95" i="5" s="1"/>
  <c r="J96" i="2" s="1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D59" i="5"/>
  <c r="E59" i="5" s="1"/>
  <c r="H60" i="2" s="1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G29" i="5" s="1"/>
  <c r="J30" i="2" s="1"/>
  <c r="D17" i="5"/>
  <c r="E17" i="5" s="1"/>
  <c r="H18" i="2" s="1"/>
  <c r="Q999" i="4"/>
  <c r="P78" i="4"/>
  <c r="P90" i="4"/>
  <c r="Q150" i="4"/>
  <c r="F225" i="11"/>
  <c r="H219" i="11"/>
  <c r="H215" i="11"/>
  <c r="L913" i="4"/>
  <c r="Q913" i="4" s="1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E977" i="4" s="1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G12" i="8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G22" i="5" s="1"/>
  <c r="J23" i="2" s="1"/>
  <c r="D12" i="5"/>
  <c r="G12" i="5" s="1"/>
  <c r="J13" i="2" s="1"/>
  <c r="D6" i="5"/>
  <c r="G6" i="5" s="1"/>
  <c r="J7" i="2" s="1"/>
  <c r="G910" i="4"/>
  <c r="D910" i="4"/>
  <c r="F910" i="4"/>
  <c r="E910" i="4"/>
  <c r="F872" i="4"/>
  <c r="F880" i="4"/>
  <c r="F888" i="4"/>
  <c r="F979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910" i="4"/>
  <c r="R789" i="4"/>
  <c r="N736" i="4"/>
  <c r="R736" i="4" s="1"/>
  <c r="P736" i="4"/>
  <c r="N870" i="4"/>
  <c r="S870" i="4" s="1"/>
  <c r="E878" i="4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J111" i="2" s="1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H106" i="2" s="1"/>
  <c r="D101" i="5"/>
  <c r="G101" i="5" s="1"/>
  <c r="J102" i="2" s="1"/>
  <c r="G99" i="5"/>
  <c r="J100" i="2" s="1"/>
  <c r="D97" i="5"/>
  <c r="I97" i="5" s="1"/>
  <c r="D93" i="5"/>
  <c r="G93" i="5" s="1"/>
  <c r="J94" i="2" s="1"/>
  <c r="D89" i="5"/>
  <c r="F89" i="5" s="1"/>
  <c r="I90" i="2" s="1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D65" i="5"/>
  <c r="I65" i="5" s="1"/>
  <c r="E63" i="5"/>
  <c r="H64" i="2" s="1"/>
  <c r="D61" i="5"/>
  <c r="G61" i="5" s="1"/>
  <c r="J62" i="2" s="1"/>
  <c r="D57" i="5"/>
  <c r="F57" i="5" s="1"/>
  <c r="I58" i="2" s="1"/>
  <c r="D53" i="5"/>
  <c r="G53" i="5" s="1"/>
  <c r="J54" i="2" s="1"/>
  <c r="D49" i="5"/>
  <c r="E49" i="5" s="1"/>
  <c r="H50" i="2" s="1"/>
  <c r="D45" i="5"/>
  <c r="I45" i="5" s="1"/>
  <c r="D31" i="5"/>
  <c r="G31" i="5" s="1"/>
  <c r="J32" i="2" s="1"/>
  <c r="D27" i="5"/>
  <c r="G27" i="5" s="1"/>
  <c r="J28" i="2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E11" i="5" s="1"/>
  <c r="H12" i="2" s="1"/>
  <c r="D9" i="5"/>
  <c r="D7" i="5"/>
  <c r="E7" i="5" s="1"/>
  <c r="H8" i="2" s="1"/>
  <c r="D5" i="5"/>
  <c r="E5" i="5" s="1"/>
  <c r="H6" i="2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36" i="5"/>
  <c r="G136" i="5"/>
  <c r="Q698" i="4"/>
  <c r="Q714" i="4"/>
  <c r="P714" i="4"/>
  <c r="I14" i="5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H84" i="2" s="1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2" i="5"/>
  <c r="E140" i="5"/>
  <c r="E136" i="5"/>
  <c r="E124" i="5"/>
  <c r="H125" i="2" s="1"/>
  <c r="D108" i="5"/>
  <c r="E108" i="5" s="1"/>
  <c r="H109" i="2" s="1"/>
  <c r="D106" i="5"/>
  <c r="E106" i="5" s="1"/>
  <c r="H107" i="2" s="1"/>
  <c r="D104" i="5"/>
  <c r="E104" i="5" s="1"/>
  <c r="H105" i="2" s="1"/>
  <c r="D102" i="5"/>
  <c r="E102" i="5" s="1"/>
  <c r="H103" i="2" s="1"/>
  <c r="D100" i="5"/>
  <c r="F99" i="5"/>
  <c r="I100" i="2" s="1"/>
  <c r="D98" i="5"/>
  <c r="I98" i="5" s="1"/>
  <c r="D96" i="5"/>
  <c r="D94" i="5"/>
  <c r="I94" i="5" s="1"/>
  <c r="D92" i="5"/>
  <c r="E92" i="5" s="1"/>
  <c r="H93" i="2" s="1"/>
  <c r="D90" i="5"/>
  <c r="I90" i="5" s="1"/>
  <c r="D88" i="5"/>
  <c r="E88" i="5" s="1"/>
  <c r="H89" i="2" s="1"/>
  <c r="D86" i="5"/>
  <c r="E86" i="5" s="1"/>
  <c r="H87" i="2" s="1"/>
  <c r="D84" i="5"/>
  <c r="F83" i="5"/>
  <c r="I84" i="2" s="1"/>
  <c r="D82" i="5"/>
  <c r="I82" i="5" s="1"/>
  <c r="D80" i="5"/>
  <c r="E80" i="5" s="1"/>
  <c r="H81" i="2" s="1"/>
  <c r="D78" i="5"/>
  <c r="I78" i="5" s="1"/>
  <c r="D76" i="5"/>
  <c r="E76" i="5" s="1"/>
  <c r="H77" i="2" s="1"/>
  <c r="D74" i="5"/>
  <c r="E74" i="5" s="1"/>
  <c r="H75" i="2" s="1"/>
  <c r="D72" i="5"/>
  <c r="E72" i="5" s="1"/>
  <c r="H73" i="2" s="1"/>
  <c r="D70" i="5"/>
  <c r="E70" i="5" s="1"/>
  <c r="H71" i="2" s="1"/>
  <c r="D68" i="5"/>
  <c r="D66" i="5"/>
  <c r="I66" i="5" s="1"/>
  <c r="D64" i="5"/>
  <c r="E64" i="5" s="1"/>
  <c r="H65" i="2" s="1"/>
  <c r="F63" i="5"/>
  <c r="I64" i="2" s="1"/>
  <c r="D62" i="5"/>
  <c r="I62" i="5" s="1"/>
  <c r="D60" i="5"/>
  <c r="E60" i="5" s="1"/>
  <c r="H61" i="2" s="1"/>
  <c r="D58" i="5"/>
  <c r="I58" i="5" s="1"/>
  <c r="D56" i="5"/>
  <c r="E56" i="5" s="1"/>
  <c r="H57" i="2" s="1"/>
  <c r="D54" i="5"/>
  <c r="I54" i="5" s="1"/>
  <c r="D52" i="5"/>
  <c r="E52" i="5" s="1"/>
  <c r="H53" i="2" s="1"/>
  <c r="D50" i="5"/>
  <c r="I50" i="5" s="1"/>
  <c r="D48" i="5"/>
  <c r="E48" i="5" s="1"/>
  <c r="H49" i="2" s="1"/>
  <c r="F47" i="5"/>
  <c r="I48" i="2" s="1"/>
  <c r="D46" i="5"/>
  <c r="I46" i="5" s="1"/>
  <c r="D44" i="5"/>
  <c r="E44" i="5" s="1"/>
  <c r="H45" i="2" s="1"/>
  <c r="E40" i="5"/>
  <c r="H41" i="2" s="1"/>
  <c r="D37" i="5"/>
  <c r="F37" i="5" s="1"/>
  <c r="I38" i="2" s="1"/>
  <c r="D35" i="5"/>
  <c r="D34" i="5"/>
  <c r="E34" i="5" s="1"/>
  <c r="H35" i="2" s="1"/>
  <c r="D32" i="5"/>
  <c r="E32" i="5" s="1"/>
  <c r="H33" i="2" s="1"/>
  <c r="D30" i="5"/>
  <c r="E30" i="5" s="1"/>
  <c r="H31" i="2" s="1"/>
  <c r="D28" i="5"/>
  <c r="E26" i="5"/>
  <c r="H27" i="2" s="1"/>
  <c r="D21" i="5"/>
  <c r="D20" i="5"/>
  <c r="D18" i="5"/>
  <c r="D16" i="5"/>
  <c r="F16" i="5" s="1"/>
  <c r="I17" i="2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F120" i="8" s="1"/>
  <c r="C99" i="9"/>
  <c r="D99" i="9" s="1"/>
  <c r="F100" i="8" s="1"/>
  <c r="C87" i="9"/>
  <c r="D87" i="9" s="1"/>
  <c r="F88" i="8" s="1"/>
  <c r="H109" i="11"/>
  <c r="H101" i="11"/>
  <c r="F99" i="11"/>
  <c r="H93" i="11"/>
  <c r="F87" i="11"/>
  <c r="C114" i="9"/>
  <c r="D114" i="9" s="1"/>
  <c r="F115" i="8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G80" i="8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F74" i="8" s="1"/>
  <c r="C59" i="9"/>
  <c r="G59" i="9" s="1"/>
  <c r="C50" i="9"/>
  <c r="D50" i="9" s="1"/>
  <c r="F51" i="8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G83" i="8" s="1"/>
  <c r="C66" i="9"/>
  <c r="E66" i="9" s="1"/>
  <c r="G67" i="8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G122" i="8" s="1"/>
  <c r="C117" i="9"/>
  <c r="E117" i="9" s="1"/>
  <c r="G118" i="8" s="1"/>
  <c r="C115" i="9"/>
  <c r="D115" i="9" s="1"/>
  <c r="F116" i="8" s="1"/>
  <c r="C113" i="9"/>
  <c r="G113" i="9" s="1"/>
  <c r="C109" i="9"/>
  <c r="D109" i="9" s="1"/>
  <c r="F110" i="8" s="1"/>
  <c r="C107" i="9"/>
  <c r="C101" i="9"/>
  <c r="E101" i="9" s="1"/>
  <c r="G102" i="8" s="1"/>
  <c r="C97" i="9"/>
  <c r="C89" i="9"/>
  <c r="D89" i="9" s="1"/>
  <c r="F90" i="8" s="1"/>
  <c r="C85" i="9"/>
  <c r="E85" i="9" s="1"/>
  <c r="G86" i="8" s="1"/>
  <c r="C83" i="9"/>
  <c r="E83" i="9" s="1"/>
  <c r="G84" i="8" s="1"/>
  <c r="C81" i="9"/>
  <c r="G81" i="9" s="1"/>
  <c r="C77" i="9"/>
  <c r="C75" i="9"/>
  <c r="C69" i="9"/>
  <c r="G69" i="9" s="1"/>
  <c r="C65" i="9"/>
  <c r="E65" i="9" s="1"/>
  <c r="G66" i="8" s="1"/>
  <c r="C61" i="9"/>
  <c r="G61" i="9" s="1"/>
  <c r="C55" i="9"/>
  <c r="E55" i="9" s="1"/>
  <c r="G56" i="8" s="1"/>
  <c r="C51" i="9"/>
  <c r="E51" i="9" s="1"/>
  <c r="G52" i="8" s="1"/>
  <c r="C49" i="9"/>
  <c r="E49" i="9" s="1"/>
  <c r="G50" i="8" s="1"/>
  <c r="C37" i="9"/>
  <c r="G37" i="9" s="1"/>
  <c r="C35" i="9"/>
  <c r="D35" i="9" s="1"/>
  <c r="F36" i="8" s="1"/>
  <c r="C23" i="9"/>
  <c r="D23" i="9" s="1"/>
  <c r="F24" i="8" s="1"/>
  <c r="C15" i="9"/>
  <c r="G15" i="9" s="1"/>
  <c r="C9" i="9"/>
  <c r="E9" i="9" s="1"/>
  <c r="G10" i="8" s="1"/>
  <c r="C5" i="9"/>
  <c r="D5" i="9" s="1"/>
  <c r="F6" i="8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G124" i="8" s="1"/>
  <c r="C111" i="9"/>
  <c r="E111" i="9" s="1"/>
  <c r="G112" i="8" s="1"/>
  <c r="C103" i="9"/>
  <c r="E103" i="9" s="1"/>
  <c r="G104" i="8" s="1"/>
  <c r="C95" i="9"/>
  <c r="E95" i="9" s="1"/>
  <c r="G96" i="8" s="1"/>
  <c r="C91" i="9"/>
  <c r="E91" i="9" s="1"/>
  <c r="G92" i="8" s="1"/>
  <c r="C71" i="9"/>
  <c r="C63" i="9"/>
  <c r="E63" i="9" s="1"/>
  <c r="G64" i="8" s="1"/>
  <c r="C57" i="9"/>
  <c r="E57" i="9" s="1"/>
  <c r="G58" i="8" s="1"/>
  <c r="C47" i="9"/>
  <c r="C43" i="9"/>
  <c r="E43" i="9" s="1"/>
  <c r="G44" i="8" s="1"/>
  <c r="C41" i="9"/>
  <c r="C33" i="9"/>
  <c r="D33" i="9" s="1"/>
  <c r="F34" i="8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F22" i="8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F130" i="8" s="1"/>
  <c r="C122" i="9"/>
  <c r="E122" i="9" s="1"/>
  <c r="G123" i="8" s="1"/>
  <c r="C108" i="9"/>
  <c r="E108" i="9" s="1"/>
  <c r="G109" i="8" s="1"/>
  <c r="C92" i="9"/>
  <c r="G92" i="9" s="1"/>
  <c r="C90" i="9"/>
  <c r="E90" i="9" s="1"/>
  <c r="G91" i="8" s="1"/>
  <c r="C76" i="9"/>
  <c r="D76" i="9" s="1"/>
  <c r="F77" i="8" s="1"/>
  <c r="C60" i="9"/>
  <c r="D60" i="9" s="1"/>
  <c r="F61" i="8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F21" i="8" s="1"/>
  <c r="C19" i="9"/>
  <c r="D19" i="9" s="1"/>
  <c r="F20" i="8" s="1"/>
  <c r="C18" i="9"/>
  <c r="D18" i="9" s="1"/>
  <c r="F19" i="8" s="1"/>
  <c r="C17" i="9"/>
  <c r="D17" i="9" s="1"/>
  <c r="F18" i="8" s="1"/>
  <c r="C16" i="9"/>
  <c r="C14" i="9"/>
  <c r="E14" i="9" s="1"/>
  <c r="G15" i="8" s="1"/>
  <c r="C12" i="9"/>
  <c r="D12" i="9" s="1"/>
  <c r="F13" i="8" s="1"/>
  <c r="C10" i="9"/>
  <c r="D10" i="9" s="1"/>
  <c r="F11" i="8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G111" i="8" s="1"/>
  <c r="C106" i="9"/>
  <c r="E106" i="9" s="1"/>
  <c r="G107" i="8" s="1"/>
  <c r="C100" i="9"/>
  <c r="E100" i="9" s="1"/>
  <c r="G101" i="8" s="1"/>
  <c r="C96" i="9"/>
  <c r="E96" i="9" s="1"/>
  <c r="G97" i="8" s="1"/>
  <c r="C94" i="9"/>
  <c r="E94" i="9" s="1"/>
  <c r="G95" i="8" s="1"/>
  <c r="C84" i="9"/>
  <c r="E84" i="9" s="1"/>
  <c r="G85" i="8" s="1"/>
  <c r="C78" i="9"/>
  <c r="C74" i="9"/>
  <c r="E74" i="9" s="1"/>
  <c r="G75" i="8" s="1"/>
  <c r="C68" i="9"/>
  <c r="C62" i="9"/>
  <c r="E62" i="9" s="1"/>
  <c r="G63" i="8" s="1"/>
  <c r="C52" i="9"/>
  <c r="E52" i="9" s="1"/>
  <c r="G53" i="8" s="1"/>
  <c r="C46" i="9"/>
  <c r="E46" i="9" s="1"/>
  <c r="G47" i="8" s="1"/>
  <c r="C36" i="9"/>
  <c r="E36" i="9" s="1"/>
  <c r="G37" i="8" s="1"/>
  <c r="C30" i="9"/>
  <c r="C26" i="9"/>
  <c r="E26" i="9" s="1"/>
  <c r="G27" i="8" s="1"/>
  <c r="C6" i="9"/>
  <c r="E6" i="9" s="1"/>
  <c r="G7" i="8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G121" i="8" s="1"/>
  <c r="C118" i="9"/>
  <c r="C112" i="9"/>
  <c r="C104" i="9"/>
  <c r="C102" i="9"/>
  <c r="E102" i="9" s="1"/>
  <c r="G103" i="8" s="1"/>
  <c r="C88" i="9"/>
  <c r="C86" i="9"/>
  <c r="E86" i="9" s="1"/>
  <c r="G87" i="8" s="1"/>
  <c r="C80" i="9"/>
  <c r="E80" i="9" s="1"/>
  <c r="G81" i="8" s="1"/>
  <c r="C72" i="9"/>
  <c r="C70" i="9"/>
  <c r="E70" i="9" s="1"/>
  <c r="G71" i="8" s="1"/>
  <c r="C64" i="9"/>
  <c r="C58" i="9"/>
  <c r="E58" i="9" s="1"/>
  <c r="G59" i="8" s="1"/>
  <c r="C56" i="9"/>
  <c r="C54" i="9"/>
  <c r="E54" i="9" s="1"/>
  <c r="G55" i="8" s="1"/>
  <c r="C48" i="9"/>
  <c r="E48" i="9" s="1"/>
  <c r="G49" i="8" s="1"/>
  <c r="C42" i="9"/>
  <c r="E42" i="9" s="1"/>
  <c r="G43" i="8" s="1"/>
  <c r="C40" i="9"/>
  <c r="C38" i="9"/>
  <c r="E38" i="9" s="1"/>
  <c r="G39" i="8" s="1"/>
  <c r="C32" i="9"/>
  <c r="C28" i="9"/>
  <c r="E28" i="9" s="1"/>
  <c r="G29" i="8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G25" i="8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G125" i="8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D117" i="8" l="1"/>
  <c r="L117" i="8" s="1"/>
  <c r="E117" i="8"/>
  <c r="M117" i="8" s="1"/>
  <c r="E83" i="2"/>
  <c r="N83" i="2" s="1"/>
  <c r="F83" i="2"/>
  <c r="O83" i="2" s="1"/>
  <c r="G83" i="2"/>
  <c r="P83" i="2" s="1"/>
  <c r="G104" i="2"/>
  <c r="P104" i="2" s="1"/>
  <c r="E104" i="2"/>
  <c r="N104" i="2" s="1"/>
  <c r="F104" i="2"/>
  <c r="O104" i="2" s="1"/>
  <c r="G129" i="2"/>
  <c r="P129" i="2" s="1"/>
  <c r="E129" i="2"/>
  <c r="N129" i="2" s="1"/>
  <c r="F129" i="2"/>
  <c r="O129" i="2" s="1"/>
  <c r="G39" i="2"/>
  <c r="P39" i="2" s="1"/>
  <c r="E39" i="2"/>
  <c r="N39" i="2" s="1"/>
  <c r="F39" i="2"/>
  <c r="O39" i="2" s="1"/>
  <c r="E72" i="2"/>
  <c r="N72" i="2" s="1"/>
  <c r="F72" i="2"/>
  <c r="O72" i="2" s="1"/>
  <c r="G72" i="2"/>
  <c r="P72" i="2" s="1"/>
  <c r="G67" i="2"/>
  <c r="P67" i="2" s="1"/>
  <c r="E67" i="2"/>
  <c r="N67" i="2" s="1"/>
  <c r="F67" i="2"/>
  <c r="O67" i="2" s="1"/>
  <c r="D45" i="8"/>
  <c r="L45" i="8" s="1"/>
  <c r="E45" i="8"/>
  <c r="M45" i="8" s="1"/>
  <c r="D93" i="8"/>
  <c r="L93" i="8" s="1"/>
  <c r="E93" i="8"/>
  <c r="M93" i="8" s="1"/>
  <c r="D14" i="8"/>
  <c r="L14" i="8" s="1"/>
  <c r="E14" i="8"/>
  <c r="M14" i="8" s="1"/>
  <c r="D38" i="8"/>
  <c r="L38" i="8" s="1"/>
  <c r="E38" i="8"/>
  <c r="M38" i="8" s="1"/>
  <c r="E62" i="8"/>
  <c r="M62" i="8" s="1"/>
  <c r="D62" i="8"/>
  <c r="L62" i="8" s="1"/>
  <c r="D35" i="8"/>
  <c r="L35" i="8" s="1"/>
  <c r="E35" i="8"/>
  <c r="M35" i="8" s="1"/>
  <c r="D30" i="8"/>
  <c r="L30" i="8" s="1"/>
  <c r="E30" i="8"/>
  <c r="M30" i="8" s="1"/>
  <c r="G55" i="2"/>
  <c r="P55" i="2" s="1"/>
  <c r="E55" i="2"/>
  <c r="N55" i="2" s="1"/>
  <c r="F55" i="2"/>
  <c r="O55" i="2" s="1"/>
  <c r="G63" i="2"/>
  <c r="P63" i="2" s="1"/>
  <c r="E63" i="2"/>
  <c r="N63" i="2" s="1"/>
  <c r="F63" i="2"/>
  <c r="O63" i="2" s="1"/>
  <c r="E91" i="2"/>
  <c r="N91" i="2" s="1"/>
  <c r="F91" i="2"/>
  <c r="O91" i="2" s="1"/>
  <c r="G91" i="2"/>
  <c r="P91" i="2" s="1"/>
  <c r="F99" i="2"/>
  <c r="O99" i="2" s="1"/>
  <c r="G99" i="2"/>
  <c r="P99" i="2" s="1"/>
  <c r="E99" i="2"/>
  <c r="N99" i="2" s="1"/>
  <c r="Q935" i="4"/>
  <c r="N875" i="4"/>
  <c r="Q906" i="4"/>
  <c r="N911" i="4"/>
  <c r="P980" i="4"/>
  <c r="T912" i="4"/>
  <c r="V912" i="4" s="1"/>
  <c r="P978" i="4"/>
  <c r="G15" i="2"/>
  <c r="P15" i="2" s="1"/>
  <c r="E15" i="2"/>
  <c r="N15" i="2" s="1"/>
  <c r="F15" i="2"/>
  <c r="O15" i="2" s="1"/>
  <c r="F954" i="4"/>
  <c r="E40" i="2"/>
  <c r="N40" i="2" s="1"/>
  <c r="F40" i="2"/>
  <c r="O40" i="2" s="1"/>
  <c r="G40" i="2"/>
  <c r="P40" i="2" s="1"/>
  <c r="F66" i="2"/>
  <c r="O66" i="2" s="1"/>
  <c r="G66" i="2"/>
  <c r="P66" i="2" s="1"/>
  <c r="E66" i="2"/>
  <c r="N66" i="2" s="1"/>
  <c r="E98" i="2"/>
  <c r="N98" i="2" s="1"/>
  <c r="F98" i="2"/>
  <c r="O98" i="2" s="1"/>
  <c r="G98" i="2"/>
  <c r="P98" i="2" s="1"/>
  <c r="S727" i="4"/>
  <c r="U727" i="4" s="1"/>
  <c r="D932" i="4"/>
  <c r="E117" i="2"/>
  <c r="N117" i="2" s="1"/>
  <c r="F117" i="2"/>
  <c r="O117" i="2" s="1"/>
  <c r="G117" i="2"/>
  <c r="P117" i="2" s="1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E5" i="2"/>
  <c r="N5" i="2" s="1"/>
  <c r="F5" i="2"/>
  <c r="O5" i="2" s="1"/>
  <c r="G5" i="2"/>
  <c r="P5" i="2" s="1"/>
  <c r="E41" i="2"/>
  <c r="N41" i="2" s="1"/>
  <c r="F41" i="2"/>
  <c r="O41" i="2" s="1"/>
  <c r="G41" i="2"/>
  <c r="P41" i="2" s="1"/>
  <c r="H866" i="11"/>
  <c r="H987" i="11"/>
  <c r="J769" i="11"/>
  <c r="D60" i="8"/>
  <c r="L60" i="8" s="1"/>
  <c r="E60" i="8"/>
  <c r="M60" i="8" s="1"/>
  <c r="D40" i="8"/>
  <c r="L40" i="8" s="1"/>
  <c r="E40" i="8"/>
  <c r="M40" i="8" s="1"/>
  <c r="G47" i="2"/>
  <c r="P47" i="2" s="1"/>
  <c r="E47" i="2"/>
  <c r="N47" i="2" s="1"/>
  <c r="F47" i="2"/>
  <c r="O47" i="2" s="1"/>
  <c r="E76" i="2"/>
  <c r="N76" i="2" s="1"/>
  <c r="F76" i="2"/>
  <c r="O76" i="2" s="1"/>
  <c r="G76" i="2"/>
  <c r="P76" i="2" s="1"/>
  <c r="D16" i="8"/>
  <c r="L16" i="8" s="1"/>
  <c r="E16" i="8"/>
  <c r="M16" i="8" s="1"/>
  <c r="D82" i="8"/>
  <c r="L82" i="8" s="1"/>
  <c r="E82" i="8"/>
  <c r="M82" i="8" s="1"/>
  <c r="D114" i="8"/>
  <c r="L114" i="8" s="1"/>
  <c r="E114" i="8"/>
  <c r="M114" i="8" s="1"/>
  <c r="D5" i="8"/>
  <c r="L5" i="8" s="1"/>
  <c r="E5" i="8"/>
  <c r="M5" i="8" s="1"/>
  <c r="D46" i="8"/>
  <c r="L46" i="8" s="1"/>
  <c r="E46" i="8"/>
  <c r="M46" i="8" s="1"/>
  <c r="D68" i="8"/>
  <c r="L68" i="8" s="1"/>
  <c r="E68" i="8"/>
  <c r="M68" i="8" s="1"/>
  <c r="I374" i="11"/>
  <c r="E79" i="2"/>
  <c r="N79" i="2" s="1"/>
  <c r="F79" i="2"/>
  <c r="O79" i="2" s="1"/>
  <c r="G79" i="2"/>
  <c r="P79" i="2" s="1"/>
  <c r="T727" i="4"/>
  <c r="S591" i="4"/>
  <c r="U591" i="4" s="1"/>
  <c r="Q876" i="4"/>
  <c r="P913" i="4"/>
  <c r="N980" i="4"/>
  <c r="D978" i="4"/>
  <c r="E71" i="5"/>
  <c r="H72" i="2" s="1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E94" i="8"/>
  <c r="M94" i="8" s="1"/>
  <c r="D94" i="8"/>
  <c r="L94" i="8" s="1"/>
  <c r="E113" i="2"/>
  <c r="N113" i="2" s="1"/>
  <c r="F113" i="2"/>
  <c r="O113" i="2" s="1"/>
  <c r="G113" i="2"/>
  <c r="P113" i="2" s="1"/>
  <c r="E119" i="2"/>
  <c r="N119" i="2" s="1"/>
  <c r="F119" i="2"/>
  <c r="O119" i="2" s="1"/>
  <c r="G119" i="2"/>
  <c r="P119" i="2" s="1"/>
  <c r="J767" i="11"/>
  <c r="F987" i="11"/>
  <c r="H959" i="11"/>
  <c r="E923" i="11"/>
  <c r="D32" i="8"/>
  <c r="L32" i="8" s="1"/>
  <c r="E32" i="8"/>
  <c r="M32" i="8" s="1"/>
  <c r="E20" i="2"/>
  <c r="N20" i="2" s="1"/>
  <c r="F20" i="2"/>
  <c r="O20" i="2" s="1"/>
  <c r="G20" i="2"/>
  <c r="P20" i="2" s="1"/>
  <c r="D70" i="8"/>
  <c r="L70" i="8" s="1"/>
  <c r="E70" i="8"/>
  <c r="M70" i="8" s="1"/>
  <c r="G51" i="2"/>
  <c r="P51" i="2" s="1"/>
  <c r="E51" i="2"/>
  <c r="N51" i="2" s="1"/>
  <c r="F51" i="2"/>
  <c r="O51" i="2" s="1"/>
  <c r="G59" i="2"/>
  <c r="P59" i="2" s="1"/>
  <c r="E59" i="2"/>
  <c r="N59" i="2" s="1"/>
  <c r="F59" i="2"/>
  <c r="O59" i="2" s="1"/>
  <c r="E95" i="2"/>
  <c r="N95" i="2" s="1"/>
  <c r="F95" i="2"/>
  <c r="O95" i="2" s="1"/>
  <c r="G95" i="2"/>
  <c r="P95" i="2" s="1"/>
  <c r="E84" i="2"/>
  <c r="N84" i="2" s="1"/>
  <c r="F84" i="2"/>
  <c r="O84" i="2" s="1"/>
  <c r="G84" i="2"/>
  <c r="P84" i="2" s="1"/>
  <c r="N941" i="4"/>
  <c r="R941" i="4" s="1"/>
  <c r="P982" i="4"/>
  <c r="G71" i="5"/>
  <c r="J72" i="2" s="1"/>
  <c r="E16" i="2"/>
  <c r="N16" i="2" s="1"/>
  <c r="F16" i="2"/>
  <c r="O16" i="2" s="1"/>
  <c r="G16" i="2"/>
  <c r="P16" i="2" s="1"/>
  <c r="F46" i="2"/>
  <c r="O46" i="2" s="1"/>
  <c r="G46" i="2"/>
  <c r="P46" i="2" s="1"/>
  <c r="E46" i="2"/>
  <c r="N46" i="2" s="1"/>
  <c r="F967" i="4"/>
  <c r="G125" i="2"/>
  <c r="P125" i="2" s="1"/>
  <c r="E125" i="2"/>
  <c r="N125" i="2" s="1"/>
  <c r="F125" i="2"/>
  <c r="O125" i="2" s="1"/>
  <c r="J701" i="11"/>
  <c r="E64" i="2"/>
  <c r="N64" i="2" s="1"/>
  <c r="F64" i="2"/>
  <c r="O64" i="2" s="1"/>
  <c r="G64" i="2"/>
  <c r="P64" i="2" s="1"/>
  <c r="J417" i="11"/>
  <c r="K417" i="11" s="1"/>
  <c r="M417" i="11" s="1"/>
  <c r="E876" i="11"/>
  <c r="I858" i="11"/>
  <c r="F861" i="11"/>
  <c r="J658" i="11"/>
  <c r="K658" i="11" s="1"/>
  <c r="M658" i="11" s="1"/>
  <c r="E25" i="2"/>
  <c r="N25" i="2" s="1"/>
  <c r="F25" i="2"/>
  <c r="O25" i="2" s="1"/>
  <c r="G25" i="2"/>
  <c r="P25" i="2" s="1"/>
  <c r="G121" i="2"/>
  <c r="P121" i="2" s="1"/>
  <c r="E121" i="2"/>
  <c r="N121" i="2" s="1"/>
  <c r="F121" i="2"/>
  <c r="O121" i="2" s="1"/>
  <c r="F941" i="11"/>
  <c r="J771" i="11"/>
  <c r="H945" i="11"/>
  <c r="Q936" i="4"/>
  <c r="P921" i="4"/>
  <c r="E927" i="4"/>
  <c r="F85" i="5"/>
  <c r="I86" i="2" s="1"/>
  <c r="G140" i="5"/>
  <c r="G63" i="5"/>
  <c r="J64" i="2" s="1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I119" i="2" s="1"/>
  <c r="F69" i="5"/>
  <c r="I70" i="2" s="1"/>
  <c r="F95" i="5"/>
  <c r="I96" i="2" s="1"/>
  <c r="E115" i="5"/>
  <c r="H116" i="2" s="1"/>
  <c r="F165" i="5"/>
  <c r="I85" i="5"/>
  <c r="I69" i="5"/>
  <c r="D141" i="9"/>
  <c r="T20" i="4"/>
  <c r="F172" i="5"/>
  <c r="E47" i="5"/>
  <c r="H48" i="2" s="1"/>
  <c r="I47" i="5"/>
  <c r="J587" i="11"/>
  <c r="K587" i="11" s="1"/>
  <c r="M587" i="11" s="1"/>
  <c r="I413" i="11"/>
  <c r="D967" i="4"/>
  <c r="E907" i="11"/>
  <c r="I708" i="11"/>
  <c r="F993" i="4"/>
  <c r="E120" i="5"/>
  <c r="H121" i="2" s="1"/>
  <c r="E24" i="5"/>
  <c r="H25" i="2" s="1"/>
  <c r="E160" i="5"/>
  <c r="T8" i="4"/>
  <c r="E126" i="5"/>
  <c r="H127" i="2" s="1"/>
  <c r="E157" i="5"/>
  <c r="G119" i="5"/>
  <c r="J120" i="2" s="1"/>
  <c r="E143" i="5"/>
  <c r="F157" i="5"/>
  <c r="I160" i="5"/>
  <c r="E122" i="5"/>
  <c r="H123" i="2" s="1"/>
  <c r="G2" i="5"/>
  <c r="J3" i="2" s="1"/>
  <c r="S60" i="4"/>
  <c r="G126" i="5"/>
  <c r="J127" i="2" s="1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G94" i="8" s="1"/>
  <c r="D93" i="9"/>
  <c r="F94" i="8" s="1"/>
  <c r="I8" i="5"/>
  <c r="F71" i="5"/>
  <c r="I72" i="2" s="1"/>
  <c r="F101" i="5"/>
  <c r="I102" i="2" s="1"/>
  <c r="E141" i="5"/>
  <c r="E152" i="5"/>
  <c r="E184" i="5"/>
  <c r="G153" i="5"/>
  <c r="G109" i="5"/>
  <c r="J110" i="2" s="1"/>
  <c r="G152" i="5"/>
  <c r="G184" i="5"/>
  <c r="E153" i="5"/>
  <c r="G112" i="5"/>
  <c r="J113" i="2" s="1"/>
  <c r="E112" i="5"/>
  <c r="H113" i="2" s="1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J5" i="2" s="1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J41" i="2" s="1"/>
  <c r="T896" i="4"/>
  <c r="E14" i="5"/>
  <c r="H15" i="2" s="1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I41" i="2" s="1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J9" i="2" s="1"/>
  <c r="I26" i="5"/>
  <c r="F77" i="5"/>
  <c r="I78" i="2" s="1"/>
  <c r="I53" i="5"/>
  <c r="E8" i="5"/>
  <c r="H9" i="2" s="1"/>
  <c r="S72" i="4"/>
  <c r="U72" i="4" s="1"/>
  <c r="T48" i="4"/>
  <c r="E127" i="5"/>
  <c r="H128" i="2" s="1"/>
  <c r="G144" i="5"/>
  <c r="E101" i="5"/>
  <c r="H102" i="2" s="1"/>
  <c r="G135" i="5"/>
  <c r="D282" i="9"/>
  <c r="D275" i="9"/>
  <c r="E284" i="9"/>
  <c r="I117" i="5"/>
  <c r="G124" i="5"/>
  <c r="J125" i="2" s="1"/>
  <c r="E118" i="5"/>
  <c r="H119" i="2" s="1"/>
  <c r="G118" i="5"/>
  <c r="J119" i="2" s="1"/>
  <c r="I125" i="5"/>
  <c r="F55" i="5"/>
  <c r="I56" i="2" s="1"/>
  <c r="T72" i="4"/>
  <c r="F112" i="5"/>
  <c r="I113" i="2" s="1"/>
  <c r="F107" i="5"/>
  <c r="I108" i="2" s="1"/>
  <c r="E107" i="5"/>
  <c r="H108" i="2" s="1"/>
  <c r="G26" i="5"/>
  <c r="J27" i="2" s="1"/>
  <c r="F29" i="5"/>
  <c r="I30" i="2" s="1"/>
  <c r="F93" i="5"/>
  <c r="I94" i="2" s="1"/>
  <c r="S12" i="4"/>
  <c r="U12" i="4" s="1"/>
  <c r="I31" i="5"/>
  <c r="I91" i="5"/>
  <c r="I2" i="5"/>
  <c r="G3" i="2" s="1"/>
  <c r="P3" i="2" s="1"/>
  <c r="E33" i="5"/>
  <c r="H34" i="2" s="1"/>
  <c r="G24" i="5"/>
  <c r="J25" i="2" s="1"/>
  <c r="I59" i="5"/>
  <c r="E2" i="5"/>
  <c r="H3" i="2" s="1"/>
  <c r="I33" i="5"/>
  <c r="F59" i="5"/>
  <c r="I60" i="2" s="1"/>
  <c r="T101" i="4"/>
  <c r="S8" i="4"/>
  <c r="G117" i="5"/>
  <c r="J118" i="2" s="1"/>
  <c r="G125" i="5"/>
  <c r="J126" i="2" s="1"/>
  <c r="E133" i="5"/>
  <c r="I141" i="5"/>
  <c r="G162" i="5"/>
  <c r="S124" i="4"/>
  <c r="U124" i="4" s="1"/>
  <c r="E109" i="5"/>
  <c r="H110" i="2" s="1"/>
  <c r="I133" i="5"/>
  <c r="E138" i="5"/>
  <c r="G141" i="5"/>
  <c r="E43" i="5"/>
  <c r="H44" i="2" s="1"/>
  <c r="I165" i="5"/>
  <c r="F160" i="5"/>
  <c r="G120" i="5"/>
  <c r="J121" i="2" s="1"/>
  <c r="G33" i="5"/>
  <c r="J34" i="2" s="1"/>
  <c r="I126" i="5"/>
  <c r="S40" i="4"/>
  <c r="U40" i="4" s="1"/>
  <c r="T124" i="4"/>
  <c r="I109" i="5"/>
  <c r="E117" i="5"/>
  <c r="H118" i="2" s="1"/>
  <c r="E125" i="5"/>
  <c r="H126" i="2" s="1"/>
  <c r="G133" i="5"/>
  <c r="I79" i="5"/>
  <c r="F120" i="5"/>
  <c r="I121" i="2" s="1"/>
  <c r="F122" i="5"/>
  <c r="I123" i="2" s="1"/>
  <c r="T40" i="4"/>
  <c r="D11" i="9"/>
  <c r="F12" i="8" s="1"/>
  <c r="F22" i="5"/>
  <c r="I23" i="2" s="1"/>
  <c r="F24" i="5"/>
  <c r="I25" i="2" s="1"/>
  <c r="G11" i="9"/>
  <c r="G142" i="9"/>
  <c r="E142" i="9"/>
  <c r="E42" i="5"/>
  <c r="H43" i="2" s="1"/>
  <c r="P963" i="4"/>
  <c r="G19" i="5"/>
  <c r="J20" i="2" s="1"/>
  <c r="T94" i="4"/>
  <c r="E920" i="4"/>
  <c r="F980" i="4"/>
  <c r="P914" i="4"/>
  <c r="T467" i="4"/>
  <c r="I42" i="5"/>
  <c r="T620" i="4"/>
  <c r="G42" i="5"/>
  <c r="J43" i="2" s="1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F98" i="8" s="1"/>
  <c r="D126" i="9"/>
  <c r="F127" i="8" s="1"/>
  <c r="G126" i="9"/>
  <c r="E136" i="9"/>
  <c r="E98" i="9"/>
  <c r="G99" i="8" s="1"/>
  <c r="D98" i="9"/>
  <c r="F99" i="8" s="1"/>
  <c r="E67" i="9"/>
  <c r="G68" i="8" s="1"/>
  <c r="D67" i="9"/>
  <c r="F68" i="8" s="1"/>
  <c r="J511" i="11"/>
  <c r="I511" i="11"/>
  <c r="J585" i="11"/>
  <c r="I585" i="11"/>
  <c r="G125" i="9"/>
  <c r="D125" i="9"/>
  <c r="F126" i="8" s="1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G98" i="8" s="1"/>
  <c r="D168" i="9"/>
  <c r="D136" i="9"/>
  <c r="E6" i="5"/>
  <c r="H7" i="2" s="1"/>
  <c r="F27" i="5"/>
  <c r="I28" i="2" s="1"/>
  <c r="D122" i="9"/>
  <c r="F123" i="8" s="1"/>
  <c r="E126" i="9"/>
  <c r="G127" i="8" s="1"/>
  <c r="D113" i="9"/>
  <c r="F114" i="8" s="1"/>
  <c r="E99" i="9"/>
  <c r="G100" i="8" s="1"/>
  <c r="D146" i="9"/>
  <c r="G98" i="9"/>
  <c r="E182" i="9"/>
  <c r="E113" i="9"/>
  <c r="G114" i="8" s="1"/>
  <c r="G99" i="9"/>
  <c r="J49" i="11"/>
  <c r="L49" i="11" s="1"/>
  <c r="N49" i="11" s="1"/>
  <c r="I50" i="8" s="1"/>
  <c r="I93" i="5"/>
  <c r="I27" i="5"/>
  <c r="G211" i="5"/>
  <c r="D178" i="9"/>
  <c r="E87" i="9"/>
  <c r="G88" i="8" s="1"/>
  <c r="E114" i="5"/>
  <c r="H115" i="2" s="1"/>
  <c r="G127" i="5"/>
  <c r="J128" i="2" s="1"/>
  <c r="G143" i="5"/>
  <c r="S179" i="4"/>
  <c r="U179" i="4" s="1"/>
  <c r="F130" i="5"/>
  <c r="I131" i="2" s="1"/>
  <c r="S50" i="4"/>
  <c r="F87" i="5"/>
  <c r="I88" i="2" s="1"/>
  <c r="E111" i="5"/>
  <c r="H112" i="2" s="1"/>
  <c r="E130" i="5"/>
  <c r="H131" i="2" s="1"/>
  <c r="I144" i="5"/>
  <c r="T179" i="4"/>
  <c r="S36" i="4"/>
  <c r="U36" i="4" s="1"/>
  <c r="E103" i="5"/>
  <c r="H104" i="2" s="1"/>
  <c r="I17" i="5"/>
  <c r="I6" i="5"/>
  <c r="G111" i="5"/>
  <c r="J112" i="2" s="1"/>
  <c r="E119" i="5"/>
  <c r="H120" i="2" s="1"/>
  <c r="E135" i="5"/>
  <c r="E144" i="5"/>
  <c r="E156" i="5"/>
  <c r="E168" i="5"/>
  <c r="T171" i="4"/>
  <c r="F6" i="5"/>
  <c r="I7" i="2" s="1"/>
  <c r="F114" i="5"/>
  <c r="I115" i="2" s="1"/>
  <c r="T80" i="4"/>
  <c r="G138" i="9"/>
  <c r="G115" i="9"/>
  <c r="I174" i="11"/>
  <c r="G115" i="5"/>
  <c r="J116" i="2" s="1"/>
  <c r="E93" i="5"/>
  <c r="H94" i="2" s="1"/>
  <c r="F73" i="5"/>
  <c r="I74" i="2" s="1"/>
  <c r="F36" i="5"/>
  <c r="I37" i="2" s="1"/>
  <c r="G161" i="5"/>
  <c r="E29" i="5"/>
  <c r="H30" i="2" s="1"/>
  <c r="I29" i="5"/>
  <c r="T112" i="4"/>
  <c r="G82" i="9"/>
  <c r="E158" i="9"/>
  <c r="E23" i="9"/>
  <c r="G24" i="8" s="1"/>
  <c r="F4" i="2"/>
  <c r="O4" i="2" s="1"/>
  <c r="E4" i="2"/>
  <c r="N4" i="2" s="1"/>
  <c r="G4" i="2"/>
  <c r="P4" i="2" s="1"/>
  <c r="E15" i="5"/>
  <c r="H16" i="2" s="1"/>
  <c r="E51" i="5"/>
  <c r="H52" i="2" s="1"/>
  <c r="G173" i="5"/>
  <c r="G87" i="5"/>
  <c r="J88" i="2" s="1"/>
  <c r="I134" i="5"/>
  <c r="E4" i="5"/>
  <c r="H5" i="2" s="1"/>
  <c r="I11" i="5"/>
  <c r="E22" i="5"/>
  <c r="H23" i="2" s="1"/>
  <c r="F51" i="5"/>
  <c r="I52" i="2" s="1"/>
  <c r="F61" i="5"/>
  <c r="I62" i="2" s="1"/>
  <c r="F75" i="5"/>
  <c r="I76" i="2" s="1"/>
  <c r="F103" i="5"/>
  <c r="I104" i="2" s="1"/>
  <c r="E110" i="5"/>
  <c r="H111" i="2" s="1"/>
  <c r="I113" i="5"/>
  <c r="E123" i="5"/>
  <c r="H124" i="2" s="1"/>
  <c r="G131" i="5"/>
  <c r="E139" i="5"/>
  <c r="F145" i="5"/>
  <c r="I162" i="5"/>
  <c r="F173" i="5"/>
  <c r="F177" i="5"/>
  <c r="F181" i="5"/>
  <c r="I177" i="5"/>
  <c r="G15" i="5"/>
  <c r="J16" i="2" s="1"/>
  <c r="I107" i="5"/>
  <c r="I77" i="5"/>
  <c r="I61" i="5"/>
  <c r="I51" i="5"/>
  <c r="S176" i="4"/>
  <c r="U176" i="4" s="1"/>
  <c r="I181" i="5"/>
  <c r="E173" i="5"/>
  <c r="G103" i="5"/>
  <c r="J104" i="2" s="1"/>
  <c r="S38" i="4"/>
  <c r="U38" i="4" s="1"/>
  <c r="G145" i="5"/>
  <c r="F14" i="5"/>
  <c r="I15" i="2" s="1"/>
  <c r="G17" i="5"/>
  <c r="J18" i="2" s="1"/>
  <c r="G128" i="5"/>
  <c r="J129" i="2" s="1"/>
  <c r="T102" i="4"/>
  <c r="F4" i="5"/>
  <c r="I5" i="2" s="1"/>
  <c r="G67" i="5"/>
  <c r="J68" i="2" s="1"/>
  <c r="G91" i="5"/>
  <c r="J92" i="2" s="1"/>
  <c r="F162" i="5"/>
  <c r="F176" i="5"/>
  <c r="I110" i="5"/>
  <c r="S80" i="4"/>
  <c r="U80" i="4" s="1"/>
  <c r="F17" i="5"/>
  <c r="I18" i="2" s="1"/>
  <c r="F45" i="5"/>
  <c r="I46" i="2" s="1"/>
  <c r="F161" i="5"/>
  <c r="G168" i="5"/>
  <c r="E161" i="5"/>
  <c r="G116" i="5"/>
  <c r="J117" i="2" s="1"/>
  <c r="I87" i="5"/>
  <c r="I67" i="5"/>
  <c r="I5" i="5"/>
  <c r="F15" i="5"/>
  <c r="I16" i="2" s="1"/>
  <c r="F19" i="5"/>
  <c r="I20" i="2" s="1"/>
  <c r="I22" i="5"/>
  <c r="F31" i="5"/>
  <c r="I32" i="2" s="1"/>
  <c r="E36" i="5"/>
  <c r="H37" i="2" s="1"/>
  <c r="F67" i="5"/>
  <c r="I68" i="2" s="1"/>
  <c r="F91" i="5"/>
  <c r="I92" i="2" s="1"/>
  <c r="G123" i="5"/>
  <c r="J124" i="2" s="1"/>
  <c r="I129" i="5"/>
  <c r="G139" i="5"/>
  <c r="I168" i="5"/>
  <c r="S101" i="4"/>
  <c r="U101" i="4" s="1"/>
  <c r="E177" i="5"/>
  <c r="E75" i="5"/>
  <c r="H76" i="2" s="1"/>
  <c r="G55" i="5"/>
  <c r="J56" i="2" s="1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F85" i="8" s="1"/>
  <c r="G158" i="9"/>
  <c r="E184" i="9"/>
  <c r="T38" i="4"/>
  <c r="E89" i="9"/>
  <c r="G90" i="8" s="1"/>
  <c r="D34" i="9"/>
  <c r="F35" i="8" s="1"/>
  <c r="D108" i="9"/>
  <c r="F109" i="8" s="1"/>
  <c r="E34" i="9"/>
  <c r="G35" i="8" s="1"/>
  <c r="J135" i="11"/>
  <c r="K135" i="11" s="1"/>
  <c r="M135" i="11" s="1"/>
  <c r="G113" i="5"/>
  <c r="J114" i="2" s="1"/>
  <c r="E116" i="5"/>
  <c r="H117" i="2" s="1"/>
  <c r="E121" i="5"/>
  <c r="H122" i="2" s="1"/>
  <c r="G129" i="5"/>
  <c r="J130" i="2" s="1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H80" i="2" s="1"/>
  <c r="S20" i="4"/>
  <c r="F128" i="5"/>
  <c r="I129" i="2" s="1"/>
  <c r="G38" i="5"/>
  <c r="J39" i="2" s="1"/>
  <c r="F134" i="5"/>
  <c r="T51" i="4"/>
  <c r="T9" i="4"/>
  <c r="T97" i="4"/>
  <c r="I12" i="5"/>
  <c r="E38" i="5"/>
  <c r="H39" i="2" s="1"/>
  <c r="F79" i="5"/>
  <c r="I80" i="2" s="1"/>
  <c r="I121" i="5"/>
  <c r="E128" i="5"/>
  <c r="H129" i="2" s="1"/>
  <c r="I137" i="5"/>
  <c r="I146" i="5"/>
  <c r="S97" i="4"/>
  <c r="V97" i="4" s="1"/>
  <c r="T131" i="4"/>
  <c r="E95" i="5"/>
  <c r="H96" i="2" s="1"/>
  <c r="G132" i="5"/>
  <c r="F146" i="5"/>
  <c r="G59" i="5"/>
  <c r="J60" i="2" s="1"/>
  <c r="F38" i="5"/>
  <c r="I39" i="2" s="1"/>
  <c r="T30" i="4"/>
  <c r="T100" i="4"/>
  <c r="F43" i="5"/>
  <c r="I44" i="2" s="1"/>
  <c r="E113" i="5"/>
  <c r="H114" i="2" s="1"/>
  <c r="G121" i="5"/>
  <c r="J122" i="2" s="1"/>
  <c r="E129" i="5"/>
  <c r="H130" i="2" s="1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E933" i="11"/>
  <c r="H885" i="11"/>
  <c r="I885" i="11" s="1"/>
  <c r="E885" i="11"/>
  <c r="F853" i="11"/>
  <c r="E853" i="11"/>
  <c r="D16" i="9"/>
  <c r="F17" i="8" s="1"/>
  <c r="G16" i="9"/>
  <c r="J609" i="11"/>
  <c r="I609" i="11"/>
  <c r="H979" i="11"/>
  <c r="J979" i="11" s="1"/>
  <c r="E979" i="11"/>
  <c r="H971" i="11"/>
  <c r="F971" i="11"/>
  <c r="E53" i="9"/>
  <c r="G54" i="8" s="1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G131" i="8" s="1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4" i="8" s="1"/>
  <c r="I83" i="11"/>
  <c r="D79" i="9"/>
  <c r="F80" i="8" s="1"/>
  <c r="G79" i="9"/>
  <c r="H874" i="11"/>
  <c r="F874" i="11"/>
  <c r="E874" i="11"/>
  <c r="H970" i="11"/>
  <c r="F970" i="11"/>
  <c r="I963" i="11"/>
  <c r="J963" i="11"/>
  <c r="J723" i="11"/>
  <c r="I723" i="11"/>
  <c r="E77" i="9"/>
  <c r="G78" i="8" s="1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H131" i="8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V417" i="4" s="1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I22" i="8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F83" i="8" s="1"/>
  <c r="E166" i="9"/>
  <c r="G90" i="9"/>
  <c r="D170" i="9"/>
  <c r="D77" i="9"/>
  <c r="F78" i="8" s="1"/>
  <c r="I112" i="11"/>
  <c r="J37" i="11"/>
  <c r="K37" i="11" s="1"/>
  <c r="M37" i="11" s="1"/>
  <c r="H38" i="8" s="1"/>
  <c r="E31" i="9"/>
  <c r="G32" i="8" s="1"/>
  <c r="G140" i="9"/>
  <c r="G119" i="9"/>
  <c r="E18" i="9"/>
  <c r="G19" i="8" s="1"/>
  <c r="E105" i="9"/>
  <c r="G106" i="8" s="1"/>
  <c r="D45" i="9"/>
  <c r="F46" i="8" s="1"/>
  <c r="E109" i="9"/>
  <c r="G110" i="8" s="1"/>
  <c r="E129" i="9"/>
  <c r="G130" i="8" s="1"/>
  <c r="E146" i="9"/>
  <c r="J50" i="11"/>
  <c r="K50" i="11" s="1"/>
  <c r="M50" i="11" s="1"/>
  <c r="H51" i="8" s="1"/>
  <c r="I121" i="11"/>
  <c r="E39" i="9"/>
  <c r="G40" i="8" s="1"/>
  <c r="D144" i="9"/>
  <c r="I169" i="11"/>
  <c r="D39" i="9"/>
  <c r="F40" i="8" s="1"/>
  <c r="E45" i="9"/>
  <c r="G46" i="8" s="1"/>
  <c r="G89" i="9"/>
  <c r="D121" i="9"/>
  <c r="F122" i="8" s="1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I48" i="8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V547" i="4" s="1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H79" i="2" s="1"/>
  <c r="E90" i="5"/>
  <c r="H91" i="2" s="1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H83" i="2" s="1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H55" i="2" s="1"/>
  <c r="E62" i="5"/>
  <c r="H63" i="2" s="1"/>
  <c r="E94" i="5"/>
  <c r="H95" i="2" s="1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F97" i="8" s="1"/>
  <c r="E141" i="9"/>
  <c r="G114" i="9"/>
  <c r="J101" i="11"/>
  <c r="K101" i="11" s="1"/>
  <c r="M101" i="11" s="1"/>
  <c r="H102" i="8" s="1"/>
  <c r="E114" i="9"/>
  <c r="G115" i="8" s="1"/>
  <c r="G172" i="9"/>
  <c r="E164" i="9"/>
  <c r="J172" i="11"/>
  <c r="L172" i="11" s="1"/>
  <c r="N172" i="11" s="1"/>
  <c r="E119" i="9"/>
  <c r="G120" i="8" s="1"/>
  <c r="D164" i="9"/>
  <c r="J96" i="11"/>
  <c r="L96" i="11" s="1"/>
  <c r="N96" i="11" s="1"/>
  <c r="I97" i="8" s="1"/>
  <c r="E152" i="9"/>
  <c r="J26" i="11"/>
  <c r="K26" i="11" s="1"/>
  <c r="M26" i="11" s="1"/>
  <c r="H27" i="8" s="1"/>
  <c r="G96" i="9"/>
  <c r="D53" i="9"/>
  <c r="F54" i="8" s="1"/>
  <c r="E172" i="9"/>
  <c r="J25" i="11"/>
  <c r="L25" i="11" s="1"/>
  <c r="N25" i="11" s="1"/>
  <c r="I26" i="8" s="1"/>
  <c r="E3" i="9"/>
  <c r="G4" i="8" s="1"/>
  <c r="J107" i="11"/>
  <c r="K107" i="11" s="1"/>
  <c r="M107" i="11" s="1"/>
  <c r="H108" i="8" s="1"/>
  <c r="I130" i="11"/>
  <c r="D51" i="9"/>
  <c r="F52" i="8" s="1"/>
  <c r="D83" i="9"/>
  <c r="F84" i="8" s="1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H55" i="8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81" i="8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H113" i="8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I13" i="2" s="1"/>
  <c r="E12" i="5"/>
  <c r="H13" i="2" s="1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H78" i="2" s="1"/>
  <c r="E53" i="5"/>
  <c r="H54" i="2" s="1"/>
  <c r="T184" i="4"/>
  <c r="T113" i="4"/>
  <c r="P153" i="4"/>
  <c r="S617" i="4"/>
  <c r="U617" i="4" s="1"/>
  <c r="T624" i="4"/>
  <c r="T628" i="4"/>
  <c r="V656" i="4"/>
  <c r="W656" i="4" s="1"/>
  <c r="X656" i="4" s="1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106" i="2" s="1"/>
  <c r="I73" i="5"/>
  <c r="T598" i="4"/>
  <c r="T457" i="4"/>
  <c r="F140" i="5"/>
  <c r="F132" i="5"/>
  <c r="F124" i="5"/>
  <c r="I125" i="2" s="1"/>
  <c r="F116" i="5"/>
  <c r="I117" i="2" s="1"/>
  <c r="T893" i="4"/>
  <c r="T873" i="4"/>
  <c r="F49" i="5"/>
  <c r="I50" i="2" s="1"/>
  <c r="F81" i="5"/>
  <c r="I82" i="2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J50" i="2" s="1"/>
  <c r="G73" i="5"/>
  <c r="J74" i="2" s="1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G41" i="5"/>
  <c r="J42" i="2" s="1"/>
  <c r="G57" i="5"/>
  <c r="J58" i="2" s="1"/>
  <c r="E57" i="5"/>
  <c r="H58" i="2" s="1"/>
  <c r="E89" i="5"/>
  <c r="H90" i="2" s="1"/>
  <c r="G89" i="5"/>
  <c r="J90" i="2" s="1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H47" i="2" s="1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H28" i="2" s="1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H11" i="2" s="1"/>
  <c r="F10" i="5"/>
  <c r="I11" i="2" s="1"/>
  <c r="G10" i="5"/>
  <c r="J11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4" i="5"/>
  <c r="I65" i="2" s="1"/>
  <c r="G64" i="5"/>
  <c r="J65" i="2" s="1"/>
  <c r="I64" i="5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80" i="5"/>
  <c r="I81" i="2" s="1"/>
  <c r="G80" i="5"/>
  <c r="J81" i="2" s="1"/>
  <c r="I80" i="5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6" i="5"/>
  <c r="I97" i="2" s="1"/>
  <c r="G96" i="5"/>
  <c r="J97" i="2" s="1"/>
  <c r="I96" i="5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6" i="5"/>
  <c r="I57" i="2" s="1"/>
  <c r="G56" i="5"/>
  <c r="J57" i="2" s="1"/>
  <c r="I56" i="5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R111" i="4"/>
  <c r="S111" i="4"/>
  <c r="U115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U100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40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F67" i="8" s="1"/>
  <c r="D49" i="9"/>
  <c r="F50" i="8" s="1"/>
  <c r="I55" i="11"/>
  <c r="E2" i="9"/>
  <c r="G3" i="8" s="1"/>
  <c r="G14" i="9"/>
  <c r="E17" i="9"/>
  <c r="G18" i="8" s="1"/>
  <c r="G19" i="9"/>
  <c r="E50" i="9"/>
  <c r="G51" i="8" s="1"/>
  <c r="E60" i="9"/>
  <c r="G61" i="8" s="1"/>
  <c r="E29" i="9"/>
  <c r="G30" i="8" s="1"/>
  <c r="I80" i="11"/>
  <c r="E81" i="9"/>
  <c r="G82" i="8" s="1"/>
  <c r="G50" i="9"/>
  <c r="E4" i="9"/>
  <c r="G5" i="8" s="1"/>
  <c r="D31" i="9"/>
  <c r="F32" i="8" s="1"/>
  <c r="G21" i="9"/>
  <c r="J41" i="11"/>
  <c r="K41" i="11" s="1"/>
  <c r="M41" i="11" s="1"/>
  <c r="H42" i="8" s="1"/>
  <c r="I23" i="11"/>
  <c r="G65" i="9"/>
  <c r="J30" i="11"/>
  <c r="K30" i="11" s="1"/>
  <c r="M30" i="11" s="1"/>
  <c r="H31" i="8" s="1"/>
  <c r="J23" i="11"/>
  <c r="K23" i="11" s="1"/>
  <c r="M23" i="11" s="1"/>
  <c r="H24" i="8" s="1"/>
  <c r="G73" i="9"/>
  <c r="G49" i="9"/>
  <c r="D81" i="9"/>
  <c r="F82" i="8" s="1"/>
  <c r="G76" i="9"/>
  <c r="I27" i="11"/>
  <c r="J55" i="11"/>
  <c r="L55" i="11" s="1"/>
  <c r="N55" i="11" s="1"/>
  <c r="I56" i="8" s="1"/>
  <c r="E20" i="9"/>
  <c r="G21" i="8" s="1"/>
  <c r="I29" i="11"/>
  <c r="D65" i="9"/>
  <c r="F66" i="8" s="1"/>
  <c r="E255" i="5"/>
  <c r="T259" i="4"/>
  <c r="D4" i="9"/>
  <c r="F5" i="8" s="1"/>
  <c r="G9" i="9"/>
  <c r="E16" i="9"/>
  <c r="G17" i="8" s="1"/>
  <c r="G18" i="9"/>
  <c r="G20" i="9"/>
  <c r="J58" i="11"/>
  <c r="K58" i="11" s="1"/>
  <c r="M58" i="11" s="1"/>
  <c r="H59" i="8" s="1"/>
  <c r="J62" i="11"/>
  <c r="L62" i="11" s="1"/>
  <c r="N62" i="11" s="1"/>
  <c r="I63" i="8" s="1"/>
  <c r="G57" i="9"/>
  <c r="E73" i="9"/>
  <c r="G74" i="8" s="1"/>
  <c r="G121" i="9"/>
  <c r="D152" i="9"/>
  <c r="D29" i="9"/>
  <c r="F30" i="8" s="1"/>
  <c r="G109" i="9"/>
  <c r="G66" i="9"/>
  <c r="G166" i="9"/>
  <c r="I43" i="11"/>
  <c r="J178" i="11"/>
  <c r="L178" i="11" s="1"/>
  <c r="N178" i="11" s="1"/>
  <c r="G122" i="9"/>
  <c r="G155" i="9"/>
  <c r="D37" i="9"/>
  <c r="F38" i="8" s="1"/>
  <c r="D69" i="9"/>
  <c r="F70" i="8" s="1"/>
  <c r="I49" i="11"/>
  <c r="E61" i="9"/>
  <c r="G62" i="8" s="1"/>
  <c r="D133" i="9"/>
  <c r="G51" i="9"/>
  <c r="E138" i="9"/>
  <c r="E115" i="9"/>
  <c r="G116" i="8" s="1"/>
  <c r="I152" i="11"/>
  <c r="G83" i="9"/>
  <c r="J121" i="11"/>
  <c r="K121" i="11" s="1"/>
  <c r="M121" i="11" s="1"/>
  <c r="H122" i="8" s="1"/>
  <c r="J29" i="11"/>
  <c r="K29" i="11" s="1"/>
  <c r="M29" i="11" s="1"/>
  <c r="H30" i="8" s="1"/>
  <c r="I132" i="11"/>
  <c r="G144" i="9"/>
  <c r="D59" i="9"/>
  <c r="F60" i="8" s="1"/>
  <c r="E59" i="9"/>
  <c r="G60" i="8" s="1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I39" i="8" s="1"/>
  <c r="J34" i="11"/>
  <c r="I34" i="11"/>
  <c r="D9" i="9"/>
  <c r="F10" i="8" s="1"/>
  <c r="G24" i="9"/>
  <c r="D57" i="9"/>
  <c r="F58" i="8" s="1"/>
  <c r="E76" i="9"/>
  <c r="G77" i="8" s="1"/>
  <c r="E37" i="9"/>
  <c r="G38" i="8" s="1"/>
  <c r="E69" i="9"/>
  <c r="G70" i="8" s="1"/>
  <c r="D61" i="9"/>
  <c r="F62" i="8" s="1"/>
  <c r="I50" i="11"/>
  <c r="E12" i="9"/>
  <c r="G13" i="8" s="1"/>
  <c r="E21" i="9"/>
  <c r="G22" i="8" s="1"/>
  <c r="G3" i="9"/>
  <c r="G23" i="9"/>
  <c r="J59" i="11"/>
  <c r="L59" i="11" s="1"/>
  <c r="N59" i="11" s="1"/>
  <c r="I60" i="8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H65" i="8" s="1"/>
  <c r="I38" i="11"/>
  <c r="J103" i="11"/>
  <c r="L103" i="11" s="1"/>
  <c r="N103" i="11" s="1"/>
  <c r="I104" i="8" s="1"/>
  <c r="J89" i="11"/>
  <c r="K89" i="11" s="1"/>
  <c r="M89" i="11" s="1"/>
  <c r="H90" i="8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F76" i="8" s="1"/>
  <c r="E75" i="9"/>
  <c r="G76" i="8" s="1"/>
  <c r="G107" i="9"/>
  <c r="D107" i="9"/>
  <c r="F108" i="8" s="1"/>
  <c r="E107" i="9"/>
  <c r="G108" i="8" s="1"/>
  <c r="D14" i="9"/>
  <c r="F15" i="8" s="1"/>
  <c r="E19" i="9"/>
  <c r="G20" i="8" s="1"/>
  <c r="I66" i="11"/>
  <c r="D156" i="9"/>
  <c r="D90" i="9"/>
  <c r="F91" i="8" s="1"/>
  <c r="D116" i="9"/>
  <c r="F117" i="8" s="1"/>
  <c r="I64" i="11"/>
  <c r="E140" i="9"/>
  <c r="G129" i="9"/>
  <c r="E35" i="9"/>
  <c r="G36" i="8" s="1"/>
  <c r="I60" i="11"/>
  <c r="E5" i="9"/>
  <c r="G6" i="8" s="1"/>
  <c r="E174" i="9"/>
  <c r="J84" i="11"/>
  <c r="L84" i="11" s="1"/>
  <c r="N84" i="11" s="1"/>
  <c r="I85" i="8" s="1"/>
  <c r="D55" i="9"/>
  <c r="F56" i="8" s="1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F16" i="8" s="1"/>
  <c r="E15" i="9"/>
  <c r="G16" i="8" s="1"/>
  <c r="G150" i="9"/>
  <c r="E150" i="9"/>
  <c r="D150" i="9"/>
  <c r="G85" i="9"/>
  <c r="D85" i="9"/>
  <c r="F86" i="8" s="1"/>
  <c r="G117" i="9"/>
  <c r="D117" i="9"/>
  <c r="F118" i="8" s="1"/>
  <c r="G2" i="9"/>
  <c r="F124" i="11"/>
  <c r="I115" i="11"/>
  <c r="I147" i="11"/>
  <c r="G52" i="9"/>
  <c r="D74" i="9"/>
  <c r="F75" i="8" s="1"/>
  <c r="G147" i="9"/>
  <c r="J153" i="11"/>
  <c r="K153" i="11" s="1"/>
  <c r="M153" i="11" s="1"/>
  <c r="I32" i="11"/>
  <c r="D101" i="9"/>
  <c r="F102" i="8" s="1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H29" i="8" s="1"/>
  <c r="J33" i="11"/>
  <c r="L33" i="11" s="1"/>
  <c r="N33" i="11" s="1"/>
  <c r="I34" i="8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H12" i="8" s="1"/>
  <c r="J117" i="11"/>
  <c r="K117" i="11" s="1"/>
  <c r="M117" i="11" s="1"/>
  <c r="H118" i="8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8" i="8" s="1"/>
  <c r="G7" i="9"/>
  <c r="D71" i="9"/>
  <c r="F72" i="8" s="1"/>
  <c r="G71" i="9"/>
  <c r="D154" i="9"/>
  <c r="G154" i="9"/>
  <c r="G17" i="9"/>
  <c r="I47" i="11"/>
  <c r="G162" i="9"/>
  <c r="E44" i="9"/>
  <c r="G45" i="8" s="1"/>
  <c r="E92" i="9"/>
  <c r="G93" i="8" s="1"/>
  <c r="E116" i="9"/>
  <c r="G117" i="8" s="1"/>
  <c r="J169" i="11"/>
  <c r="L169" i="11" s="1"/>
  <c r="N169" i="11" s="1"/>
  <c r="J32" i="11"/>
  <c r="I153" i="11"/>
  <c r="G33" i="9"/>
  <c r="I21" i="11"/>
  <c r="D13" i="9"/>
  <c r="F14" i="8" s="1"/>
  <c r="E13" i="9"/>
  <c r="G14" i="8" s="1"/>
  <c r="E71" i="9"/>
  <c r="G72" i="8" s="1"/>
  <c r="E162" i="9"/>
  <c r="E10" i="9"/>
  <c r="G11" i="8" s="1"/>
  <c r="G10" i="9"/>
  <c r="D149" i="9"/>
  <c r="G149" i="9"/>
  <c r="I117" i="11"/>
  <c r="D92" i="9"/>
  <c r="F93" i="8" s="1"/>
  <c r="I51" i="11"/>
  <c r="E133" i="9"/>
  <c r="E149" i="9"/>
  <c r="I140" i="11"/>
  <c r="D44" i="9"/>
  <c r="F45" i="8" s="1"/>
  <c r="J60" i="11"/>
  <c r="G12" i="9"/>
  <c r="D41" i="9"/>
  <c r="F42" i="8" s="1"/>
  <c r="G41" i="9"/>
  <c r="G47" i="9"/>
  <c r="D47" i="9"/>
  <c r="F48" i="8" s="1"/>
  <c r="D95" i="9"/>
  <c r="F96" i="8" s="1"/>
  <c r="G95" i="9"/>
  <c r="D111" i="9"/>
  <c r="F112" i="8" s="1"/>
  <c r="G111" i="9"/>
  <c r="D128" i="9"/>
  <c r="F129" i="8" s="1"/>
  <c r="G128" i="9"/>
  <c r="D148" i="9"/>
  <c r="G148" i="9"/>
  <c r="G160" i="9"/>
  <c r="D160" i="9"/>
  <c r="D22" i="9"/>
  <c r="F23" i="8" s="1"/>
  <c r="E22" i="9"/>
  <c r="G23" i="8" s="1"/>
  <c r="D27" i="9"/>
  <c r="F28" i="8" s="1"/>
  <c r="G27" i="9"/>
  <c r="E27" i="9"/>
  <c r="G28" i="8" s="1"/>
  <c r="D43" i="9"/>
  <c r="F44" i="8" s="1"/>
  <c r="G43" i="9"/>
  <c r="G63" i="9"/>
  <c r="D63" i="9"/>
  <c r="F64" i="8" s="1"/>
  <c r="G123" i="9"/>
  <c r="D123" i="9"/>
  <c r="F124" i="8" s="1"/>
  <c r="G185" i="9"/>
  <c r="I184" i="11"/>
  <c r="D7" i="9"/>
  <c r="F8" i="8" s="1"/>
  <c r="G22" i="9"/>
  <c r="D171" i="9"/>
  <c r="E171" i="9"/>
  <c r="G171" i="9"/>
  <c r="I59" i="11"/>
  <c r="E33" i="9"/>
  <c r="G34" i="8" s="1"/>
  <c r="E41" i="9"/>
  <c r="G42" i="8" s="1"/>
  <c r="E47" i="9"/>
  <c r="G48" i="8" s="1"/>
  <c r="G91" i="9"/>
  <c r="D91" i="9"/>
  <c r="F92" i="8" s="1"/>
  <c r="D103" i="9"/>
  <c r="F104" i="8" s="1"/>
  <c r="G103" i="9"/>
  <c r="E128" i="9"/>
  <c r="G129" i="8" s="1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G9" i="8" s="1"/>
  <c r="D8" i="9"/>
  <c r="F9" i="8" s="1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H67" i="8" s="1"/>
  <c r="J27" i="11"/>
  <c r="L27" i="11" s="1"/>
  <c r="N27" i="11" s="1"/>
  <c r="I28" i="8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I116" i="8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F26" i="8" s="1"/>
  <c r="E25" i="9"/>
  <c r="G26" i="8" s="1"/>
  <c r="I25" i="11"/>
  <c r="G25" i="9"/>
  <c r="J208" i="11"/>
  <c r="I208" i="11"/>
  <c r="J207" i="11"/>
  <c r="I207" i="11"/>
  <c r="J165" i="11"/>
  <c r="K165" i="11" s="1"/>
  <c r="M165" i="11" s="1"/>
  <c r="G30" i="9"/>
  <c r="D30" i="9"/>
  <c r="F31" i="8" s="1"/>
  <c r="G68" i="9"/>
  <c r="D68" i="9"/>
  <c r="F69" i="8" s="1"/>
  <c r="I92" i="11"/>
  <c r="J92" i="11"/>
  <c r="J35" i="11"/>
  <c r="I35" i="11"/>
  <c r="F63" i="11"/>
  <c r="H63" i="11"/>
  <c r="D52" i="9"/>
  <c r="F53" i="8" s="1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H77" i="8" s="1"/>
  <c r="D106" i="9"/>
  <c r="F107" i="8" s="1"/>
  <c r="I199" i="11"/>
  <c r="J56" i="11"/>
  <c r="I56" i="11"/>
  <c r="D26" i="9"/>
  <c r="F27" i="8" s="1"/>
  <c r="G26" i="9"/>
  <c r="G36" i="9"/>
  <c r="D36" i="9"/>
  <c r="F37" i="8" s="1"/>
  <c r="G46" i="9"/>
  <c r="D46" i="9"/>
  <c r="F47" i="8" s="1"/>
  <c r="G62" i="9"/>
  <c r="D62" i="9"/>
  <c r="F63" i="8" s="1"/>
  <c r="G100" i="9"/>
  <c r="D100" i="9"/>
  <c r="F101" i="8" s="1"/>
  <c r="G110" i="9"/>
  <c r="D110" i="9"/>
  <c r="F111" i="8" s="1"/>
  <c r="I136" i="11"/>
  <c r="J136" i="11"/>
  <c r="F53" i="11"/>
  <c r="E53" i="11"/>
  <c r="H53" i="11"/>
  <c r="J22" i="11"/>
  <c r="G78" i="9"/>
  <c r="D78" i="9"/>
  <c r="F79" i="8" s="1"/>
  <c r="G94" i="9"/>
  <c r="D94" i="9"/>
  <c r="F95" i="8" s="1"/>
  <c r="D163" i="9"/>
  <c r="G163" i="9"/>
  <c r="G183" i="9"/>
  <c r="D183" i="9"/>
  <c r="J123" i="11"/>
  <c r="I123" i="11"/>
  <c r="J51" i="11"/>
  <c r="K51" i="11" s="1"/>
  <c r="M51" i="11" s="1"/>
  <c r="H52" i="8" s="1"/>
  <c r="I182" i="11"/>
  <c r="J182" i="11"/>
  <c r="I135" i="11"/>
  <c r="D6" i="9"/>
  <c r="F7" i="8" s="1"/>
  <c r="G6" i="9"/>
  <c r="E30" i="9"/>
  <c r="G31" i="8" s="1"/>
  <c r="E68" i="9"/>
  <c r="G69" i="8" s="1"/>
  <c r="E78" i="9"/>
  <c r="G79" i="8" s="1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F57" i="8" s="1"/>
  <c r="G64" i="9"/>
  <c r="D64" i="9"/>
  <c r="F65" i="8" s="1"/>
  <c r="D104" i="9"/>
  <c r="F105" i="8" s="1"/>
  <c r="G104" i="9"/>
  <c r="D118" i="9"/>
  <c r="F119" i="8" s="1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F71" i="8" s="1"/>
  <c r="E104" i="9"/>
  <c r="G105" i="8" s="1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F33" i="8" s="1"/>
  <c r="D88" i="9"/>
  <c r="F89" i="8" s="1"/>
  <c r="G88" i="9"/>
  <c r="G112" i="9"/>
  <c r="D112" i="9"/>
  <c r="F113" i="8" s="1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F43" i="8" s="1"/>
  <c r="G42" i="9"/>
  <c r="E56" i="9"/>
  <c r="G57" i="8" s="1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F39" i="8" s="1"/>
  <c r="D135" i="9"/>
  <c r="G135" i="9"/>
  <c r="D24" i="9"/>
  <c r="F25" i="8" s="1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F41" i="8" s="1"/>
  <c r="G48" i="9"/>
  <c r="D48" i="9"/>
  <c r="F49" i="8" s="1"/>
  <c r="D72" i="9"/>
  <c r="F73" i="8" s="1"/>
  <c r="G72" i="9"/>
  <c r="G80" i="9"/>
  <c r="D80" i="9"/>
  <c r="F81" i="8" s="1"/>
  <c r="G86" i="9"/>
  <c r="D86" i="9"/>
  <c r="F87" i="8" s="1"/>
  <c r="D120" i="9"/>
  <c r="F121" i="8" s="1"/>
  <c r="G120" i="9"/>
  <c r="D127" i="9"/>
  <c r="F128" i="8" s="1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F125" i="8" s="1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F29" i="8" s="1"/>
  <c r="E32" i="9"/>
  <c r="G33" i="8" s="1"/>
  <c r="E40" i="9"/>
  <c r="G41" i="8" s="1"/>
  <c r="G54" i="9"/>
  <c r="D54" i="9"/>
  <c r="F55" i="8" s="1"/>
  <c r="D58" i="9"/>
  <c r="F59" i="8" s="1"/>
  <c r="G58" i="9"/>
  <c r="E64" i="9"/>
  <c r="G65" i="8" s="1"/>
  <c r="E72" i="9"/>
  <c r="G73" i="8" s="1"/>
  <c r="E88" i="9"/>
  <c r="G89" i="8" s="1"/>
  <c r="D102" i="9"/>
  <c r="F103" i="8" s="1"/>
  <c r="G102" i="9"/>
  <c r="E112" i="9"/>
  <c r="G113" i="8" s="1"/>
  <c r="E118" i="9"/>
  <c r="G119" i="8" s="1"/>
  <c r="E127" i="9"/>
  <c r="G128" i="8" s="1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D81" i="8" l="1"/>
  <c r="L81" i="8" s="1"/>
  <c r="E81" i="8"/>
  <c r="M81" i="8" s="1"/>
  <c r="E39" i="8"/>
  <c r="M39" i="8" s="1"/>
  <c r="D39" i="8"/>
  <c r="L39" i="8" s="1"/>
  <c r="D57" i="8"/>
  <c r="L57" i="8" s="1"/>
  <c r="E57" i="8"/>
  <c r="M57" i="8" s="1"/>
  <c r="D129" i="8"/>
  <c r="L129" i="8" s="1"/>
  <c r="E129" i="8"/>
  <c r="M129" i="8" s="1"/>
  <c r="E42" i="8"/>
  <c r="M42" i="8" s="1"/>
  <c r="D42" i="8"/>
  <c r="L42" i="8" s="1"/>
  <c r="E53" i="8"/>
  <c r="M53" i="8" s="1"/>
  <c r="D53" i="8"/>
  <c r="L53" i="8" s="1"/>
  <c r="D110" i="8"/>
  <c r="L110" i="8" s="1"/>
  <c r="E110" i="8"/>
  <c r="M110" i="8" s="1"/>
  <c r="D21" i="8"/>
  <c r="L21" i="8" s="1"/>
  <c r="E21" i="8"/>
  <c r="M21" i="8" s="1"/>
  <c r="D77" i="8"/>
  <c r="L77" i="8" s="1"/>
  <c r="E77" i="8"/>
  <c r="M77" i="8" s="1"/>
  <c r="E105" i="2"/>
  <c r="N105" i="2" s="1"/>
  <c r="F105" i="2"/>
  <c r="O105" i="2" s="1"/>
  <c r="G105" i="2"/>
  <c r="P105" i="2" s="1"/>
  <c r="G31" i="2"/>
  <c r="P31" i="2" s="1"/>
  <c r="E31" i="2"/>
  <c r="N31" i="2" s="1"/>
  <c r="F31" i="2"/>
  <c r="O31" i="2" s="1"/>
  <c r="F81" i="2"/>
  <c r="O81" i="2" s="1"/>
  <c r="G81" i="2"/>
  <c r="P81" i="2" s="1"/>
  <c r="E81" i="2"/>
  <c r="N81" i="2" s="1"/>
  <c r="E49" i="2"/>
  <c r="N49" i="2" s="1"/>
  <c r="F49" i="2"/>
  <c r="O49" i="2" s="1"/>
  <c r="G49" i="2"/>
  <c r="P49" i="2" s="1"/>
  <c r="F42" i="2"/>
  <c r="O42" i="2" s="1"/>
  <c r="G42" i="2"/>
  <c r="P42" i="2" s="1"/>
  <c r="E42" i="2"/>
  <c r="N42" i="2" s="1"/>
  <c r="E87" i="8"/>
  <c r="M87" i="8" s="1"/>
  <c r="D87" i="8"/>
  <c r="L87" i="8" s="1"/>
  <c r="E41" i="8"/>
  <c r="M41" i="8" s="1"/>
  <c r="D41" i="8"/>
  <c r="L41" i="8" s="1"/>
  <c r="D65" i="8"/>
  <c r="L65" i="8" s="1"/>
  <c r="E65" i="8"/>
  <c r="M65" i="8" s="1"/>
  <c r="D79" i="8"/>
  <c r="L79" i="8" s="1"/>
  <c r="E79" i="8"/>
  <c r="M79" i="8" s="1"/>
  <c r="E111" i="8"/>
  <c r="M111" i="8" s="1"/>
  <c r="D111" i="8"/>
  <c r="L111" i="8" s="1"/>
  <c r="D63" i="8"/>
  <c r="L63" i="8" s="1"/>
  <c r="E63" i="8"/>
  <c r="M63" i="8" s="1"/>
  <c r="D37" i="8"/>
  <c r="L37" i="8" s="1"/>
  <c r="E37" i="8"/>
  <c r="M37" i="8" s="1"/>
  <c r="D107" i="8"/>
  <c r="L107" i="8" s="1"/>
  <c r="E107" i="8"/>
  <c r="M107" i="8" s="1"/>
  <c r="E104" i="8"/>
  <c r="M104" i="8" s="1"/>
  <c r="D104" i="8"/>
  <c r="L104" i="8" s="1"/>
  <c r="D124" i="8"/>
  <c r="L124" i="8" s="1"/>
  <c r="E124" i="8"/>
  <c r="M124" i="8" s="1"/>
  <c r="D112" i="8"/>
  <c r="L112" i="8" s="1"/>
  <c r="E112" i="8"/>
  <c r="M112" i="8" s="1"/>
  <c r="D13" i="8"/>
  <c r="L13" i="8" s="1"/>
  <c r="E13" i="8"/>
  <c r="M13" i="8" s="1"/>
  <c r="D8" i="8"/>
  <c r="L8" i="8" s="1"/>
  <c r="E8" i="8"/>
  <c r="M8" i="8" s="1"/>
  <c r="V403" i="4"/>
  <c r="E102" i="8"/>
  <c r="M102" i="8" s="1"/>
  <c r="D102" i="8"/>
  <c r="L102" i="8" s="1"/>
  <c r="D118" i="8"/>
  <c r="L118" i="8" s="1"/>
  <c r="E118" i="8"/>
  <c r="M118" i="8" s="1"/>
  <c r="D56" i="8"/>
  <c r="L56" i="8" s="1"/>
  <c r="E56" i="8"/>
  <c r="M56" i="8" s="1"/>
  <c r="D6" i="8"/>
  <c r="L6" i="8" s="1"/>
  <c r="E6" i="8"/>
  <c r="M6" i="8" s="1"/>
  <c r="D130" i="8"/>
  <c r="L130" i="8" s="1"/>
  <c r="E130" i="8"/>
  <c r="M130" i="8" s="1"/>
  <c r="D50" i="8"/>
  <c r="L50" i="8" s="1"/>
  <c r="E50" i="8"/>
  <c r="M50" i="8" s="1"/>
  <c r="D66" i="8"/>
  <c r="L66" i="8" s="1"/>
  <c r="E66" i="8"/>
  <c r="M66" i="8" s="1"/>
  <c r="E20" i="8"/>
  <c r="M20" i="8" s="1"/>
  <c r="D20" i="8"/>
  <c r="L20" i="8" s="1"/>
  <c r="V643" i="4"/>
  <c r="E109" i="2"/>
  <c r="N109" i="2" s="1"/>
  <c r="F109" i="2"/>
  <c r="O109" i="2" s="1"/>
  <c r="G109" i="2"/>
  <c r="P109" i="2" s="1"/>
  <c r="F73" i="2"/>
  <c r="O73" i="2" s="1"/>
  <c r="G73" i="2"/>
  <c r="P73" i="2" s="1"/>
  <c r="E73" i="2"/>
  <c r="N73" i="2" s="1"/>
  <c r="E57" i="2"/>
  <c r="N57" i="2" s="1"/>
  <c r="F57" i="2"/>
  <c r="O57" i="2" s="1"/>
  <c r="G57" i="2"/>
  <c r="P57" i="2" s="1"/>
  <c r="F38" i="2"/>
  <c r="O38" i="2" s="1"/>
  <c r="G38" i="2"/>
  <c r="P38" i="2" s="1"/>
  <c r="E38" i="2"/>
  <c r="N38" i="2" s="1"/>
  <c r="G19" i="2"/>
  <c r="P19" i="2" s="1"/>
  <c r="E19" i="2"/>
  <c r="N19" i="2" s="1"/>
  <c r="F19" i="2"/>
  <c r="O19" i="2" s="1"/>
  <c r="G11" i="2"/>
  <c r="P11" i="2" s="1"/>
  <c r="E11" i="2"/>
  <c r="N11" i="2" s="1"/>
  <c r="F11" i="2"/>
  <c r="O11" i="2" s="1"/>
  <c r="E97" i="2"/>
  <c r="N97" i="2" s="1"/>
  <c r="F97" i="2"/>
  <c r="O97" i="2" s="1"/>
  <c r="G97" i="2"/>
  <c r="P97" i="2" s="1"/>
  <c r="E65" i="2"/>
  <c r="N65" i="2" s="1"/>
  <c r="F65" i="2"/>
  <c r="O65" i="2" s="1"/>
  <c r="G65" i="2"/>
  <c r="P65" i="2" s="1"/>
  <c r="G82" i="2"/>
  <c r="P82" i="2" s="1"/>
  <c r="E82" i="2"/>
  <c r="N82" i="2" s="1"/>
  <c r="F82" i="2"/>
  <c r="O82" i="2" s="1"/>
  <c r="F14" i="2"/>
  <c r="O14" i="2" s="1"/>
  <c r="G14" i="2"/>
  <c r="P14" i="2" s="1"/>
  <c r="E14" i="2"/>
  <c r="N14" i="2" s="1"/>
  <c r="V699" i="4"/>
  <c r="F128" i="2"/>
  <c r="O128" i="2" s="1"/>
  <c r="G128" i="2"/>
  <c r="P128" i="2" s="1"/>
  <c r="E128" i="2"/>
  <c r="N128" i="2" s="1"/>
  <c r="G112" i="2"/>
  <c r="P112" i="2" s="1"/>
  <c r="E112" i="2"/>
  <c r="N112" i="2" s="1"/>
  <c r="F112" i="2"/>
  <c r="O112" i="2" s="1"/>
  <c r="D115" i="8"/>
  <c r="L115" i="8" s="1"/>
  <c r="E115" i="8"/>
  <c r="M115" i="8" s="1"/>
  <c r="D91" i="8"/>
  <c r="L91" i="8" s="1"/>
  <c r="E91" i="8"/>
  <c r="M91" i="8" s="1"/>
  <c r="E80" i="8"/>
  <c r="M80" i="8" s="1"/>
  <c r="D80" i="8"/>
  <c r="L80" i="8" s="1"/>
  <c r="E131" i="2"/>
  <c r="N131" i="2" s="1"/>
  <c r="F131" i="2"/>
  <c r="O131" i="2" s="1"/>
  <c r="G131" i="2"/>
  <c r="P131" i="2" s="1"/>
  <c r="G23" i="2"/>
  <c r="P23" i="2" s="1"/>
  <c r="E23" i="2"/>
  <c r="N23" i="2" s="1"/>
  <c r="F23" i="2"/>
  <c r="O23" i="2" s="1"/>
  <c r="E68" i="2"/>
  <c r="N68" i="2" s="1"/>
  <c r="F68" i="2"/>
  <c r="O68" i="2" s="1"/>
  <c r="G68" i="2"/>
  <c r="P68" i="2" s="1"/>
  <c r="G108" i="2"/>
  <c r="P108" i="2" s="1"/>
  <c r="E108" i="2"/>
  <c r="N108" i="2" s="1"/>
  <c r="F108" i="2"/>
  <c r="O108" i="2" s="1"/>
  <c r="F30" i="2"/>
  <c r="O30" i="2" s="1"/>
  <c r="G30" i="2"/>
  <c r="P30" i="2" s="1"/>
  <c r="E30" i="2"/>
  <c r="N30" i="2" s="1"/>
  <c r="D116" i="8"/>
  <c r="L116" i="8" s="1"/>
  <c r="E116" i="8"/>
  <c r="M116" i="8" s="1"/>
  <c r="E7" i="2"/>
  <c r="N7" i="2" s="1"/>
  <c r="F7" i="2"/>
  <c r="O7" i="2" s="1"/>
  <c r="G7" i="2"/>
  <c r="P7" i="2" s="1"/>
  <c r="D99" i="8"/>
  <c r="L99" i="8" s="1"/>
  <c r="E99" i="8"/>
  <c r="M99" i="8" s="1"/>
  <c r="G43" i="2"/>
  <c r="P43" i="2" s="1"/>
  <c r="E43" i="2"/>
  <c r="N43" i="2" s="1"/>
  <c r="F43" i="2"/>
  <c r="O43" i="2" s="1"/>
  <c r="F34" i="2"/>
  <c r="O34" i="2" s="1"/>
  <c r="G34" i="2"/>
  <c r="P34" i="2" s="1"/>
  <c r="E34" i="2"/>
  <c r="N34" i="2" s="1"/>
  <c r="F54" i="2"/>
  <c r="O54" i="2" s="1"/>
  <c r="G54" i="2"/>
  <c r="P54" i="2" s="1"/>
  <c r="E54" i="2"/>
  <c r="N54" i="2" s="1"/>
  <c r="E9" i="2"/>
  <c r="N9" i="2" s="1"/>
  <c r="F9" i="2"/>
  <c r="O9" i="2" s="1"/>
  <c r="G9" i="2"/>
  <c r="P9" i="2" s="1"/>
  <c r="E48" i="2"/>
  <c r="N48" i="2" s="1"/>
  <c r="F48" i="2"/>
  <c r="O48" i="2" s="1"/>
  <c r="G48" i="2"/>
  <c r="P48" i="2" s="1"/>
  <c r="E102" i="2"/>
  <c r="N102" i="2" s="1"/>
  <c r="F102" i="2"/>
  <c r="O102" i="2" s="1"/>
  <c r="G102" i="2"/>
  <c r="P102" i="2" s="1"/>
  <c r="D103" i="8"/>
  <c r="L103" i="8" s="1"/>
  <c r="E103" i="8"/>
  <c r="M103" i="8" s="1"/>
  <c r="E55" i="8"/>
  <c r="M55" i="8" s="1"/>
  <c r="D55" i="8"/>
  <c r="L55" i="8" s="1"/>
  <c r="D89" i="8"/>
  <c r="L89" i="8" s="1"/>
  <c r="E89" i="8"/>
  <c r="M89" i="8" s="1"/>
  <c r="D95" i="8"/>
  <c r="L95" i="8" s="1"/>
  <c r="E95" i="8"/>
  <c r="M95" i="8" s="1"/>
  <c r="D101" i="8"/>
  <c r="L101" i="8" s="1"/>
  <c r="E101" i="8"/>
  <c r="M101" i="8" s="1"/>
  <c r="E64" i="8"/>
  <c r="M64" i="8" s="1"/>
  <c r="D64" i="8"/>
  <c r="L64" i="8" s="1"/>
  <c r="D34" i="8"/>
  <c r="L34" i="8" s="1"/>
  <c r="E34" i="8"/>
  <c r="M34" i="8" s="1"/>
  <c r="D72" i="8"/>
  <c r="L72" i="8" s="1"/>
  <c r="E72" i="8"/>
  <c r="M72" i="8" s="1"/>
  <c r="D76" i="8"/>
  <c r="L76" i="8" s="1"/>
  <c r="E76" i="8"/>
  <c r="M76" i="8" s="1"/>
  <c r="D51" i="8"/>
  <c r="L51" i="8" s="1"/>
  <c r="E51" i="8"/>
  <c r="M51" i="8" s="1"/>
  <c r="D15" i="8"/>
  <c r="L15" i="8" s="1"/>
  <c r="E15" i="8"/>
  <c r="M15" i="8" s="1"/>
  <c r="E93" i="2"/>
  <c r="N93" i="2" s="1"/>
  <c r="F93" i="2"/>
  <c r="O93" i="2" s="1"/>
  <c r="G93" i="2"/>
  <c r="P93" i="2" s="1"/>
  <c r="G35" i="2"/>
  <c r="P35" i="2" s="1"/>
  <c r="E35" i="2"/>
  <c r="N35" i="2" s="1"/>
  <c r="F35" i="2"/>
  <c r="O35" i="2" s="1"/>
  <c r="E36" i="2"/>
  <c r="N36" i="2" s="1"/>
  <c r="F36" i="2"/>
  <c r="O36" i="2" s="1"/>
  <c r="G36" i="2"/>
  <c r="P36" i="2" s="1"/>
  <c r="E24" i="2"/>
  <c r="N24" i="2" s="1"/>
  <c r="F24" i="2"/>
  <c r="O24" i="2" s="1"/>
  <c r="G24" i="2"/>
  <c r="P24" i="2" s="1"/>
  <c r="E17" i="2"/>
  <c r="N17" i="2" s="1"/>
  <c r="F17" i="2"/>
  <c r="O17" i="2" s="1"/>
  <c r="G17" i="2"/>
  <c r="P17" i="2" s="1"/>
  <c r="D121" i="8"/>
  <c r="L121" i="8" s="1"/>
  <c r="E121" i="8"/>
  <c r="M121" i="8" s="1"/>
  <c r="D125" i="8"/>
  <c r="L125" i="8" s="1"/>
  <c r="E125" i="8"/>
  <c r="M125" i="8" s="1"/>
  <c r="E113" i="8"/>
  <c r="M113" i="8" s="1"/>
  <c r="D113" i="8"/>
  <c r="L113" i="8" s="1"/>
  <c r="E33" i="8"/>
  <c r="M33" i="8" s="1"/>
  <c r="D33" i="8"/>
  <c r="L33" i="8" s="1"/>
  <c r="E71" i="8"/>
  <c r="M71" i="8" s="1"/>
  <c r="D71" i="8"/>
  <c r="L71" i="8" s="1"/>
  <c r="D105" i="8"/>
  <c r="L105" i="8" s="1"/>
  <c r="E105" i="8"/>
  <c r="M105" i="8" s="1"/>
  <c r="D7" i="8"/>
  <c r="L7" i="8" s="1"/>
  <c r="E7" i="8"/>
  <c r="M7" i="8" s="1"/>
  <c r="D27" i="8"/>
  <c r="L27" i="8" s="1"/>
  <c r="E27" i="8"/>
  <c r="M27" i="8" s="1"/>
  <c r="E69" i="8"/>
  <c r="M69" i="8" s="1"/>
  <c r="D69" i="8"/>
  <c r="L69" i="8" s="1"/>
  <c r="D26" i="8"/>
  <c r="L26" i="8" s="1"/>
  <c r="E26" i="8"/>
  <c r="M26" i="8" s="1"/>
  <c r="E9" i="8"/>
  <c r="M9" i="8" s="1"/>
  <c r="D9" i="8"/>
  <c r="L9" i="8" s="1"/>
  <c r="D48" i="8"/>
  <c r="L48" i="8" s="1"/>
  <c r="E48" i="8"/>
  <c r="M48" i="8" s="1"/>
  <c r="D36" i="8"/>
  <c r="L36" i="8" s="1"/>
  <c r="E36" i="8"/>
  <c r="M36" i="8" s="1"/>
  <c r="D25" i="8"/>
  <c r="L25" i="8" s="1"/>
  <c r="E25" i="8"/>
  <c r="M25" i="8" s="1"/>
  <c r="D123" i="8"/>
  <c r="L123" i="8" s="1"/>
  <c r="E123" i="8"/>
  <c r="M123" i="8" s="1"/>
  <c r="D67" i="8"/>
  <c r="L67" i="8" s="1"/>
  <c r="E67" i="8"/>
  <c r="M67" i="8" s="1"/>
  <c r="D122" i="8"/>
  <c r="L122" i="8" s="1"/>
  <c r="E122" i="8"/>
  <c r="M122" i="8" s="1"/>
  <c r="D10" i="8"/>
  <c r="L10" i="8" s="1"/>
  <c r="E10" i="8"/>
  <c r="M10" i="8" s="1"/>
  <c r="D74" i="8"/>
  <c r="L74" i="8" s="1"/>
  <c r="E74" i="8"/>
  <c r="M74" i="8" s="1"/>
  <c r="W517" i="4"/>
  <c r="F107" i="2"/>
  <c r="O107" i="2" s="1"/>
  <c r="G107" i="2"/>
  <c r="P107" i="2" s="1"/>
  <c r="E107" i="2"/>
  <c r="N107" i="2" s="1"/>
  <c r="F103" i="2"/>
  <c r="O103" i="2" s="1"/>
  <c r="G103" i="2"/>
  <c r="P103" i="2" s="1"/>
  <c r="E103" i="2"/>
  <c r="N103" i="2" s="1"/>
  <c r="E45" i="2"/>
  <c r="N45" i="2" s="1"/>
  <c r="F45" i="2"/>
  <c r="O45" i="2" s="1"/>
  <c r="G45" i="2"/>
  <c r="P45" i="2" s="1"/>
  <c r="E21" i="2"/>
  <c r="N21" i="2" s="1"/>
  <c r="F21" i="2"/>
  <c r="O21" i="2" s="1"/>
  <c r="G21" i="2"/>
  <c r="P21" i="2" s="1"/>
  <c r="F85" i="2"/>
  <c r="O85" i="2" s="1"/>
  <c r="G85" i="2"/>
  <c r="P85" i="2" s="1"/>
  <c r="E85" i="2"/>
  <c r="N85" i="2" s="1"/>
  <c r="E53" i="2"/>
  <c r="N53" i="2" s="1"/>
  <c r="F53" i="2"/>
  <c r="O53" i="2" s="1"/>
  <c r="G53" i="2"/>
  <c r="P53" i="2" s="1"/>
  <c r="E29" i="2"/>
  <c r="N29" i="2" s="1"/>
  <c r="F29" i="2"/>
  <c r="O29" i="2" s="1"/>
  <c r="G29" i="2"/>
  <c r="P29" i="2" s="1"/>
  <c r="F22" i="2"/>
  <c r="O22" i="2" s="1"/>
  <c r="G22" i="2"/>
  <c r="P22" i="2" s="1"/>
  <c r="E22" i="2"/>
  <c r="N22" i="2" s="1"/>
  <c r="F58" i="2"/>
  <c r="O58" i="2" s="1"/>
  <c r="G58" i="2"/>
  <c r="P58" i="2" s="1"/>
  <c r="E58" i="2"/>
  <c r="N58" i="2" s="1"/>
  <c r="G74" i="2"/>
  <c r="P74" i="2" s="1"/>
  <c r="E74" i="2"/>
  <c r="N74" i="2" s="1"/>
  <c r="F74" i="2"/>
  <c r="O74" i="2" s="1"/>
  <c r="F124" i="2"/>
  <c r="O124" i="2" s="1"/>
  <c r="G124" i="2"/>
  <c r="P124" i="2" s="1"/>
  <c r="E124" i="2"/>
  <c r="N124" i="2" s="1"/>
  <c r="E85" i="8"/>
  <c r="M85" i="8" s="1"/>
  <c r="D85" i="8"/>
  <c r="L85" i="8" s="1"/>
  <c r="D61" i="8"/>
  <c r="L61" i="8" s="1"/>
  <c r="E61" i="8"/>
  <c r="M61" i="8" s="1"/>
  <c r="D97" i="8"/>
  <c r="L97" i="8" s="1"/>
  <c r="E97" i="8"/>
  <c r="M97" i="8" s="1"/>
  <c r="I968" i="11"/>
  <c r="D120" i="8"/>
  <c r="L120" i="8" s="1"/>
  <c r="E120" i="8"/>
  <c r="M120" i="8" s="1"/>
  <c r="G100" i="2"/>
  <c r="P100" i="2" s="1"/>
  <c r="E100" i="2"/>
  <c r="N100" i="2" s="1"/>
  <c r="F100" i="2"/>
  <c r="O100" i="2" s="1"/>
  <c r="E78" i="8"/>
  <c r="M78" i="8" s="1"/>
  <c r="D78" i="8"/>
  <c r="L78" i="8" s="1"/>
  <c r="D131" i="8"/>
  <c r="L131" i="8" s="1"/>
  <c r="E131" i="8"/>
  <c r="M131" i="8" s="1"/>
  <c r="D54" i="8"/>
  <c r="L54" i="8" s="1"/>
  <c r="E54" i="8"/>
  <c r="M54" i="8" s="1"/>
  <c r="E17" i="8"/>
  <c r="M17" i="8" s="1"/>
  <c r="D17" i="8"/>
  <c r="L17" i="8" s="1"/>
  <c r="D88" i="8"/>
  <c r="L88" i="8" s="1"/>
  <c r="E88" i="8"/>
  <c r="M88" i="8" s="1"/>
  <c r="E44" i="2"/>
  <c r="N44" i="2" s="1"/>
  <c r="F44" i="2"/>
  <c r="O44" i="2" s="1"/>
  <c r="G44" i="2"/>
  <c r="P44" i="2" s="1"/>
  <c r="E123" i="2"/>
  <c r="N123" i="2" s="1"/>
  <c r="F123" i="2"/>
  <c r="O123" i="2" s="1"/>
  <c r="G123" i="2"/>
  <c r="P123" i="2" s="1"/>
  <c r="E88" i="2"/>
  <c r="N88" i="2" s="1"/>
  <c r="F88" i="2"/>
  <c r="O88" i="2" s="1"/>
  <c r="G88" i="2"/>
  <c r="P88" i="2" s="1"/>
  <c r="F111" i="2"/>
  <c r="O111" i="2" s="1"/>
  <c r="G111" i="2"/>
  <c r="P111" i="2" s="1"/>
  <c r="E111" i="2"/>
  <c r="N111" i="2" s="1"/>
  <c r="E52" i="2"/>
  <c r="N52" i="2" s="1"/>
  <c r="F52" i="2"/>
  <c r="O52" i="2" s="1"/>
  <c r="G52" i="2"/>
  <c r="P52" i="2" s="1"/>
  <c r="F18" i="2"/>
  <c r="O18" i="2" s="1"/>
  <c r="G18" i="2"/>
  <c r="P18" i="2" s="1"/>
  <c r="E18" i="2"/>
  <c r="N18" i="2" s="1"/>
  <c r="D100" i="8"/>
  <c r="L100" i="8" s="1"/>
  <c r="E100" i="8"/>
  <c r="M100" i="8" s="1"/>
  <c r="D126" i="8"/>
  <c r="L126" i="8" s="1"/>
  <c r="E126" i="8"/>
  <c r="M126" i="8" s="1"/>
  <c r="E127" i="2"/>
  <c r="N127" i="2" s="1"/>
  <c r="F127" i="2"/>
  <c r="O127" i="2" s="1"/>
  <c r="G127" i="2"/>
  <c r="P127" i="2" s="1"/>
  <c r="E126" i="2"/>
  <c r="N126" i="2" s="1"/>
  <c r="F126" i="2"/>
  <c r="O126" i="2" s="1"/>
  <c r="G126" i="2"/>
  <c r="P126" i="2" s="1"/>
  <c r="E118" i="2"/>
  <c r="N118" i="2" s="1"/>
  <c r="F118" i="2"/>
  <c r="O118" i="2" s="1"/>
  <c r="G118" i="2"/>
  <c r="P118" i="2" s="1"/>
  <c r="F70" i="2"/>
  <c r="O70" i="2" s="1"/>
  <c r="G70" i="2"/>
  <c r="P70" i="2" s="1"/>
  <c r="E70" i="2"/>
  <c r="N70" i="2" s="1"/>
  <c r="E130" i="2"/>
  <c r="N130" i="2" s="1"/>
  <c r="F130" i="2"/>
  <c r="O130" i="2" s="1"/>
  <c r="G130" i="2"/>
  <c r="P130" i="2" s="1"/>
  <c r="F62" i="2"/>
  <c r="O62" i="2" s="1"/>
  <c r="G62" i="2"/>
  <c r="P62" i="2" s="1"/>
  <c r="E62" i="2"/>
  <c r="N62" i="2" s="1"/>
  <c r="E12" i="2"/>
  <c r="N12" i="2" s="1"/>
  <c r="F12" i="2"/>
  <c r="O12" i="2" s="1"/>
  <c r="G12" i="2"/>
  <c r="P12" i="2" s="1"/>
  <c r="D83" i="8"/>
  <c r="L83" i="8" s="1"/>
  <c r="E83" i="8"/>
  <c r="M83" i="8" s="1"/>
  <c r="E28" i="2"/>
  <c r="N28" i="2" s="1"/>
  <c r="F28" i="2"/>
  <c r="O28" i="2" s="1"/>
  <c r="G28" i="2"/>
  <c r="P28" i="2" s="1"/>
  <c r="D98" i="8"/>
  <c r="L98" i="8" s="1"/>
  <c r="E98" i="8"/>
  <c r="M98" i="8" s="1"/>
  <c r="E80" i="2"/>
  <c r="N80" i="2" s="1"/>
  <c r="F80" i="2"/>
  <c r="O80" i="2" s="1"/>
  <c r="G80" i="2"/>
  <c r="P80" i="2" s="1"/>
  <c r="E110" i="2"/>
  <c r="N110" i="2" s="1"/>
  <c r="F110" i="2"/>
  <c r="O110" i="2" s="1"/>
  <c r="G110" i="2"/>
  <c r="P110" i="2" s="1"/>
  <c r="E60" i="2"/>
  <c r="N60" i="2" s="1"/>
  <c r="F60" i="2"/>
  <c r="O60" i="2" s="1"/>
  <c r="G60" i="2"/>
  <c r="P60" i="2" s="1"/>
  <c r="F92" i="2"/>
  <c r="O92" i="2" s="1"/>
  <c r="G92" i="2"/>
  <c r="P92" i="2" s="1"/>
  <c r="E92" i="2"/>
  <c r="N92" i="2" s="1"/>
  <c r="G27" i="2"/>
  <c r="P27" i="2" s="1"/>
  <c r="E27" i="2"/>
  <c r="N27" i="2" s="1"/>
  <c r="F27" i="2"/>
  <c r="O27" i="2" s="1"/>
  <c r="G86" i="2"/>
  <c r="P86" i="2" s="1"/>
  <c r="E86" i="2"/>
  <c r="N86" i="2" s="1"/>
  <c r="F86" i="2"/>
  <c r="O86" i="2" s="1"/>
  <c r="D29" i="8"/>
  <c r="L29" i="8" s="1"/>
  <c r="E29" i="8"/>
  <c r="M29" i="8" s="1"/>
  <c r="D49" i="8"/>
  <c r="L49" i="8" s="1"/>
  <c r="E49" i="8"/>
  <c r="M49" i="8" s="1"/>
  <c r="D47" i="8"/>
  <c r="L47" i="8" s="1"/>
  <c r="E47" i="8"/>
  <c r="M47" i="8" s="1"/>
  <c r="D28" i="8"/>
  <c r="L28" i="8" s="1"/>
  <c r="E28" i="8"/>
  <c r="M28" i="8" s="1"/>
  <c r="E96" i="8"/>
  <c r="M96" i="8" s="1"/>
  <c r="D96" i="8"/>
  <c r="L96" i="8" s="1"/>
  <c r="D86" i="8"/>
  <c r="L86" i="8" s="1"/>
  <c r="E86" i="8"/>
  <c r="M86" i="8" s="1"/>
  <c r="D84" i="8"/>
  <c r="L84" i="8" s="1"/>
  <c r="E84" i="8"/>
  <c r="M84" i="8" s="1"/>
  <c r="D52" i="8"/>
  <c r="L52" i="8" s="1"/>
  <c r="E52" i="8"/>
  <c r="M52" i="8" s="1"/>
  <c r="E87" i="2"/>
  <c r="N87" i="2" s="1"/>
  <c r="F87" i="2"/>
  <c r="O87" i="2" s="1"/>
  <c r="G87" i="2"/>
  <c r="P87" i="2" s="1"/>
  <c r="F77" i="2"/>
  <c r="O77" i="2" s="1"/>
  <c r="G77" i="2"/>
  <c r="P77" i="2" s="1"/>
  <c r="E77" i="2"/>
  <c r="N77" i="2" s="1"/>
  <c r="G90" i="2"/>
  <c r="P90" i="2" s="1"/>
  <c r="E90" i="2"/>
  <c r="N90" i="2" s="1"/>
  <c r="F90" i="2"/>
  <c r="O90" i="2" s="1"/>
  <c r="F50" i="2"/>
  <c r="O50" i="2" s="1"/>
  <c r="G50" i="2"/>
  <c r="P50" i="2" s="1"/>
  <c r="E50" i="2"/>
  <c r="N50" i="2" s="1"/>
  <c r="F120" i="2"/>
  <c r="O120" i="2" s="1"/>
  <c r="G120" i="2"/>
  <c r="P120" i="2" s="1"/>
  <c r="E120" i="2"/>
  <c r="N120" i="2" s="1"/>
  <c r="E13" i="2"/>
  <c r="N13" i="2" s="1"/>
  <c r="F13" i="2"/>
  <c r="O13" i="2" s="1"/>
  <c r="G13" i="2"/>
  <c r="P13" i="2" s="1"/>
  <c r="F115" i="2"/>
  <c r="O115" i="2" s="1"/>
  <c r="G115" i="2"/>
  <c r="P115" i="2" s="1"/>
  <c r="E115" i="2"/>
  <c r="N115" i="2" s="1"/>
  <c r="D59" i="8"/>
  <c r="L59" i="8" s="1"/>
  <c r="E59" i="8"/>
  <c r="M59" i="8" s="1"/>
  <c r="D128" i="8"/>
  <c r="L128" i="8" s="1"/>
  <c r="E128" i="8"/>
  <c r="M128" i="8" s="1"/>
  <c r="E73" i="8"/>
  <c r="M73" i="8" s="1"/>
  <c r="D73" i="8"/>
  <c r="L73" i="8" s="1"/>
  <c r="D43" i="8"/>
  <c r="L43" i="8" s="1"/>
  <c r="E43" i="8"/>
  <c r="M43" i="8" s="1"/>
  <c r="D119" i="8"/>
  <c r="L119" i="8" s="1"/>
  <c r="E119" i="8"/>
  <c r="M119" i="8" s="1"/>
  <c r="E31" i="8"/>
  <c r="M31" i="8" s="1"/>
  <c r="D31" i="8"/>
  <c r="L31" i="8" s="1"/>
  <c r="D92" i="8"/>
  <c r="L92" i="8" s="1"/>
  <c r="E92" i="8"/>
  <c r="M92" i="8" s="1"/>
  <c r="D23" i="8"/>
  <c r="L23" i="8" s="1"/>
  <c r="E23" i="8"/>
  <c r="M23" i="8" s="1"/>
  <c r="D44" i="8"/>
  <c r="L44" i="8" s="1"/>
  <c r="E44" i="8"/>
  <c r="M44" i="8" s="1"/>
  <c r="D11" i="8"/>
  <c r="L11" i="8" s="1"/>
  <c r="E11" i="8"/>
  <c r="M11" i="8" s="1"/>
  <c r="E18" i="8"/>
  <c r="M18" i="8" s="1"/>
  <c r="D18" i="8"/>
  <c r="L18" i="8" s="1"/>
  <c r="D75" i="8"/>
  <c r="L75" i="8" s="1"/>
  <c r="E75" i="8"/>
  <c r="M75" i="8" s="1"/>
  <c r="D108" i="8"/>
  <c r="L108" i="8" s="1"/>
  <c r="E108" i="8"/>
  <c r="M108" i="8" s="1"/>
  <c r="D24" i="8"/>
  <c r="L24" i="8" s="1"/>
  <c r="E24" i="8"/>
  <c r="M24" i="8" s="1"/>
  <c r="D58" i="8"/>
  <c r="L58" i="8" s="1"/>
  <c r="E58" i="8"/>
  <c r="M58" i="8" s="1"/>
  <c r="D19" i="8"/>
  <c r="L19" i="8" s="1"/>
  <c r="E19" i="8"/>
  <c r="M19" i="8" s="1"/>
  <c r="D22" i="8"/>
  <c r="L22" i="8" s="1"/>
  <c r="E22" i="8"/>
  <c r="M22" i="8" s="1"/>
  <c r="F89" i="2"/>
  <c r="O89" i="2" s="1"/>
  <c r="G89" i="2"/>
  <c r="P89" i="2" s="1"/>
  <c r="E89" i="2"/>
  <c r="N89" i="2" s="1"/>
  <c r="E75" i="2"/>
  <c r="N75" i="2" s="1"/>
  <c r="F75" i="2"/>
  <c r="O75" i="2" s="1"/>
  <c r="G75" i="2"/>
  <c r="P75" i="2" s="1"/>
  <c r="E71" i="2"/>
  <c r="N71" i="2" s="1"/>
  <c r="F71" i="2"/>
  <c r="O71" i="2" s="1"/>
  <c r="G71" i="2"/>
  <c r="P71" i="2" s="1"/>
  <c r="E61" i="2"/>
  <c r="N61" i="2" s="1"/>
  <c r="F61" i="2"/>
  <c r="O61" i="2" s="1"/>
  <c r="G61" i="2"/>
  <c r="P61" i="2" s="1"/>
  <c r="E33" i="2"/>
  <c r="N33" i="2" s="1"/>
  <c r="F33" i="2"/>
  <c r="O33" i="2" s="1"/>
  <c r="G33" i="2"/>
  <c r="P33" i="2" s="1"/>
  <c r="E101" i="2"/>
  <c r="N101" i="2" s="1"/>
  <c r="F101" i="2"/>
  <c r="O101" i="2" s="1"/>
  <c r="G101" i="2"/>
  <c r="P101" i="2" s="1"/>
  <c r="E69" i="2"/>
  <c r="N69" i="2" s="1"/>
  <c r="F69" i="2"/>
  <c r="O69" i="2" s="1"/>
  <c r="G69" i="2"/>
  <c r="P69" i="2" s="1"/>
  <c r="F26" i="2"/>
  <c r="O26" i="2" s="1"/>
  <c r="G26" i="2"/>
  <c r="P26" i="2" s="1"/>
  <c r="E26" i="2"/>
  <c r="N26" i="2" s="1"/>
  <c r="F8" i="2"/>
  <c r="O8" i="2" s="1"/>
  <c r="G8" i="2"/>
  <c r="P8" i="2" s="1"/>
  <c r="E8" i="2"/>
  <c r="N8" i="2" s="1"/>
  <c r="V120" i="4"/>
  <c r="E106" i="2"/>
  <c r="N106" i="2" s="1"/>
  <c r="F106" i="2"/>
  <c r="O106" i="2" s="1"/>
  <c r="G106" i="2"/>
  <c r="P106" i="2" s="1"/>
  <c r="F10" i="2"/>
  <c r="O10" i="2" s="1"/>
  <c r="G10" i="2"/>
  <c r="P10" i="2" s="1"/>
  <c r="E10" i="2"/>
  <c r="N10" i="2" s="1"/>
  <c r="G116" i="2"/>
  <c r="P116" i="2" s="1"/>
  <c r="E116" i="2"/>
  <c r="N116" i="2" s="1"/>
  <c r="F116" i="2"/>
  <c r="O116" i="2" s="1"/>
  <c r="E109" i="8"/>
  <c r="M109" i="8" s="1"/>
  <c r="D109" i="8"/>
  <c r="L109" i="8" s="1"/>
  <c r="D90" i="8"/>
  <c r="L90" i="8" s="1"/>
  <c r="E90" i="8"/>
  <c r="M90" i="8" s="1"/>
  <c r="D106" i="8"/>
  <c r="L106" i="8" s="1"/>
  <c r="E106" i="8"/>
  <c r="M106" i="8" s="1"/>
  <c r="E37" i="2"/>
  <c r="N37" i="2" s="1"/>
  <c r="F37" i="2"/>
  <c r="O37" i="2" s="1"/>
  <c r="G37" i="2"/>
  <c r="P37" i="2" s="1"/>
  <c r="E122" i="2"/>
  <c r="N122" i="2" s="1"/>
  <c r="F122" i="2"/>
  <c r="O122" i="2" s="1"/>
  <c r="G122" i="2"/>
  <c r="P122" i="2" s="1"/>
  <c r="F96" i="2"/>
  <c r="O96" i="2" s="1"/>
  <c r="G96" i="2"/>
  <c r="P96" i="2" s="1"/>
  <c r="E96" i="2"/>
  <c r="N96" i="2" s="1"/>
  <c r="E56" i="2"/>
  <c r="N56" i="2" s="1"/>
  <c r="F56" i="2"/>
  <c r="O56" i="2" s="1"/>
  <c r="G56" i="2"/>
  <c r="P56" i="2" s="1"/>
  <c r="E6" i="2"/>
  <c r="N6" i="2" s="1"/>
  <c r="F6" i="2"/>
  <c r="O6" i="2" s="1"/>
  <c r="G6" i="2"/>
  <c r="P6" i="2" s="1"/>
  <c r="G78" i="2"/>
  <c r="P78" i="2" s="1"/>
  <c r="E78" i="2"/>
  <c r="N78" i="2" s="1"/>
  <c r="F78" i="2"/>
  <c r="O78" i="2" s="1"/>
  <c r="E114" i="2"/>
  <c r="N114" i="2" s="1"/>
  <c r="F114" i="2"/>
  <c r="O114" i="2" s="1"/>
  <c r="G114" i="2"/>
  <c r="P114" i="2" s="1"/>
  <c r="F94" i="2"/>
  <c r="O94" i="2" s="1"/>
  <c r="G94" i="2"/>
  <c r="P94" i="2" s="1"/>
  <c r="E94" i="2"/>
  <c r="N94" i="2" s="1"/>
  <c r="D127" i="8"/>
  <c r="L127" i="8" s="1"/>
  <c r="E127" i="8"/>
  <c r="M127" i="8" s="1"/>
  <c r="D12" i="8"/>
  <c r="L12" i="8" s="1"/>
  <c r="E12" i="8"/>
  <c r="M12" i="8" s="1"/>
  <c r="E32" i="2"/>
  <c r="N32" i="2" s="1"/>
  <c r="F32" i="2"/>
  <c r="O32" i="2" s="1"/>
  <c r="G32" i="2"/>
  <c r="P32" i="2" s="1"/>
  <c r="V47" i="4"/>
  <c r="V12" i="4"/>
  <c r="V50" i="4"/>
  <c r="V995" i="4"/>
  <c r="V467" i="4"/>
  <c r="W467" i="4" s="1"/>
  <c r="X467" i="4" s="1"/>
  <c r="Y467" i="4" s="1"/>
  <c r="J873" i="11"/>
  <c r="V586" i="4"/>
  <c r="V358" i="4"/>
  <c r="I970" i="11"/>
  <c r="I874" i="11"/>
  <c r="J923" i="11"/>
  <c r="J971" i="11"/>
  <c r="Y727" i="4"/>
  <c r="AK727" i="4" s="1"/>
  <c r="T904" i="4"/>
  <c r="I853" i="11"/>
  <c r="T890" i="4"/>
  <c r="J945" i="11"/>
  <c r="V873" i="4"/>
  <c r="V804" i="4"/>
  <c r="W804" i="4" s="1"/>
  <c r="V790" i="4"/>
  <c r="V996" i="4"/>
  <c r="I887" i="11"/>
  <c r="V20" i="4"/>
  <c r="T888" i="4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H84" i="8" s="1"/>
  <c r="V234" i="4"/>
  <c r="V691" i="4"/>
  <c r="W691" i="4" s="1"/>
  <c r="X691" i="4" s="1"/>
  <c r="V931" i="4"/>
  <c r="W931" i="4" s="1"/>
  <c r="V614" i="4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H104" i="8" s="1"/>
  <c r="V72" i="4"/>
  <c r="W72" i="4" s="1"/>
  <c r="X72" i="4" s="1"/>
  <c r="V179" i="4"/>
  <c r="W179" i="4" s="1"/>
  <c r="X179" i="4" s="1"/>
  <c r="Y179" i="4" s="1"/>
  <c r="V184" i="4"/>
  <c r="W184" i="4" s="1"/>
  <c r="V40" i="4"/>
  <c r="S905" i="4"/>
  <c r="U905" i="4" s="1"/>
  <c r="V834" i="4"/>
  <c r="V979" i="4"/>
  <c r="S943" i="4"/>
  <c r="X912" i="4"/>
  <c r="T943" i="4"/>
  <c r="S890" i="4"/>
  <c r="U890" i="4" s="1"/>
  <c r="T960" i="4"/>
  <c r="V786" i="4"/>
  <c r="S946" i="4"/>
  <c r="J889" i="11"/>
  <c r="J885" i="11"/>
  <c r="J842" i="11"/>
  <c r="V601" i="4"/>
  <c r="V383" i="4"/>
  <c r="W383" i="4" s="1"/>
  <c r="I909" i="11"/>
  <c r="T884" i="4"/>
  <c r="T478" i="4"/>
  <c r="U378" i="4"/>
  <c r="V655" i="4"/>
  <c r="U897" i="4"/>
  <c r="U594" i="4"/>
  <c r="U658" i="4"/>
  <c r="W658" i="4" s="1"/>
  <c r="V808" i="4"/>
  <c r="W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I38" i="8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V464" i="4"/>
  <c r="V779" i="4"/>
  <c r="W779" i="4" s="1"/>
  <c r="X779" i="4" s="1"/>
  <c r="V641" i="4"/>
  <c r="S942" i="4"/>
  <c r="V526" i="4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U91" i="4"/>
  <c r="V171" i="4"/>
  <c r="W171" i="4" s="1"/>
  <c r="X171" i="4" s="1"/>
  <c r="Y171" i="4" s="1"/>
  <c r="U136" i="4"/>
  <c r="W136" i="4" s="1"/>
  <c r="X136" i="4" s="1"/>
  <c r="V92" i="4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I102" i="8" s="1"/>
  <c r="V538" i="4"/>
  <c r="W538" i="4" s="1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V756" i="4"/>
  <c r="W756" i="4" s="1"/>
  <c r="X756" i="4" s="1"/>
  <c r="U525" i="4"/>
  <c r="V532" i="4"/>
  <c r="W532" i="4" s="1"/>
  <c r="X532" i="4" s="1"/>
  <c r="V316" i="4"/>
  <c r="V879" i="4"/>
  <c r="W879" i="4" s="1"/>
  <c r="X879" i="4" s="1"/>
  <c r="V632" i="4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W66" i="4" s="1"/>
  <c r="X66" i="4" s="1"/>
  <c r="Y66" i="4" s="1"/>
  <c r="U76" i="4"/>
  <c r="U30" i="4"/>
  <c r="V116" i="4"/>
  <c r="W116" i="4" s="1"/>
  <c r="X116" i="4" s="1"/>
  <c r="Y116" i="4" s="1"/>
  <c r="V41" i="4"/>
  <c r="K49" i="11"/>
  <c r="M49" i="11" s="1"/>
  <c r="H50" i="8" s="1"/>
  <c r="L50" i="11"/>
  <c r="N50" i="11" s="1"/>
  <c r="I51" i="8" s="1"/>
  <c r="L149" i="11"/>
  <c r="N149" i="11" s="1"/>
  <c r="L26" i="11"/>
  <c r="N26" i="11" s="1"/>
  <c r="I27" i="8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I118" i="8" s="1"/>
  <c r="K80" i="11"/>
  <c r="M80" i="11" s="1"/>
  <c r="H81" i="8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W120" i="4" s="1"/>
  <c r="X120" i="4" s="1"/>
  <c r="Y120" i="4" s="1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I55" i="8" s="1"/>
  <c r="K47" i="11"/>
  <c r="M47" i="11" s="1"/>
  <c r="H48" i="8" s="1"/>
  <c r="K96" i="11"/>
  <c r="M96" i="11" s="1"/>
  <c r="H97" i="8" s="1"/>
  <c r="L153" i="11"/>
  <c r="N153" i="11" s="1"/>
  <c r="L107" i="11"/>
  <c r="N107" i="11" s="1"/>
  <c r="I108" i="8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I67" i="8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I131" i="8" s="1"/>
  <c r="L64" i="11"/>
  <c r="N64" i="11" s="1"/>
  <c r="I65" i="8" s="1"/>
  <c r="L152" i="11"/>
  <c r="N152" i="11" s="1"/>
  <c r="L30" i="11"/>
  <c r="N30" i="11" s="1"/>
  <c r="I31" i="8" s="1"/>
  <c r="L112" i="11"/>
  <c r="N112" i="11" s="1"/>
  <c r="I113" i="8" s="1"/>
  <c r="L29" i="11"/>
  <c r="N29" i="11" s="1"/>
  <c r="I30" i="8" s="1"/>
  <c r="K84" i="11"/>
  <c r="M84" i="11" s="1"/>
  <c r="H85" i="8" s="1"/>
  <c r="K25" i="11"/>
  <c r="M25" i="11" s="1"/>
  <c r="H26" i="8" s="1"/>
  <c r="K59" i="11"/>
  <c r="M59" i="11" s="1"/>
  <c r="H60" i="8" s="1"/>
  <c r="K174" i="11"/>
  <c r="M174" i="11" s="1"/>
  <c r="K21" i="11"/>
  <c r="M21" i="11" s="1"/>
  <c r="H22" i="8" s="1"/>
  <c r="I960" i="11"/>
  <c r="I993" i="11"/>
  <c r="J993" i="11"/>
  <c r="I937" i="11"/>
  <c r="I884" i="11"/>
  <c r="J884" i="11"/>
  <c r="J991" i="11"/>
  <c r="I991" i="11"/>
  <c r="L41" i="11"/>
  <c r="N41" i="11" s="1"/>
  <c r="I42" i="8" s="1"/>
  <c r="L234" i="11"/>
  <c r="N234" i="11" s="1"/>
  <c r="V893" i="4"/>
  <c r="U893" i="4"/>
  <c r="V442" i="4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Y928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W166" i="4"/>
  <c r="X166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J905" i="11"/>
  <c r="J859" i="11"/>
  <c r="I989" i="11"/>
  <c r="J989" i="11"/>
  <c r="J124" i="11"/>
  <c r="K124" i="11" s="1"/>
  <c r="M124" i="11" s="1"/>
  <c r="H125" i="8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I90" i="8" s="1"/>
  <c r="L28" i="11"/>
  <c r="N28" i="11" s="1"/>
  <c r="I29" i="8" s="1"/>
  <c r="L116" i="11"/>
  <c r="N116" i="11" s="1"/>
  <c r="I117" i="8" s="1"/>
  <c r="K116" i="11"/>
  <c r="M116" i="11" s="1"/>
  <c r="H117" i="8" s="1"/>
  <c r="L121" i="11"/>
  <c r="N121" i="11" s="1"/>
  <c r="I122" i="8" s="1"/>
  <c r="L23" i="11"/>
  <c r="N23" i="11" s="1"/>
  <c r="I24" i="8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2" i="4"/>
  <c r="X92" i="4" s="1"/>
  <c r="Y92" i="4" s="1"/>
  <c r="W995" i="4"/>
  <c r="Y995" i="4" s="1"/>
  <c r="V982" i="4"/>
  <c r="W959" i="4"/>
  <c r="X959" i="4" s="1"/>
  <c r="W857" i="4"/>
  <c r="X857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S950" i="4"/>
  <c r="U950" i="4" s="1"/>
  <c r="T973" i="4"/>
  <c r="T966" i="4"/>
  <c r="S885" i="4"/>
  <c r="U885" i="4" s="1"/>
  <c r="W40" i="4"/>
  <c r="X40" i="4" s="1"/>
  <c r="Y40" i="4" s="1"/>
  <c r="AG40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622" i="4" s="1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X790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643" i="4"/>
  <c r="X643" i="4" s="1"/>
  <c r="W778" i="4"/>
  <c r="X778" i="4" s="1"/>
  <c r="W601" i="4"/>
  <c r="X601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X594" i="4" s="1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X928" i="4"/>
  <c r="AT928" i="4" s="1"/>
  <c r="X695" i="4"/>
  <c r="Y695" i="4" s="1"/>
  <c r="AH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W36" i="4"/>
  <c r="X36" i="4" s="1"/>
  <c r="Y36" i="4" s="1"/>
  <c r="S185" i="4"/>
  <c r="U185" i="4" s="1"/>
  <c r="S965" i="4"/>
  <c r="U965" i="4" s="1"/>
  <c r="T925" i="4"/>
  <c r="V925" i="4" s="1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W987" i="4"/>
  <c r="X987" i="4" s="1"/>
  <c r="S949" i="4"/>
  <c r="U949" i="4" s="1"/>
  <c r="S933" i="4"/>
  <c r="U933" i="4" s="1"/>
  <c r="W913" i="4"/>
  <c r="X913" i="4" s="1"/>
  <c r="W614" i="4"/>
  <c r="X614" i="4" s="1"/>
  <c r="Y614" i="4" s="1"/>
  <c r="AB614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Y1000" i="4"/>
  <c r="X961" i="4"/>
  <c r="Y961" i="4"/>
  <c r="AK132" i="4"/>
  <c r="AJ132" i="4"/>
  <c r="AG132" i="4"/>
  <c r="AI132" i="4"/>
  <c r="AH132" i="4"/>
  <c r="AF132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752" i="4"/>
  <c r="X989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73" i="4"/>
  <c r="X873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X8" i="4"/>
  <c r="Y8" i="4" s="1"/>
  <c r="V4" i="4"/>
  <c r="U4" i="4"/>
  <c r="V7" i="4"/>
  <c r="U7" i="4"/>
  <c r="S2" i="4"/>
  <c r="U716" i="4"/>
  <c r="V716" i="4"/>
  <c r="U167" i="4"/>
  <c r="V167" i="4"/>
  <c r="AD732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W134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AV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V555" i="4"/>
  <c r="U555" i="4"/>
  <c r="U45" i="4"/>
  <c r="V45" i="4"/>
  <c r="V177" i="4"/>
  <c r="U177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Y880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AI96" i="4"/>
  <c r="AJ961" i="4"/>
  <c r="AK961" i="4"/>
  <c r="U925" i="4"/>
  <c r="X905" i="4"/>
  <c r="U807" i="4"/>
  <c r="V807" i="4"/>
  <c r="Y656" i="4"/>
  <c r="AC656" i="4" s="1"/>
  <c r="S157" i="4"/>
  <c r="U52" i="4"/>
  <c r="V52" i="4"/>
  <c r="Y733" i="4"/>
  <c r="AI733" i="4" s="1"/>
  <c r="AD128" i="4"/>
  <c r="AE128" i="4"/>
  <c r="AA128" i="4"/>
  <c r="Z128" i="4"/>
  <c r="AB128" i="4"/>
  <c r="AC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C567" i="4"/>
  <c r="AG567" i="4"/>
  <c r="X573" i="4"/>
  <c r="Y573" i="4" s="1"/>
  <c r="AA573" i="4" s="1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9" i="4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H63" i="8" s="1"/>
  <c r="K38" i="11"/>
  <c r="M38" i="11" s="1"/>
  <c r="H39" i="8" s="1"/>
  <c r="L76" i="11"/>
  <c r="N76" i="11" s="1"/>
  <c r="I77" i="8" s="1"/>
  <c r="L58" i="11"/>
  <c r="N58" i="11" s="1"/>
  <c r="I59" i="8" s="1"/>
  <c r="L11" i="11"/>
  <c r="N11" i="11" s="1"/>
  <c r="I12" i="8" s="1"/>
  <c r="K33" i="11"/>
  <c r="M33" i="11" s="1"/>
  <c r="H34" i="8" s="1"/>
  <c r="L51" i="11"/>
  <c r="N51" i="11" s="1"/>
  <c r="I52" i="8" s="1"/>
  <c r="K27" i="11"/>
  <c r="M27" i="11" s="1"/>
  <c r="H28" i="8" s="1"/>
  <c r="K55" i="11"/>
  <c r="M55" i="11" s="1"/>
  <c r="H56" i="8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H116" i="8" s="1"/>
  <c r="K169" i="11"/>
  <c r="M169" i="11" s="1"/>
  <c r="J157" i="11"/>
  <c r="K157" i="11" s="1"/>
  <c r="M157" i="11" s="1"/>
  <c r="L34" i="11"/>
  <c r="N34" i="11" s="1"/>
  <c r="I35" i="8" s="1"/>
  <c r="K34" i="11"/>
  <c r="M34" i="11" s="1"/>
  <c r="H35" i="8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I46" i="8" s="1"/>
  <c r="K45" i="11"/>
  <c r="M45" i="11" s="1"/>
  <c r="H46" i="8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A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AJ400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F423" i="4"/>
  <c r="AK423" i="4"/>
  <c r="Z423" i="4"/>
  <c r="W481" i="4"/>
  <c r="AA393" i="4"/>
  <c r="AG441" i="4"/>
  <c r="AH433" i="4"/>
  <c r="AK433" i="4"/>
  <c r="AB400" i="4"/>
  <c r="Z400" i="4"/>
  <c r="L188" i="11"/>
  <c r="N188" i="11" s="1"/>
  <c r="K188" i="11"/>
  <c r="M188" i="11" s="1"/>
  <c r="K126" i="11"/>
  <c r="M126" i="11" s="1"/>
  <c r="H127" i="8" s="1"/>
  <c r="L126" i="11"/>
  <c r="N126" i="11" s="1"/>
  <c r="I127" i="8" s="1"/>
  <c r="L68" i="11"/>
  <c r="N68" i="11" s="1"/>
  <c r="I69" i="8" s="1"/>
  <c r="K68" i="11"/>
  <c r="M68" i="11" s="1"/>
  <c r="H69" i="8" s="1"/>
  <c r="K133" i="11"/>
  <c r="M133" i="11" s="1"/>
  <c r="L133" i="11"/>
  <c r="N133" i="11" s="1"/>
  <c r="L60" i="11"/>
  <c r="N60" i="11" s="1"/>
  <c r="I61" i="8" s="1"/>
  <c r="K60" i="11"/>
  <c r="M60" i="11" s="1"/>
  <c r="H61" i="8" s="1"/>
  <c r="L32" i="11"/>
  <c r="N32" i="11" s="1"/>
  <c r="I33" i="8" s="1"/>
  <c r="K32" i="11"/>
  <c r="M32" i="11" s="1"/>
  <c r="H33" i="8" s="1"/>
  <c r="L74" i="11"/>
  <c r="N74" i="11" s="1"/>
  <c r="I75" i="8" s="1"/>
  <c r="K74" i="11"/>
  <c r="M74" i="11" s="1"/>
  <c r="H75" i="8" s="1"/>
  <c r="L39" i="11"/>
  <c r="N39" i="11" s="1"/>
  <c r="I40" i="8" s="1"/>
  <c r="K39" i="11"/>
  <c r="M39" i="11" s="1"/>
  <c r="H40" i="8" s="1"/>
  <c r="L78" i="11"/>
  <c r="N78" i="11" s="1"/>
  <c r="I79" i="8" s="1"/>
  <c r="K78" i="11"/>
  <c r="M78" i="11" s="1"/>
  <c r="H79" i="8" s="1"/>
  <c r="AG270" i="4"/>
  <c r="AF270" i="4"/>
  <c r="AI258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I32" i="8" s="1"/>
  <c r="K31" i="11"/>
  <c r="M31" i="11" s="1"/>
  <c r="H32" i="8" s="1"/>
  <c r="Y213" i="4"/>
  <c r="W201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58" i="4"/>
  <c r="X358" i="4" s="1"/>
  <c r="Y358" i="4" s="1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I36" i="8" s="1"/>
  <c r="K35" i="11"/>
  <c r="M35" i="11" s="1"/>
  <c r="H36" i="8" s="1"/>
  <c r="L123" i="11"/>
  <c r="N123" i="11" s="1"/>
  <c r="I124" i="8" s="1"/>
  <c r="K123" i="11"/>
  <c r="M123" i="11" s="1"/>
  <c r="H124" i="8" s="1"/>
  <c r="L56" i="11"/>
  <c r="N56" i="11" s="1"/>
  <c r="I57" i="8" s="1"/>
  <c r="K56" i="11"/>
  <c r="M56" i="11" s="1"/>
  <c r="H57" i="8" s="1"/>
  <c r="J63" i="11"/>
  <c r="I63" i="11"/>
  <c r="K22" i="11"/>
  <c r="M22" i="11" s="1"/>
  <c r="H23" i="8" s="1"/>
  <c r="L22" i="11"/>
  <c r="N22" i="11" s="1"/>
  <c r="I23" i="8" s="1"/>
  <c r="L136" i="11"/>
  <c r="N136" i="11" s="1"/>
  <c r="K136" i="11"/>
  <c r="M136" i="11" s="1"/>
  <c r="L90" i="11"/>
  <c r="N90" i="11" s="1"/>
  <c r="I91" i="8" s="1"/>
  <c r="K90" i="11"/>
  <c r="M90" i="11" s="1"/>
  <c r="H91" i="8" s="1"/>
  <c r="L160" i="11"/>
  <c r="N160" i="11" s="1"/>
  <c r="K160" i="11"/>
  <c r="M160" i="11" s="1"/>
  <c r="I179" i="11"/>
  <c r="J179" i="11"/>
  <c r="K92" i="11"/>
  <c r="M92" i="11" s="1"/>
  <c r="H93" i="8" s="1"/>
  <c r="L92" i="11"/>
  <c r="N92" i="11" s="1"/>
  <c r="I93" i="8" s="1"/>
  <c r="L131" i="11"/>
  <c r="N131" i="11" s="1"/>
  <c r="K131" i="11"/>
  <c r="M131" i="11" s="1"/>
  <c r="L72" i="11"/>
  <c r="N72" i="11" s="1"/>
  <c r="I73" i="8" s="1"/>
  <c r="K72" i="11"/>
  <c r="M72" i="11" s="1"/>
  <c r="H73" i="8" s="1"/>
  <c r="K186" i="11"/>
  <c r="M186" i="11" s="1"/>
  <c r="L186" i="11"/>
  <c r="N186" i="11" s="1"/>
  <c r="L43" i="11"/>
  <c r="N43" i="11" s="1"/>
  <c r="I44" i="8" s="1"/>
  <c r="K43" i="11"/>
  <c r="M43" i="11" s="1"/>
  <c r="H44" i="8" s="1"/>
  <c r="L177" i="11"/>
  <c r="N177" i="11" s="1"/>
  <c r="K177" i="11"/>
  <c r="M177" i="11" s="1"/>
  <c r="K196" i="11"/>
  <c r="M196" i="11" s="1"/>
  <c r="L196" i="11"/>
  <c r="N196" i="11" s="1"/>
  <c r="L69" i="11"/>
  <c r="N69" i="11" s="1"/>
  <c r="I70" i="8" s="1"/>
  <c r="K69" i="11"/>
  <c r="M69" i="11" s="1"/>
  <c r="H70" i="8" s="1"/>
  <c r="L97" i="11"/>
  <c r="N97" i="11" s="1"/>
  <c r="I98" i="8" s="1"/>
  <c r="K97" i="11"/>
  <c r="M97" i="11" s="1"/>
  <c r="H98" i="8" s="1"/>
  <c r="K102" i="11"/>
  <c r="M102" i="11" s="1"/>
  <c r="H103" i="8" s="1"/>
  <c r="L102" i="11"/>
  <c r="N102" i="11" s="1"/>
  <c r="I103" i="8" s="1"/>
  <c r="L154" i="11"/>
  <c r="N154" i="11" s="1"/>
  <c r="K154" i="11"/>
  <c r="M154" i="11" s="1"/>
  <c r="L125" i="11"/>
  <c r="N125" i="11" s="1"/>
  <c r="I126" i="8" s="1"/>
  <c r="K125" i="11"/>
  <c r="M125" i="11" s="1"/>
  <c r="H126" i="8" s="1"/>
  <c r="K138" i="11"/>
  <c r="M138" i="11" s="1"/>
  <c r="L138" i="11"/>
  <c r="N138" i="11" s="1"/>
  <c r="L151" i="11"/>
  <c r="N151" i="11" s="1"/>
  <c r="K151" i="11"/>
  <c r="M151" i="11" s="1"/>
  <c r="K109" i="11"/>
  <c r="M109" i="11" s="1"/>
  <c r="H110" i="8" s="1"/>
  <c r="L109" i="11"/>
  <c r="N109" i="11" s="1"/>
  <c r="I110" i="8" s="1"/>
  <c r="L99" i="11"/>
  <c r="N99" i="11" s="1"/>
  <c r="I100" i="8" s="1"/>
  <c r="K99" i="11"/>
  <c r="M99" i="11" s="1"/>
  <c r="H100" i="8" s="1"/>
  <c r="L194" i="11"/>
  <c r="N194" i="11" s="1"/>
  <c r="K194" i="11"/>
  <c r="M194" i="11" s="1"/>
  <c r="L181" i="11"/>
  <c r="N181" i="11" s="1"/>
  <c r="K181" i="11"/>
  <c r="M181" i="11" s="1"/>
  <c r="K100" i="11"/>
  <c r="M100" i="11" s="1"/>
  <c r="H101" i="8" s="1"/>
  <c r="L100" i="11"/>
  <c r="N100" i="11" s="1"/>
  <c r="I101" i="8" s="1"/>
  <c r="L82" i="11"/>
  <c r="N82" i="11" s="1"/>
  <c r="I83" i="8" s="1"/>
  <c r="K82" i="11"/>
  <c r="M82" i="11" s="1"/>
  <c r="H83" i="8" s="1"/>
  <c r="L57" i="11"/>
  <c r="N57" i="11" s="1"/>
  <c r="I58" i="8" s="1"/>
  <c r="K57" i="11"/>
  <c r="M57" i="11" s="1"/>
  <c r="H58" i="8" s="1"/>
  <c r="K201" i="11"/>
  <c r="M201" i="11" s="1"/>
  <c r="L201" i="11"/>
  <c r="N201" i="11" s="1"/>
  <c r="L87" i="11"/>
  <c r="N87" i="11" s="1"/>
  <c r="I88" i="8" s="1"/>
  <c r="K87" i="11"/>
  <c r="M87" i="11" s="1"/>
  <c r="H88" i="8" s="1"/>
  <c r="K75" i="11"/>
  <c r="M75" i="11" s="1"/>
  <c r="H76" i="8" s="1"/>
  <c r="L75" i="11"/>
  <c r="N75" i="11" s="1"/>
  <c r="I76" i="8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H41" i="8" s="1"/>
  <c r="L40" i="11"/>
  <c r="N40" i="11" s="1"/>
  <c r="I41" i="8" s="1"/>
  <c r="L85" i="11"/>
  <c r="N85" i="11" s="1"/>
  <c r="I86" i="8" s="1"/>
  <c r="K85" i="11"/>
  <c r="M85" i="11" s="1"/>
  <c r="H86" i="8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H129" i="8" s="1"/>
  <c r="L128" i="11"/>
  <c r="N128" i="11" s="1"/>
  <c r="I129" i="8" s="1"/>
  <c r="L98" i="11"/>
  <c r="N98" i="11" s="1"/>
  <c r="I99" i="8" s="1"/>
  <c r="K98" i="11"/>
  <c r="M98" i="11" s="1"/>
  <c r="H99" i="8" s="1"/>
  <c r="K197" i="11"/>
  <c r="M197" i="11" s="1"/>
  <c r="L197" i="11"/>
  <c r="N197" i="11" s="1"/>
  <c r="L119" i="11"/>
  <c r="N119" i="11" s="1"/>
  <c r="I120" i="8" s="1"/>
  <c r="K119" i="11"/>
  <c r="M119" i="11" s="1"/>
  <c r="H120" i="8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H119" i="8" s="1"/>
  <c r="L118" i="11"/>
  <c r="N118" i="11" s="1"/>
  <c r="I119" i="8" s="1"/>
  <c r="K129" i="11"/>
  <c r="M129" i="11" s="1"/>
  <c r="H130" i="8" s="1"/>
  <c r="L129" i="11"/>
  <c r="N129" i="11" s="1"/>
  <c r="I130" i="8" s="1"/>
  <c r="L195" i="11"/>
  <c r="N195" i="11" s="1"/>
  <c r="K195" i="11"/>
  <c r="M195" i="11" s="1"/>
  <c r="L114" i="11"/>
  <c r="N114" i="11" s="1"/>
  <c r="I115" i="8" s="1"/>
  <c r="K114" i="11"/>
  <c r="M114" i="11" s="1"/>
  <c r="H115" i="8" s="1"/>
  <c r="L187" i="11"/>
  <c r="N187" i="11" s="1"/>
  <c r="K187" i="11"/>
  <c r="M187" i="11" s="1"/>
  <c r="L81" i="11"/>
  <c r="N81" i="11" s="1"/>
  <c r="I82" i="8" s="1"/>
  <c r="K81" i="11"/>
  <c r="M81" i="11" s="1"/>
  <c r="H82" i="8" s="1"/>
  <c r="K183" i="11"/>
  <c r="M183" i="11" s="1"/>
  <c r="L183" i="11"/>
  <c r="N183" i="11" s="1"/>
  <c r="K71" i="11"/>
  <c r="M71" i="11" s="1"/>
  <c r="H72" i="8" s="1"/>
  <c r="L71" i="11"/>
  <c r="N71" i="11" s="1"/>
  <c r="I72" i="8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H53" i="8" s="1"/>
  <c r="L52" i="11"/>
  <c r="N52" i="11" s="1"/>
  <c r="I53" i="8" s="1"/>
  <c r="K77" i="11"/>
  <c r="M77" i="11" s="1"/>
  <c r="H78" i="8" s="1"/>
  <c r="L77" i="11"/>
  <c r="N77" i="11" s="1"/>
  <c r="I78" i="8" s="1"/>
  <c r="K155" i="11"/>
  <c r="M155" i="11" s="1"/>
  <c r="L155" i="11"/>
  <c r="N155" i="11" s="1"/>
  <c r="L168" i="11"/>
  <c r="N168" i="11" s="1"/>
  <c r="K168" i="11"/>
  <c r="M168" i="11" s="1"/>
  <c r="L122" i="11"/>
  <c r="N122" i="11" s="1"/>
  <c r="I123" i="8" s="1"/>
  <c r="K122" i="11"/>
  <c r="M122" i="11" s="1"/>
  <c r="H123" i="8" s="1"/>
  <c r="L48" i="11"/>
  <c r="N48" i="11" s="1"/>
  <c r="I49" i="8" s="1"/>
  <c r="K48" i="11"/>
  <c r="M48" i="11" s="1"/>
  <c r="H49" i="8" s="1"/>
  <c r="L161" i="11"/>
  <c r="N161" i="11" s="1"/>
  <c r="K161" i="11"/>
  <c r="M161" i="11" s="1"/>
  <c r="L150" i="11"/>
  <c r="N150" i="11" s="1"/>
  <c r="K150" i="11"/>
  <c r="M150" i="11" s="1"/>
  <c r="K108" i="11"/>
  <c r="M108" i="11" s="1"/>
  <c r="H109" i="8" s="1"/>
  <c r="L108" i="11"/>
  <c r="N108" i="11" s="1"/>
  <c r="I109" i="8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H94" i="8" s="1"/>
  <c r="L93" i="11"/>
  <c r="N93" i="11" s="1"/>
  <c r="I94" i="8" s="1"/>
  <c r="K88" i="11"/>
  <c r="M88" i="11" s="1"/>
  <c r="H89" i="8" s="1"/>
  <c r="L88" i="11"/>
  <c r="N88" i="11" s="1"/>
  <c r="I89" i="8" s="1"/>
  <c r="K190" i="11"/>
  <c r="M190" i="11" s="1"/>
  <c r="L190" i="11"/>
  <c r="N190" i="11" s="1"/>
  <c r="K73" i="11"/>
  <c r="M73" i="11" s="1"/>
  <c r="H74" i="8" s="1"/>
  <c r="L73" i="11"/>
  <c r="N73" i="11" s="1"/>
  <c r="I74" i="8" s="1"/>
  <c r="L171" i="11"/>
  <c r="N171" i="11" s="1"/>
  <c r="K171" i="11"/>
  <c r="M171" i="11" s="1"/>
  <c r="L95" i="11"/>
  <c r="N95" i="11" s="1"/>
  <c r="I96" i="8" s="1"/>
  <c r="K95" i="11"/>
  <c r="M95" i="11" s="1"/>
  <c r="H96" i="8" s="1"/>
  <c r="L203" i="11"/>
  <c r="N203" i="11" s="1"/>
  <c r="K203" i="11"/>
  <c r="M203" i="11" s="1"/>
  <c r="L104" i="11"/>
  <c r="N104" i="11" s="1"/>
  <c r="I105" i="8" s="1"/>
  <c r="K104" i="11"/>
  <c r="M104" i="11" s="1"/>
  <c r="H105" i="8" s="1"/>
  <c r="L166" i="11"/>
  <c r="N166" i="11" s="1"/>
  <c r="K166" i="11"/>
  <c r="M166" i="11" s="1"/>
  <c r="L105" i="11"/>
  <c r="N105" i="11" s="1"/>
  <c r="I106" i="8" s="1"/>
  <c r="K105" i="11"/>
  <c r="M105" i="11" s="1"/>
  <c r="H106" i="8" s="1"/>
  <c r="K164" i="11"/>
  <c r="M164" i="11" s="1"/>
  <c r="L164" i="11"/>
  <c r="N164" i="11" s="1"/>
  <c r="K142" i="11"/>
  <c r="M142" i="11" s="1"/>
  <c r="L142" i="11"/>
  <c r="N142" i="11" s="1"/>
  <c r="L111" i="11"/>
  <c r="N111" i="11" s="1"/>
  <c r="I112" i="8" s="1"/>
  <c r="K111" i="11"/>
  <c r="M111" i="11" s="1"/>
  <c r="H112" i="8" s="1"/>
  <c r="L91" i="11"/>
  <c r="N91" i="11" s="1"/>
  <c r="I92" i="8" s="1"/>
  <c r="K91" i="11"/>
  <c r="M91" i="11" s="1"/>
  <c r="H92" i="8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H71" i="8" s="1"/>
  <c r="L70" i="11"/>
  <c r="N70" i="11" s="1"/>
  <c r="I71" i="8" s="1"/>
  <c r="L127" i="11"/>
  <c r="N127" i="11" s="1"/>
  <c r="I128" i="8" s="1"/>
  <c r="K127" i="11"/>
  <c r="M127" i="11" s="1"/>
  <c r="H128" i="8" s="1"/>
  <c r="K147" i="11"/>
  <c r="M147" i="11" s="1"/>
  <c r="L147" i="11"/>
  <c r="N147" i="11" s="1"/>
  <c r="K170" i="11"/>
  <c r="M170" i="11" s="1"/>
  <c r="L170" i="11"/>
  <c r="N170" i="11" s="1"/>
  <c r="K94" i="11"/>
  <c r="M94" i="11" s="1"/>
  <c r="H95" i="8" s="1"/>
  <c r="L94" i="11"/>
  <c r="N94" i="11" s="1"/>
  <c r="I95" i="8" s="1"/>
  <c r="L79" i="11"/>
  <c r="N79" i="11" s="1"/>
  <c r="I80" i="8" s="1"/>
  <c r="K79" i="11"/>
  <c r="M79" i="11" s="1"/>
  <c r="H80" i="8" s="1"/>
  <c r="K61" i="11"/>
  <c r="M61" i="11" s="1"/>
  <c r="H62" i="8" s="1"/>
  <c r="L61" i="11"/>
  <c r="N61" i="11" s="1"/>
  <c r="I62" i="8" s="1"/>
  <c r="L145" i="11"/>
  <c r="N145" i="11" s="1"/>
  <c r="K145" i="11"/>
  <c r="M145" i="11" s="1"/>
  <c r="K110" i="11"/>
  <c r="M110" i="11" s="1"/>
  <c r="H111" i="8" s="1"/>
  <c r="L110" i="11"/>
  <c r="N110" i="11" s="1"/>
  <c r="I111" i="8" s="1"/>
  <c r="L67" i="11"/>
  <c r="N67" i="11" s="1"/>
  <c r="I68" i="8" s="1"/>
  <c r="K67" i="11"/>
  <c r="M67" i="11" s="1"/>
  <c r="H68" i="8" s="1"/>
  <c r="L180" i="11"/>
  <c r="N180" i="11" s="1"/>
  <c r="K180" i="11"/>
  <c r="M180" i="11" s="1"/>
  <c r="K139" i="11"/>
  <c r="M139" i="11" s="1"/>
  <c r="L139" i="11"/>
  <c r="N139" i="11" s="1"/>
  <c r="K120" i="11"/>
  <c r="M120" i="11" s="1"/>
  <c r="H121" i="8" s="1"/>
  <c r="L120" i="11"/>
  <c r="N120" i="11" s="1"/>
  <c r="I121" i="8" s="1"/>
  <c r="K86" i="11"/>
  <c r="M86" i="11" s="1"/>
  <c r="H87" i="8" s="1"/>
  <c r="L86" i="11"/>
  <c r="N86" i="11" s="1"/>
  <c r="I87" i="8" s="1"/>
  <c r="L113" i="11"/>
  <c r="N113" i="11" s="1"/>
  <c r="I114" i="8" s="1"/>
  <c r="K113" i="11"/>
  <c r="M113" i="11" s="1"/>
  <c r="H114" i="8" s="1"/>
  <c r="L65" i="11"/>
  <c r="N65" i="11" s="1"/>
  <c r="I66" i="8" s="1"/>
  <c r="K65" i="11"/>
  <c r="M65" i="11" s="1"/>
  <c r="H66" i="8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H47" i="8" s="1"/>
  <c r="L46" i="11"/>
  <c r="N46" i="11" s="1"/>
  <c r="I47" i="8" s="1"/>
  <c r="L106" i="11"/>
  <c r="N106" i="11" s="1"/>
  <c r="I107" i="8" s="1"/>
  <c r="K106" i="11"/>
  <c r="M106" i="11" s="1"/>
  <c r="H107" i="8" s="1"/>
  <c r="K158" i="11"/>
  <c r="M158" i="11" s="1"/>
  <c r="L158" i="11"/>
  <c r="N158" i="11" s="1"/>
  <c r="L36" i="11"/>
  <c r="N36" i="11" s="1"/>
  <c r="I37" i="8" s="1"/>
  <c r="K36" i="11"/>
  <c r="M36" i="11" s="1"/>
  <c r="H37" i="8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62" i="4"/>
  <c r="Y462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I25" i="8" s="1"/>
  <c r="K24" i="11"/>
  <c r="M24" i="11" s="1"/>
  <c r="H25" i="8" s="1"/>
  <c r="L20" i="11"/>
  <c r="N20" i="11" s="1"/>
  <c r="I21" i="8" s="1"/>
  <c r="K20" i="11"/>
  <c r="M20" i="11" s="1"/>
  <c r="H21" i="8" s="1"/>
  <c r="L19" i="11"/>
  <c r="N19" i="11" s="1"/>
  <c r="I20" i="8" s="1"/>
  <c r="K19" i="11"/>
  <c r="M19" i="11" s="1"/>
  <c r="H20" i="8" s="1"/>
  <c r="L18" i="11"/>
  <c r="N18" i="11" s="1"/>
  <c r="I19" i="8" s="1"/>
  <c r="K18" i="11"/>
  <c r="M18" i="11" s="1"/>
  <c r="H19" i="8" s="1"/>
  <c r="L17" i="11"/>
  <c r="N17" i="11" s="1"/>
  <c r="I18" i="8" s="1"/>
  <c r="K17" i="11"/>
  <c r="M17" i="11" s="1"/>
  <c r="H18" i="8" s="1"/>
  <c r="L16" i="11"/>
  <c r="N16" i="11" s="1"/>
  <c r="I17" i="8" s="1"/>
  <c r="K16" i="11"/>
  <c r="M16" i="11" s="1"/>
  <c r="H17" i="8" s="1"/>
  <c r="L15" i="11"/>
  <c r="N15" i="11" s="1"/>
  <c r="I16" i="8" s="1"/>
  <c r="K15" i="11"/>
  <c r="M15" i="11" s="1"/>
  <c r="H16" i="8" s="1"/>
  <c r="L13" i="11"/>
  <c r="N13" i="11" s="1"/>
  <c r="I14" i="8" s="1"/>
  <c r="K13" i="11"/>
  <c r="M13" i="11" s="1"/>
  <c r="H14" i="8" s="1"/>
  <c r="L14" i="11"/>
  <c r="N14" i="11" s="1"/>
  <c r="I15" i="8" s="1"/>
  <c r="K14" i="11"/>
  <c r="M14" i="11" s="1"/>
  <c r="H15" i="8" s="1"/>
  <c r="L12" i="11"/>
  <c r="N12" i="11" s="1"/>
  <c r="I13" i="8" s="1"/>
  <c r="K12" i="11"/>
  <c r="M12" i="11" s="1"/>
  <c r="H13" i="8" s="1"/>
  <c r="L10" i="11"/>
  <c r="N10" i="11" s="1"/>
  <c r="I11" i="8" s="1"/>
  <c r="K10" i="11"/>
  <c r="M10" i="11" s="1"/>
  <c r="H11" i="8" s="1"/>
  <c r="L9" i="11"/>
  <c r="N9" i="11" s="1"/>
  <c r="I10" i="8" s="1"/>
  <c r="K9" i="11"/>
  <c r="M9" i="11" s="1"/>
  <c r="H10" i="8" s="1"/>
  <c r="L8" i="11"/>
  <c r="N8" i="11" s="1"/>
  <c r="I9" i="8" s="1"/>
  <c r="K8" i="11"/>
  <c r="M8" i="11" s="1"/>
  <c r="H9" i="8" s="1"/>
  <c r="L7" i="11"/>
  <c r="N7" i="11" s="1"/>
  <c r="I8" i="8" s="1"/>
  <c r="K7" i="11"/>
  <c r="M7" i="11" s="1"/>
  <c r="H8" i="8" s="1"/>
  <c r="L6" i="11"/>
  <c r="N6" i="11" s="1"/>
  <c r="I7" i="8" s="1"/>
  <c r="K6" i="11"/>
  <c r="M6" i="11" s="1"/>
  <c r="H7" i="8" s="1"/>
  <c r="L5" i="11"/>
  <c r="N5" i="11" s="1"/>
  <c r="I6" i="8" s="1"/>
  <c r="K5" i="11"/>
  <c r="M5" i="11" s="1"/>
  <c r="H6" i="8" s="1"/>
  <c r="L4" i="11"/>
  <c r="N4" i="11" s="1"/>
  <c r="I5" i="8" s="1"/>
  <c r="K4" i="11"/>
  <c r="M4" i="11" s="1"/>
  <c r="H5" i="8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V946" i="4" l="1"/>
  <c r="W20" i="4"/>
  <c r="X20" i="4" s="1"/>
  <c r="Y20" i="4" s="1"/>
  <c r="AI441" i="4"/>
  <c r="AL423" i="4"/>
  <c r="AR423" i="4" s="1"/>
  <c r="X950" i="4"/>
  <c r="W893" i="4"/>
  <c r="Y944" i="4"/>
  <c r="AI358" i="4"/>
  <c r="W534" i="4"/>
  <c r="V882" i="4"/>
  <c r="W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893" i="4"/>
  <c r="Y893" i="4"/>
  <c r="X812" i="4"/>
  <c r="AG812" i="4" s="1"/>
  <c r="Y812" i="4"/>
  <c r="X984" i="4"/>
  <c r="Y984" i="4"/>
  <c r="Y888" i="4"/>
  <c r="Y951" i="4"/>
  <c r="X951" i="4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H124" i="4"/>
  <c r="AJ1000" i="4"/>
  <c r="V890" i="4"/>
  <c r="W890" i="4" s="1"/>
  <c r="AG732" i="4"/>
  <c r="AK732" i="4"/>
  <c r="AE423" i="4"/>
  <c r="AG423" i="4"/>
  <c r="AC423" i="4"/>
  <c r="AE465" i="4"/>
  <c r="AI489" i="4"/>
  <c r="AH489" i="4"/>
  <c r="AD489" i="4"/>
  <c r="V942" i="4"/>
  <c r="AD709" i="4"/>
  <c r="AE732" i="4"/>
  <c r="AC732" i="4"/>
  <c r="AK124" i="4"/>
  <c r="AI732" i="4"/>
  <c r="Z732" i="4"/>
  <c r="V843" i="4"/>
  <c r="Y983" i="4"/>
  <c r="AK983" i="4" s="1"/>
  <c r="V972" i="4"/>
  <c r="W972" i="4" s="1"/>
  <c r="AD928" i="4"/>
  <c r="AI989" i="4"/>
  <c r="W30" i="4"/>
  <c r="AI378" i="4"/>
  <c r="V478" i="4"/>
  <c r="AI423" i="4"/>
  <c r="AB423" i="4"/>
  <c r="W359" i="4"/>
  <c r="X359" i="4" s="1"/>
  <c r="Y359" i="4" s="1"/>
  <c r="AJ255" i="4"/>
  <c r="AF489" i="4"/>
  <c r="AC489" i="4"/>
  <c r="AB489" i="4"/>
  <c r="Y833" i="4"/>
  <c r="Y913" i="4"/>
  <c r="AF983" i="4"/>
  <c r="W117" i="4"/>
  <c r="AB732" i="4"/>
  <c r="AK709" i="4"/>
  <c r="AF732" i="4"/>
  <c r="Y648" i="4"/>
  <c r="V960" i="4"/>
  <c r="W960" i="4" s="1"/>
  <c r="AC207" i="4"/>
  <c r="AK207" i="4"/>
  <c r="AA207" i="4"/>
  <c r="AH207" i="4"/>
  <c r="X992" i="4"/>
  <c r="Y992" i="4"/>
  <c r="AD258" i="4"/>
  <c r="Y276" i="4"/>
  <c r="AH258" i="4"/>
  <c r="AG258" i="4"/>
  <c r="AD393" i="4"/>
  <c r="AK453" i="4"/>
  <c r="AF479" i="4"/>
  <c r="AJ479" i="4"/>
  <c r="AP479" i="4" s="1"/>
  <c r="AV479" i="4" s="1"/>
  <c r="AI393" i="4"/>
  <c r="Y290" i="4"/>
  <c r="AH290" i="4" s="1"/>
  <c r="AJ567" i="4"/>
  <c r="AB567" i="4"/>
  <c r="AE567" i="4"/>
  <c r="W589" i="4"/>
  <c r="AE124" i="4"/>
  <c r="Z709" i="4"/>
  <c r="AE709" i="4"/>
  <c r="V933" i="4"/>
  <c r="AW928" i="4"/>
  <c r="AK938" i="4"/>
  <c r="AH938" i="4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G607" i="4"/>
  <c r="AN912" i="4"/>
  <c r="AC124" i="4"/>
  <c r="Z124" i="4"/>
  <c r="AA709" i="4"/>
  <c r="AC709" i="4"/>
  <c r="AK928" i="4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V863" i="4"/>
  <c r="W560" i="4"/>
  <c r="V963" i="4"/>
  <c r="W963" i="4" s="1"/>
  <c r="W284" i="4"/>
  <c r="X284" i="4" s="1"/>
  <c r="Y284" i="4" s="1"/>
  <c r="AP709" i="4"/>
  <c r="AV709" i="4" s="1"/>
  <c r="U886" i="4"/>
  <c r="V886" i="4"/>
  <c r="AC258" i="4"/>
  <c r="Z258" i="4"/>
  <c r="AB378" i="4"/>
  <c r="AK258" i="4"/>
  <c r="AF465" i="4"/>
  <c r="AB479" i="4"/>
  <c r="AE479" i="4"/>
  <c r="Z479" i="4"/>
  <c r="AF342" i="4"/>
  <c r="AH567" i="4"/>
  <c r="AK567" i="4"/>
  <c r="Z567" i="4"/>
  <c r="Z607" i="4"/>
  <c r="AJ607" i="4"/>
  <c r="Y495" i="4"/>
  <c r="Z495" i="4" s="1"/>
  <c r="AD124" i="4"/>
  <c r="AA124" i="4"/>
  <c r="AB709" i="4"/>
  <c r="AU928" i="4"/>
  <c r="AJ938" i="4"/>
  <c r="AO727" i="4"/>
  <c r="AU727" i="4" s="1"/>
  <c r="AJ983" i="4"/>
  <c r="AV983" i="4"/>
  <c r="AS983" i="4"/>
  <c r="AW983" i="4"/>
  <c r="AO732" i="4"/>
  <c r="AU732" i="4" s="1"/>
  <c r="Y897" i="4"/>
  <c r="Y711" i="4"/>
  <c r="AI124" i="4"/>
  <c r="AF124" i="4"/>
  <c r="AH709" i="4"/>
  <c r="V885" i="4"/>
  <c r="AH453" i="4"/>
  <c r="W335" i="4"/>
  <c r="X335" i="4" s="1"/>
  <c r="AF897" i="4"/>
  <c r="AI897" i="4"/>
  <c r="AG897" i="4"/>
  <c r="AA382" i="4"/>
  <c r="AC441" i="4"/>
  <c r="AC393" i="4"/>
  <c r="Z393" i="4"/>
  <c r="AK393" i="4"/>
  <c r="AH393" i="4"/>
  <c r="AO781" i="4"/>
  <c r="AU781" i="4" s="1"/>
  <c r="W509" i="4"/>
  <c r="Y959" i="4"/>
  <c r="V965" i="4"/>
  <c r="X922" i="4"/>
  <c r="W608" i="4"/>
  <c r="W392" i="4"/>
  <c r="X392" i="4" s="1"/>
  <c r="AK441" i="4"/>
  <c r="AD441" i="4"/>
  <c r="Y575" i="4"/>
  <c r="AK575" i="4" s="1"/>
  <c r="AQ704" i="4"/>
  <c r="AW704" i="4" s="1"/>
  <c r="AL765" i="4"/>
  <c r="AR765" i="4" s="1"/>
  <c r="AJ989" i="4"/>
  <c r="V915" i="4"/>
  <c r="W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L207" i="4" s="1"/>
  <c r="AR207" i="4" s="1"/>
  <c r="G207" i="4" s="1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Y954" i="4"/>
  <c r="X954" i="4"/>
  <c r="Y931" i="4"/>
  <c r="X931" i="4"/>
  <c r="AI1000" i="4"/>
  <c r="AF1000" i="4"/>
  <c r="AH1000" i="4"/>
  <c r="AG1000" i="4"/>
  <c r="AK1000" i="4"/>
  <c r="X726" i="4"/>
  <c r="Y726" i="4"/>
  <c r="V940" i="4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X963" i="4"/>
  <c r="Y776" i="4"/>
  <c r="AH776" i="4" s="1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AF757" i="4"/>
  <c r="Y694" i="4"/>
  <c r="AC694" i="4" s="1"/>
  <c r="Y585" i="4"/>
  <c r="AF585" i="4" s="1"/>
  <c r="AK935" i="4"/>
  <c r="AI935" i="4"/>
  <c r="Y349" i="4"/>
  <c r="AA349" i="4" s="1"/>
  <c r="Z928" i="4"/>
  <c r="AB928" i="4"/>
  <c r="AF928" i="4"/>
  <c r="AI928" i="4"/>
  <c r="AC928" i="4"/>
  <c r="AE928" i="4"/>
  <c r="AH928" i="4"/>
  <c r="AA928" i="4"/>
  <c r="AG928" i="4"/>
  <c r="AJ928" i="4"/>
  <c r="Y580" i="4"/>
  <c r="AF580" i="4" s="1"/>
  <c r="Y660" i="4"/>
  <c r="AD660" i="4" s="1"/>
  <c r="X981" i="4"/>
  <c r="Y981" i="4"/>
  <c r="X759" i="4"/>
  <c r="Y759" i="4"/>
  <c r="X941" i="4"/>
  <c r="Y941" i="4"/>
  <c r="Y392" i="4"/>
  <c r="AD392" i="4" s="1"/>
  <c r="X556" i="4"/>
  <c r="Y556" i="4"/>
  <c r="AE400" i="4"/>
  <c r="AA400" i="4"/>
  <c r="AK400" i="4"/>
  <c r="W389" i="4"/>
  <c r="X389" i="4" s="1"/>
  <c r="AM732" i="4"/>
  <c r="V997" i="4"/>
  <c r="W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W697" i="4"/>
  <c r="V842" i="4"/>
  <c r="W842" i="4" s="1"/>
  <c r="X842" i="4" s="1"/>
  <c r="X970" i="4"/>
  <c r="AU970" i="4" s="1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Q116" i="4" s="1"/>
  <c r="AW116" i="4" s="1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K5" i="4"/>
  <c r="AJ5" i="4"/>
  <c r="AD5" i="4"/>
  <c r="L124" i="11"/>
  <c r="N124" i="11" s="1"/>
  <c r="I125" i="8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F873" i="4"/>
  <c r="AN128" i="4"/>
  <c r="AT128" i="4" s="1"/>
  <c r="AL132" i="4"/>
  <c r="AR132" i="4" s="1"/>
  <c r="E132" i="4" s="1"/>
  <c r="I132" i="4" s="1"/>
  <c r="AL128" i="4"/>
  <c r="AR128" i="4" s="1"/>
  <c r="G128" i="4" s="1"/>
  <c r="AH152" i="4"/>
  <c r="W162" i="4"/>
  <c r="X162" i="4" s="1"/>
  <c r="V42" i="4"/>
  <c r="W42" i="4" s="1"/>
  <c r="X42" i="4" s="1"/>
  <c r="Y9" i="4"/>
  <c r="AJ9" i="4" s="1"/>
  <c r="AE241" i="4"/>
  <c r="AB241" i="4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M270" i="4" s="1"/>
  <c r="AS270" i="4" s="1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C152" i="4"/>
  <c r="AN124" i="4"/>
  <c r="AT124" i="4" s="1"/>
  <c r="AP132" i="4"/>
  <c r="AV132" i="4" s="1"/>
  <c r="AE250" i="4"/>
  <c r="AD228" i="4"/>
  <c r="AF250" i="4"/>
  <c r="AI152" i="4"/>
  <c r="AQ124" i="4"/>
  <c r="AW124" i="4" s="1"/>
  <c r="AA228" i="4"/>
  <c r="AM228" i="4" s="1"/>
  <c r="AS228" i="4" s="1"/>
  <c r="AG250" i="4"/>
  <c r="AG152" i="4"/>
  <c r="AQ128" i="4"/>
  <c r="AW128" i="4" s="1"/>
  <c r="Y24" i="4"/>
  <c r="AA24" i="4" s="1"/>
  <c r="AG96" i="4"/>
  <c r="AD96" i="4"/>
  <c r="AM124" i="4"/>
  <c r="AS124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97" i="4"/>
  <c r="Y972" i="4"/>
  <c r="X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Q467" i="4"/>
  <c r="AW467" i="4" s="1"/>
  <c r="AJ935" i="4"/>
  <c r="AN241" i="4"/>
  <c r="AT241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J992" i="4"/>
  <c r="AI984" i="4"/>
  <c r="AG984" i="4"/>
  <c r="AJ984" i="4"/>
  <c r="AK984" i="4"/>
  <c r="AP258" i="4"/>
  <c r="AV258" i="4" s="1"/>
  <c r="AH358" i="4"/>
  <c r="AE290" i="4"/>
  <c r="AB290" i="4"/>
  <c r="AK691" i="4"/>
  <c r="AB691" i="4"/>
  <c r="AN691" i="4" s="1"/>
  <c r="AT691" i="4" s="1"/>
  <c r="AJ585" i="4"/>
  <c r="AG669" i="4"/>
  <c r="AC669" i="4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J759" i="4"/>
  <c r="AF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W770" i="4"/>
  <c r="Y770" i="4" s="1"/>
  <c r="W946" i="4"/>
  <c r="X946" i="4" s="1"/>
  <c r="AA290" i="4"/>
  <c r="AB369" i="4"/>
  <c r="AD691" i="4"/>
  <c r="AA691" i="4"/>
  <c r="Z585" i="4"/>
  <c r="AD585" i="4"/>
  <c r="AF669" i="4"/>
  <c r="AF691" i="4"/>
  <c r="AH96" i="4"/>
  <c r="AC96" i="4"/>
  <c r="AO96" i="4" s="1"/>
  <c r="AU96" i="4" s="1"/>
  <c r="AB96" i="4"/>
  <c r="AH711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F984" i="4"/>
  <c r="AK992" i="4"/>
  <c r="AG992" i="4"/>
  <c r="AL116" i="4"/>
  <c r="AR116" i="4" s="1"/>
  <c r="D116" i="4" s="1"/>
  <c r="H116" i="4" s="1"/>
  <c r="K117" i="2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Y946" i="4"/>
  <c r="W965" i="4"/>
  <c r="X965" i="4" s="1"/>
  <c r="W911" i="4"/>
  <c r="Y911" i="4" s="1"/>
  <c r="W95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L709" i="4"/>
  <c r="AR709" i="4" s="1"/>
  <c r="D709" i="4" s="1"/>
  <c r="H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G660" i="4"/>
  <c r="AK660" i="4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M543" i="4"/>
  <c r="AS543" i="4" s="1"/>
  <c r="W533" i="4"/>
  <c r="X533" i="4" s="1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X843" i="4" s="1"/>
  <c r="Y843" i="4" s="1"/>
  <c r="AF843" i="4" s="1"/>
  <c r="W775" i="4"/>
  <c r="X775" i="4" s="1"/>
  <c r="W840" i="4"/>
  <c r="AF835" i="4"/>
  <c r="AH854" i="4"/>
  <c r="AG854" i="4"/>
  <c r="AK854" i="4"/>
  <c r="AJ854" i="4"/>
  <c r="AI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AB513" i="4"/>
  <c r="W700" i="4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Y581" i="4"/>
  <c r="AB581" i="4" s="1"/>
  <c r="Z835" i="4"/>
  <c r="AK835" i="4"/>
  <c r="AC835" i="4"/>
  <c r="AB334" i="4"/>
  <c r="AH334" i="4"/>
  <c r="Z334" i="4"/>
  <c r="AL334" i="4" s="1"/>
  <c r="AR334" i="4" s="1"/>
  <c r="E334" i="4" s="1"/>
  <c r="I334" i="4" s="1"/>
  <c r="AJ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M711" i="4" s="1"/>
  <c r="AS711" i="4" s="1"/>
  <c r="AD711" i="4"/>
  <c r="AO567" i="4"/>
  <c r="AU567" i="4" s="1"/>
  <c r="AA759" i="4"/>
  <c r="AD759" i="4"/>
  <c r="AP759" i="4" s="1"/>
  <c r="AV759" i="4" s="1"/>
  <c r="W689" i="4"/>
  <c r="W744" i="4"/>
  <c r="AB582" i="4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AJ502" i="4"/>
  <c r="AF544" i="4"/>
  <c r="AH446" i="4"/>
  <c r="W522" i="4"/>
  <c r="W518" i="4"/>
  <c r="W524" i="4"/>
  <c r="AQ258" i="4"/>
  <c r="AW258" i="4" s="1"/>
  <c r="AN258" i="4"/>
  <c r="AT258" i="4" s="1"/>
  <c r="AO270" i="4"/>
  <c r="AU270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L691" i="4"/>
  <c r="AR691" i="4" s="1"/>
  <c r="AN607" i="4"/>
  <c r="AT60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W82" i="4"/>
  <c r="X82" i="4" s="1"/>
  <c r="Y82" i="4" s="1"/>
  <c r="AG82" i="4" s="1"/>
  <c r="W991" i="4"/>
  <c r="X991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P419" i="4" s="1"/>
  <c r="AV419" i="4" s="1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F342" i="4" s="1"/>
  <c r="J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L728" i="4" s="1"/>
  <c r="AR728" i="4" s="1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O489" i="4"/>
  <c r="AU489" i="4" s="1"/>
  <c r="AP489" i="4"/>
  <c r="AV489" i="4" s="1"/>
  <c r="AL489" i="4"/>
  <c r="AR489" i="4" s="1"/>
  <c r="D489" i="4" s="1"/>
  <c r="H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AG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AI927" i="4" s="1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661" i="4"/>
  <c r="AR661" i="4" s="1"/>
  <c r="AB963" i="4"/>
  <c r="AC963" i="4"/>
  <c r="AE963" i="4"/>
  <c r="Z963" i="4"/>
  <c r="AA963" i="4"/>
  <c r="AW963" i="4"/>
  <c r="AU963" i="4"/>
  <c r="AT963" i="4"/>
  <c r="AD963" i="4"/>
  <c r="AS963" i="4"/>
  <c r="AV963" i="4"/>
  <c r="AP667" i="4"/>
  <c r="AV667" i="4" s="1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F709" i="4"/>
  <c r="J709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AI978" i="4" s="1"/>
  <c r="X762" i="4"/>
  <c r="Y762" i="4" s="1"/>
  <c r="X182" i="4"/>
  <c r="Y18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N928" i="4"/>
  <c r="AM928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I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G615" i="4"/>
  <c r="AH615" i="4"/>
  <c r="AK615" i="4"/>
  <c r="AK66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I848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F963" i="4"/>
  <c r="AJ963" i="4"/>
  <c r="X6" i="4"/>
  <c r="X117" i="4"/>
  <c r="AI527" i="4"/>
  <c r="AF527" i="4"/>
  <c r="AI602" i="4"/>
  <c r="AF602" i="4"/>
  <c r="AA602" i="4"/>
  <c r="AJ602" i="4"/>
  <c r="Z602" i="4"/>
  <c r="AC602" i="4"/>
  <c r="AF623" i="4"/>
  <c r="AK665" i="4"/>
  <c r="AF665" i="4"/>
  <c r="AH667" i="4"/>
  <c r="AG667" i="4"/>
  <c r="AM667" i="4" s="1"/>
  <c r="AS667" i="4" s="1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T996" i="4"/>
  <c r="AC996" i="4"/>
  <c r="AW996" i="4"/>
  <c r="AV996" i="4"/>
  <c r="X84" i="4"/>
  <c r="AA834" i="4"/>
  <c r="AB834" i="4"/>
  <c r="AN834" i="4" s="1"/>
  <c r="AC834" i="4"/>
  <c r="Z834" i="4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A576" i="4"/>
  <c r="AM576" i="4" s="1"/>
  <c r="AS576" i="4" s="1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AI990" i="4" s="1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Y775" i="4"/>
  <c r="Z775" i="4" s="1"/>
  <c r="AC954" i="4"/>
  <c r="AO954" i="4" s="1"/>
  <c r="AT954" i="4"/>
  <c r="AE954" i="4"/>
  <c r="AU954" i="4"/>
  <c r="AS954" i="4"/>
  <c r="AW954" i="4"/>
  <c r="AB954" i="4"/>
  <c r="Z954" i="4"/>
  <c r="AA954" i="4"/>
  <c r="AD954" i="4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A941" i="4"/>
  <c r="AV941" i="4"/>
  <c r="AS941" i="4"/>
  <c r="AC941" i="4"/>
  <c r="Z941" i="4"/>
  <c r="AL941" i="4" s="1"/>
  <c r="AW941" i="4"/>
  <c r="AU941" i="4"/>
  <c r="W940" i="4"/>
  <c r="AD992" i="4"/>
  <c r="AC992" i="4"/>
  <c r="AO992" i="4" s="1"/>
  <c r="Z992" i="4"/>
  <c r="AE992" i="4"/>
  <c r="AV992" i="4"/>
  <c r="AU992" i="4"/>
  <c r="AA992" i="4"/>
  <c r="AB992" i="4"/>
  <c r="AN992" i="4" s="1"/>
  <c r="AW992" i="4"/>
  <c r="AS992" i="4"/>
  <c r="AT992" i="4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Y97" i="4"/>
  <c r="Z97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880" i="4"/>
  <c r="AE880" i="4"/>
  <c r="AS880" i="4"/>
  <c r="AW880" i="4"/>
  <c r="AC880" i="4"/>
  <c r="AB880" i="4"/>
  <c r="AV880" i="4"/>
  <c r="AA880" i="4"/>
  <c r="AD880" i="4"/>
  <c r="AU880" i="4"/>
  <c r="AT880" i="4"/>
  <c r="AC848" i="4"/>
  <c r="Z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W742" i="4"/>
  <c r="U969" i="4"/>
  <c r="V969" i="4"/>
  <c r="X999" i="4"/>
  <c r="Y999" i="4"/>
  <c r="Y72" i="4"/>
  <c r="AB72" i="4" s="1"/>
  <c r="Y991" i="4"/>
  <c r="AG803" i="4"/>
  <c r="AA646" i="4"/>
  <c r="X630" i="4"/>
  <c r="AN562" i="4"/>
  <c r="AT562" i="4" s="1"/>
  <c r="X154" i="4"/>
  <c r="Y154" i="4" s="1"/>
  <c r="AB850" i="4"/>
  <c r="AH850" i="4"/>
  <c r="AJ850" i="4"/>
  <c r="AG978" i="4"/>
  <c r="W971" i="4"/>
  <c r="X700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Q928" i="4"/>
  <c r="AP928" i="4"/>
  <c r="AO928" i="4"/>
  <c r="Y12" i="4"/>
  <c r="Y50" i="4"/>
  <c r="Z50" i="4" s="1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K495" i="4"/>
  <c r="AE495" i="4"/>
  <c r="AC495" i="4"/>
  <c r="AI677" i="4"/>
  <c r="AJ677" i="4"/>
  <c r="AC677" i="4"/>
  <c r="AD677" i="4"/>
  <c r="AA677" i="4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I790" i="4"/>
  <c r="AC814" i="4"/>
  <c r="AO814" i="4" s="1"/>
  <c r="AU814" i="4" s="1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A857" i="4"/>
  <c r="AC857" i="4"/>
  <c r="Z857" i="4"/>
  <c r="AD857" i="4"/>
  <c r="AK891" i="4"/>
  <c r="AF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26" i="4"/>
  <c r="Y26" i="4" s="1"/>
  <c r="Z31" i="4"/>
  <c r="AD31" i="4"/>
  <c r="AC31" i="4"/>
  <c r="AB31" i="4"/>
  <c r="AE31" i="4"/>
  <c r="AA31" i="4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L557" i="4"/>
  <c r="AR557" i="4" s="1"/>
  <c r="W90" i="4"/>
  <c r="AB726" i="4"/>
  <c r="AD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Y624" i="4"/>
  <c r="AB624" i="4" s="1"/>
  <c r="V2" i="4"/>
  <c r="U2" i="4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Z782" i="4"/>
  <c r="X841" i="4"/>
  <c r="Y841" i="4" s="1"/>
  <c r="AB873" i="4"/>
  <c r="AN873" i="4" s="1"/>
  <c r="AA873" i="4"/>
  <c r="AM873" i="4" s="1"/>
  <c r="AC873" i="4"/>
  <c r="AO873" i="4" s="1"/>
  <c r="Z873" i="4"/>
  <c r="AE873" i="4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G990" i="4"/>
  <c r="AE521" i="4"/>
  <c r="AA521" i="4"/>
  <c r="AM521" i="4" s="1"/>
  <c r="AS521" i="4" s="1"/>
  <c r="Z521" i="4"/>
  <c r="AB521" i="4"/>
  <c r="AN521" i="4" s="1"/>
  <c r="AT521" i="4" s="1"/>
  <c r="AD521" i="4"/>
  <c r="AK795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Z812" i="4"/>
  <c r="AL812" i="4" s="1"/>
  <c r="AE812" i="4"/>
  <c r="AQ812" i="4" s="1"/>
  <c r="AV812" i="4"/>
  <c r="AS812" i="4"/>
  <c r="AB812" i="4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G775" i="4"/>
  <c r="AE950" i="4"/>
  <c r="AD950" i="4"/>
  <c r="AP950" i="4" s="1"/>
  <c r="AA950" i="4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769" i="4"/>
  <c r="H769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H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E489" i="4"/>
  <c r="I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G342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L419" i="4"/>
  <c r="AR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I64" i="8" s="1"/>
  <c r="K63" i="11"/>
  <c r="M63" i="11" s="1"/>
  <c r="H64" i="8" s="1"/>
  <c r="L53" i="11"/>
  <c r="N53" i="11" s="1"/>
  <c r="I54" i="8" s="1"/>
  <c r="K53" i="11"/>
  <c r="M53" i="11" s="1"/>
  <c r="H54" i="8" s="1"/>
  <c r="L179" i="11"/>
  <c r="N179" i="11" s="1"/>
  <c r="K179" i="11"/>
  <c r="M179" i="11" s="1"/>
  <c r="L42" i="11"/>
  <c r="N42" i="11" s="1"/>
  <c r="I43" i="8" s="1"/>
  <c r="K42" i="11"/>
  <c r="M42" i="11" s="1"/>
  <c r="H43" i="8" s="1"/>
  <c r="K44" i="11"/>
  <c r="M44" i="11" s="1"/>
  <c r="H45" i="8" s="1"/>
  <c r="L44" i="11"/>
  <c r="N44" i="11" s="1"/>
  <c r="I45" i="8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E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D377" i="4"/>
  <c r="H377" i="4" s="1"/>
  <c r="AQ358" i="4"/>
  <c r="AW358" i="4" s="1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B446" i="4"/>
  <c r="Z446" i="4"/>
  <c r="AL446" i="4" s="1"/>
  <c r="AR446" i="4" s="1"/>
  <c r="AE446" i="4"/>
  <c r="AA446" i="4"/>
  <c r="AD462" i="4"/>
  <c r="AP462" i="4" s="1"/>
  <c r="AV462" i="4" s="1"/>
  <c r="Z462" i="4"/>
  <c r="AA462" i="4"/>
  <c r="AC462" i="4"/>
  <c r="AO462" i="4" s="1"/>
  <c r="AU462" i="4" s="1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80" i="4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6" i="4"/>
  <c r="Y456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P448" i="4" s="1"/>
  <c r="AV448" i="4" s="1"/>
  <c r="AE448" i="4"/>
  <c r="AQ448" i="4" s="1"/>
  <c r="AW448" i="4" s="1"/>
  <c r="AI888" i="4" l="1"/>
  <c r="AH888" i="4"/>
  <c r="AW888" i="4"/>
  <c r="AA888" i="4"/>
  <c r="AM888" i="4" s="1"/>
  <c r="AD888" i="4"/>
  <c r="AU888" i="4"/>
  <c r="AF888" i="4"/>
  <c r="AC888" i="4"/>
  <c r="AO888" i="4" s="1"/>
  <c r="AK888" i="4"/>
  <c r="AE888" i="4"/>
  <c r="AT888" i="4"/>
  <c r="Z888" i="4"/>
  <c r="AG888" i="4"/>
  <c r="AJ888" i="4"/>
  <c r="AS888" i="4"/>
  <c r="AV888" i="4"/>
  <c r="AB888" i="4"/>
  <c r="AN888" i="4" s="1"/>
  <c r="AO726" i="4"/>
  <c r="AU726" i="4" s="1"/>
  <c r="AJ895" i="4"/>
  <c r="AM677" i="4"/>
  <c r="AS677" i="4" s="1"/>
  <c r="AM495" i="4"/>
  <c r="AS495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L125" i="2" s="1"/>
  <c r="AK101" i="4"/>
  <c r="Z24" i="4"/>
  <c r="AF192" i="4"/>
  <c r="AL192" i="4" s="1"/>
  <c r="AR192" i="4" s="1"/>
  <c r="AJ24" i="4"/>
  <c r="AO152" i="4"/>
  <c r="AU152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L152" i="4" s="1"/>
  <c r="AR152" i="4" s="1"/>
  <c r="G152" i="4" s="1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L757" i="4" s="1"/>
  <c r="AR757" i="4" s="1"/>
  <c r="D757" i="4" s="1"/>
  <c r="H757" i="4" s="1"/>
  <c r="AE757" i="4"/>
  <c r="AH954" i="4"/>
  <c r="AD290" i="4"/>
  <c r="AP290" i="4" s="1"/>
  <c r="AV290" i="4" s="1"/>
  <c r="AQ419" i="4"/>
  <c r="AW419" i="4" s="1"/>
  <c r="AP338" i="4"/>
  <c r="AV338" i="4" s="1"/>
  <c r="AQ398" i="4"/>
  <c r="AW39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AM314" i="4" s="1"/>
  <c r="AS314" i="4" s="1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L888" i="4"/>
  <c r="AQ950" i="4"/>
  <c r="AN812" i="4"/>
  <c r="AI740" i="4"/>
  <c r="AJ100" i="4"/>
  <c r="AQ873" i="4"/>
  <c r="Y791" i="4"/>
  <c r="AK791" i="4" s="1"/>
  <c r="AG850" i="4"/>
  <c r="AK850" i="4"/>
  <c r="AQ850" i="4" s="1"/>
  <c r="AW850" i="4" s="1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AO682" i="4" s="1"/>
  <c r="AU682" i="4" s="1"/>
  <c r="Z682" i="4"/>
  <c r="F593" i="4"/>
  <c r="J593" i="4" s="1"/>
  <c r="D821" i="4"/>
  <c r="H821" i="4" s="1"/>
  <c r="F757" i="4"/>
  <c r="J757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M682" i="4" s="1"/>
  <c r="AS682" i="4" s="1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M66" i="4"/>
  <c r="AS66" i="4" s="1"/>
  <c r="AN31" i="4"/>
  <c r="AT31" i="4" s="1"/>
  <c r="AN140" i="4"/>
  <c r="AT140" i="4" s="1"/>
  <c r="AB170" i="4"/>
  <c r="AN170" i="4" s="1"/>
  <c r="AT170" i="4" s="1"/>
  <c r="AD170" i="4"/>
  <c r="AP170" i="4" s="1"/>
  <c r="AV170" i="4" s="1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K129" i="2" s="1"/>
  <c r="AJ170" i="4"/>
  <c r="AP160" i="4"/>
  <c r="AV160" i="4" s="1"/>
  <c r="Z170" i="4"/>
  <c r="AI15" i="4"/>
  <c r="AF170" i="4"/>
  <c r="AN106" i="4"/>
  <c r="AT106" i="4" s="1"/>
  <c r="AM96" i="4"/>
  <c r="AS96" i="4" s="1"/>
  <c r="AM152" i="4"/>
  <c r="AS152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B11" i="4"/>
  <c r="AC94" i="4"/>
  <c r="AB108" i="4"/>
  <c r="AN108" i="4" s="1"/>
  <c r="AT108" i="4" s="1"/>
  <c r="AI94" i="4"/>
  <c r="AI108" i="4"/>
  <c r="AO108" i="4" s="1"/>
  <c r="AU108" i="4" s="1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147" i="4"/>
  <c r="AT147" i="4" s="1"/>
  <c r="F116" i="4"/>
  <c r="J116" i="4" s="1"/>
  <c r="M117" i="2" s="1"/>
  <c r="AM106" i="4"/>
  <c r="AS106" i="4" s="1"/>
  <c r="AL106" i="4"/>
  <c r="AR106" i="4" s="1"/>
  <c r="F106" i="4" s="1"/>
  <c r="J106" i="4" s="1"/>
  <c r="M107" i="2" s="1"/>
  <c r="AL5" i="4"/>
  <c r="AR5" i="4" s="1"/>
  <c r="F5" i="4" s="1"/>
  <c r="J5" i="4" s="1"/>
  <c r="M6" i="2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O22" i="4" s="1"/>
  <c r="AU22" i="4" s="1"/>
  <c r="AD22" i="4"/>
  <c r="AQ106" i="4"/>
  <c r="AW106" i="4" s="1"/>
  <c r="AQ102" i="4"/>
  <c r="AW102" i="4" s="1"/>
  <c r="AP92" i="4"/>
  <c r="AV92" i="4" s="1"/>
  <c r="AN66" i="4"/>
  <c r="AT66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D89" i="4" s="1"/>
  <c r="H89" i="4" s="1"/>
  <c r="K90" i="2" s="1"/>
  <c r="AC919" i="4"/>
  <c r="AA919" i="4"/>
  <c r="AD919" i="4"/>
  <c r="AJ919" i="4"/>
  <c r="AB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M32" i="2" s="1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L116" i="2" s="1"/>
  <c r="AQ164" i="4"/>
  <c r="AW164" i="4" s="1"/>
  <c r="AO123" i="4"/>
  <c r="AU123" i="4" s="1"/>
  <c r="Z100" i="4"/>
  <c r="AP18" i="4"/>
  <c r="AV18" i="4" s="1"/>
  <c r="E128" i="4"/>
  <c r="I128" i="4" s="1"/>
  <c r="L129" i="2" s="1"/>
  <c r="AN69" i="4"/>
  <c r="AT69" i="4" s="1"/>
  <c r="AL27" i="4"/>
  <c r="AR27" i="4" s="1"/>
  <c r="F27" i="4" s="1"/>
  <c r="J27" i="4" s="1"/>
  <c r="M28" i="2" s="1"/>
  <c r="AN163" i="4"/>
  <c r="AT163" i="4" s="1"/>
  <c r="AH10" i="4"/>
  <c r="AD100" i="4"/>
  <c r="Z10" i="4"/>
  <c r="F128" i="4"/>
  <c r="J128" i="4" s="1"/>
  <c r="M129" i="2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N775" i="4" s="1"/>
  <c r="AT775" i="4" s="1"/>
  <c r="AH646" i="4"/>
  <c r="AP521" i="4"/>
  <c r="AV521" i="4" s="1"/>
  <c r="AQ521" i="4"/>
  <c r="AW521" i="4" s="1"/>
  <c r="AL582" i="4"/>
  <c r="AR582" i="4" s="1"/>
  <c r="G582" i="4" s="1"/>
  <c r="AL92" i="4"/>
  <c r="AR92" i="4" s="1"/>
  <c r="AL91" i="4"/>
  <c r="AR91" i="4" s="1"/>
  <c r="E91" i="4" s="1"/>
  <c r="I91" i="4" s="1"/>
  <c r="L92" i="2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L654" i="4" s="1"/>
  <c r="AR654" i="4" s="1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L48" i="2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P152" i="4"/>
  <c r="AV152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K70" i="2" s="1"/>
  <c r="AL151" i="4"/>
  <c r="AR151" i="4" s="1"/>
  <c r="G151" i="4" s="1"/>
  <c r="AN160" i="4"/>
  <c r="AT160" i="4" s="1"/>
  <c r="AL120" i="4"/>
  <c r="AR120" i="4" s="1"/>
  <c r="F120" i="4" s="1"/>
  <c r="J120" i="4" s="1"/>
  <c r="M121" i="2" s="1"/>
  <c r="AP66" i="4"/>
  <c r="AV66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K67" i="2" s="1"/>
  <c r="AO8" i="4"/>
  <c r="AU8" i="4" s="1"/>
  <c r="AO115" i="4"/>
  <c r="AU115" i="4" s="1"/>
  <c r="AG180" i="4"/>
  <c r="Z174" i="4"/>
  <c r="AE180" i="4"/>
  <c r="AO89" i="4"/>
  <c r="AU89" i="4" s="1"/>
  <c r="AP120" i="4"/>
  <c r="AV120" i="4" s="1"/>
  <c r="AO92" i="4"/>
  <c r="AU92" i="4" s="1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Q139" i="4"/>
  <c r="AW139" i="4" s="1"/>
  <c r="AC180" i="4"/>
  <c r="AK180" i="4"/>
  <c r="AQ180" i="4" s="1"/>
  <c r="AW180" i="4" s="1"/>
  <c r="AP109" i="4"/>
  <c r="AV109" i="4" s="1"/>
  <c r="AP69" i="4"/>
  <c r="AV69" i="4" s="1"/>
  <c r="AL160" i="4"/>
  <c r="AR160" i="4" s="1"/>
  <c r="E160" i="4" s="1"/>
  <c r="I160" i="4" s="1"/>
  <c r="AN120" i="4"/>
  <c r="AT120" i="4" s="1"/>
  <c r="AF113" i="4"/>
  <c r="AL113" i="4" s="1"/>
  <c r="AR113" i="4" s="1"/>
  <c r="F113" i="4" s="1"/>
  <c r="J113" i="4" s="1"/>
  <c r="M114" i="2" s="1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K97" i="2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L9" i="2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L110" i="2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L108" i="2" s="1"/>
  <c r="AL123" i="4"/>
  <c r="AR123" i="4" s="1"/>
  <c r="D123" i="4" s="1"/>
  <c r="H123" i="4" s="1"/>
  <c r="K124" i="2" s="1"/>
  <c r="AC38" i="4"/>
  <c r="E116" i="4"/>
  <c r="I116" i="4" s="1"/>
  <c r="L117" i="2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M103" i="2" s="1"/>
  <c r="AJ38" i="4"/>
  <c r="AP38" i="4" s="1"/>
  <c r="AV38" i="4" s="1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M19" i="2" s="1"/>
  <c r="Z11" i="4"/>
  <c r="AA11" i="4"/>
  <c r="AD10" i="4"/>
  <c r="AL36" i="4"/>
  <c r="AR36" i="4" s="1"/>
  <c r="D36" i="4" s="1"/>
  <c r="H36" i="4" s="1"/>
  <c r="K37" i="2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L314" i="4" s="1"/>
  <c r="AR314" i="4" s="1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AM318" i="4" s="1"/>
  <c r="AS318" i="4" s="1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P666" i="4" s="1"/>
  <c r="AV666" i="4" s="1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F24" i="4" s="1"/>
  <c r="J24" i="4" s="1"/>
  <c r="M25" i="2" s="1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K49" i="2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F115" i="4"/>
  <c r="J115" i="4" s="1"/>
  <c r="M116" i="2" s="1"/>
  <c r="D164" i="4"/>
  <c r="H164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89" i="4"/>
  <c r="J89" i="4" s="1"/>
  <c r="M90" i="2" s="1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E180" i="4"/>
  <c r="I180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E147" i="4"/>
  <c r="I147" i="4" s="1"/>
  <c r="AH12" i="4"/>
  <c r="AF12" i="4"/>
  <c r="AG12" i="4"/>
  <c r="AK12" i="4"/>
  <c r="AJ12" i="4"/>
  <c r="AI12" i="4"/>
  <c r="AM828" i="4"/>
  <c r="AS828" i="4" s="1"/>
  <c r="X3" i="4"/>
  <c r="Y3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L121" i="2" s="1"/>
  <c r="G120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AD44" i="4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Q118" i="4" s="1"/>
  <c r="AW118" i="4" s="1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Q108" i="4"/>
  <c r="AW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F759" i="4" l="1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G687" i="4"/>
  <c r="AF783" i="4"/>
  <c r="AL783" i="4" s="1"/>
  <c r="AR783" i="4" s="1"/>
  <c r="AJ783" i="4"/>
  <c r="AG174" i="4"/>
  <c r="AE174" i="4"/>
  <c r="AO654" i="4"/>
  <c r="AU654" i="4" s="1"/>
  <c r="AN823" i="4"/>
  <c r="AT823" i="4" s="1"/>
  <c r="AM392" i="4"/>
  <c r="AS392" i="4" s="1"/>
  <c r="AL108" i="4"/>
  <c r="AR108" i="4" s="1"/>
  <c r="AL94" i="4"/>
  <c r="AR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L174" i="4" s="1"/>
  <c r="AR174" i="4" s="1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N985" i="4" s="1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K32" i="2" s="1"/>
  <c r="AO24" i="4"/>
  <c r="AU24" i="4" s="1"/>
  <c r="E648" i="4"/>
  <c r="I648" i="4" s="1"/>
  <c r="D648" i="4"/>
  <c r="H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M125" i="2" s="1"/>
  <c r="AN24" i="4"/>
  <c r="AT24" i="4" s="1"/>
  <c r="D124" i="4"/>
  <c r="H124" i="4" s="1"/>
  <c r="K125" i="2" s="1"/>
  <c r="AL136" i="4"/>
  <c r="AR136" i="4" s="1"/>
  <c r="E5" i="4"/>
  <c r="I5" i="4" s="1"/>
  <c r="L6" i="2" s="1"/>
  <c r="AP100" i="4"/>
  <c r="AV100" i="4" s="1"/>
  <c r="AM174" i="4"/>
  <c r="AS174" i="4" s="1"/>
  <c r="AQ191" i="4"/>
  <c r="AW191" i="4" s="1"/>
  <c r="AP783" i="4"/>
  <c r="AV783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174" i="4" s="1"/>
  <c r="AV174" i="4" s="1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Q886" i="4" s="1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L71" i="2" s="1"/>
  <c r="AM25" i="4"/>
  <c r="AS25" i="4" s="1"/>
  <c r="AM176" i="4"/>
  <c r="AS176" i="4" s="1"/>
  <c r="D120" i="4"/>
  <c r="H120" i="4" s="1"/>
  <c r="K121" i="2" s="1"/>
  <c r="E163" i="4"/>
  <c r="I163" i="4" s="1"/>
  <c r="E31" i="4"/>
  <c r="I31" i="4" s="1"/>
  <c r="L32" i="2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L19" i="2" s="1"/>
  <c r="G31" i="4"/>
  <c r="G91" i="4"/>
  <c r="E89" i="4"/>
  <c r="I89" i="4" s="1"/>
  <c r="L90" i="2" s="1"/>
  <c r="F48" i="4"/>
  <c r="J48" i="4" s="1"/>
  <c r="M49" i="2" s="1"/>
  <c r="G96" i="4"/>
  <c r="AM180" i="4"/>
  <c r="AS180" i="4" s="1"/>
  <c r="AP15" i="4"/>
  <c r="AV15" i="4" s="1"/>
  <c r="AQ170" i="4"/>
  <c r="AW170" i="4" s="1"/>
  <c r="E24" i="4"/>
  <c r="I24" i="4" s="1"/>
  <c r="L25" i="2" s="1"/>
  <c r="F91" i="4"/>
  <c r="J91" i="4" s="1"/>
  <c r="M92" i="2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L70" i="2" s="1"/>
  <c r="D115" i="4"/>
  <c r="H115" i="4" s="1"/>
  <c r="K116" i="2" s="1"/>
  <c r="AN11" i="4"/>
  <c r="AT11" i="4" s="1"/>
  <c r="AQ43" i="4"/>
  <c r="AW43" i="4" s="1"/>
  <c r="AL131" i="4"/>
  <c r="AR131" i="4" s="1"/>
  <c r="AO118" i="4"/>
  <c r="AU118" i="4" s="1"/>
  <c r="AE44" i="4"/>
  <c r="F147" i="4"/>
  <c r="J147" i="4" s="1"/>
  <c r="D180" i="4"/>
  <c r="H180" i="4" s="1"/>
  <c r="G115" i="4"/>
  <c r="D109" i="4"/>
  <c r="H109" i="4" s="1"/>
  <c r="K110" i="2" s="1"/>
  <c r="AG44" i="4"/>
  <c r="AL182" i="4"/>
  <c r="AR182" i="4" s="1"/>
  <c r="AJ44" i="4"/>
  <c r="AP44" i="4" s="1"/>
  <c r="AV44" i="4" s="1"/>
  <c r="AA44" i="4"/>
  <c r="AQ61" i="4"/>
  <c r="AW61" i="4" s="1"/>
  <c r="AL22" i="4"/>
  <c r="AR22" i="4" s="1"/>
  <c r="E22" i="4" s="1"/>
  <c r="I22" i="4" s="1"/>
  <c r="L23" i="2" s="1"/>
  <c r="AB44" i="4"/>
  <c r="AN15" i="4"/>
  <c r="AT15" i="4" s="1"/>
  <c r="F783" i="4"/>
  <c r="J783" i="4" s="1"/>
  <c r="E783" i="4"/>
  <c r="I783" i="4" s="1"/>
  <c r="G783" i="4"/>
  <c r="D783" i="4"/>
  <c r="H783" i="4" s="1"/>
  <c r="D170" i="4"/>
  <c r="H170" i="4" s="1"/>
  <c r="E170" i="4"/>
  <c r="I170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M791" i="4" s="1"/>
  <c r="AS791" i="4" s="1"/>
  <c r="AL767" i="4"/>
  <c r="AR767" i="4" s="1"/>
  <c r="AJ937" i="4"/>
  <c r="AE962" i="4"/>
  <c r="E106" i="4"/>
  <c r="I106" i="4" s="1"/>
  <c r="L107" i="2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N937" i="4" s="1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M965" i="4" s="1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K107" i="2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L45" i="2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P937" i="4" s="1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E152" i="4"/>
  <c r="I152" i="4" s="1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K16" i="2" s="1"/>
  <c r="Z210" i="4"/>
  <c r="AP22" i="4"/>
  <c r="AV22" i="4" s="1"/>
  <c r="AK7" i="4"/>
  <c r="AF7" i="4"/>
  <c r="G8" i="4"/>
  <c r="AM9" i="4"/>
  <c r="AS9" i="4" s="1"/>
  <c r="AN49" i="4"/>
  <c r="AT49" i="4" s="1"/>
  <c r="D24" i="4"/>
  <c r="H24" i="4" s="1"/>
  <c r="K25" i="2" s="1"/>
  <c r="G102" i="4"/>
  <c r="AQ23" i="4"/>
  <c r="AW23" i="4" s="1"/>
  <c r="AQ50" i="4"/>
  <c r="AW50" i="4" s="1"/>
  <c r="G24" i="4"/>
  <c r="E36" i="4"/>
  <c r="I36" i="4" s="1"/>
  <c r="L37" i="2" s="1"/>
  <c r="E20" i="4"/>
  <c r="I20" i="4" s="1"/>
  <c r="L21" i="2" s="1"/>
  <c r="D102" i="4"/>
  <c r="H102" i="4" s="1"/>
  <c r="K103" i="2" s="1"/>
  <c r="AL43" i="4"/>
  <c r="AR43" i="4" s="1"/>
  <c r="E43" i="4" s="1"/>
  <c r="I43" i="4" s="1"/>
  <c r="L44" i="2" s="1"/>
  <c r="AQ17" i="4"/>
  <c r="AW17" i="4" s="1"/>
  <c r="AL75" i="4"/>
  <c r="AR75" i="4" s="1"/>
  <c r="E75" i="4" s="1"/>
  <c r="I75" i="4" s="1"/>
  <c r="L76" i="2" s="1"/>
  <c r="D20" i="4"/>
  <c r="H20" i="4" s="1"/>
  <c r="K21" i="2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K28" i="2" s="1"/>
  <c r="F47" i="4"/>
  <c r="J47" i="4" s="1"/>
  <c r="M48" i="2" s="1"/>
  <c r="AM11" i="4"/>
  <c r="AS11" i="4" s="1"/>
  <c r="AN38" i="4"/>
  <c r="AT38" i="4" s="1"/>
  <c r="AO85" i="4"/>
  <c r="AU85" i="4" s="1"/>
  <c r="E27" i="4"/>
  <c r="I27" i="4" s="1"/>
  <c r="L28" i="2" s="1"/>
  <c r="AM17" i="4"/>
  <c r="AS17" i="4" s="1"/>
  <c r="G5" i="4"/>
  <c r="AQ12" i="4"/>
  <c r="AW12" i="4" s="1"/>
  <c r="AL10" i="4"/>
  <c r="AR10" i="4" s="1"/>
  <c r="E10" i="4" s="1"/>
  <c r="I10" i="4" s="1"/>
  <c r="L11" i="2" s="1"/>
  <c r="D5" i="4"/>
  <c r="H5" i="4" s="1"/>
  <c r="K6" i="2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L124" i="2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K105" i="2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K92" i="2" s="1"/>
  <c r="E151" i="4"/>
  <c r="I151" i="4" s="1"/>
  <c r="E66" i="4"/>
  <c r="I66" i="4" s="1"/>
  <c r="L67" i="2" s="1"/>
  <c r="F69" i="4"/>
  <c r="J69" i="4" s="1"/>
  <c r="M70" i="2" s="1"/>
  <c r="F22" i="4"/>
  <c r="J22" i="4" s="1"/>
  <c r="M23" i="2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D22" i="4"/>
  <c r="H22" i="4" s="1"/>
  <c r="K23" i="2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D587" i="4"/>
  <c r="H587" i="4" s="1"/>
  <c r="G587" i="4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M108" i="2" s="1"/>
  <c r="D47" i="4"/>
  <c r="H47" i="4" s="1"/>
  <c r="K48" i="2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M293" i="4" s="1"/>
  <c r="AS293" i="4" s="1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M302" i="4" s="1"/>
  <c r="AS302" i="4" s="1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L10" i="2" s="1"/>
  <c r="AN9" i="4"/>
  <c r="AT9" i="4" s="1"/>
  <c r="AN112" i="4"/>
  <c r="AT112" i="4" s="1"/>
  <c r="E136" i="4"/>
  <c r="I136" i="4" s="1"/>
  <c r="F136" i="4"/>
  <c r="J136" i="4" s="1"/>
  <c r="D136" i="4"/>
  <c r="H136" i="4" s="1"/>
  <c r="G136" i="4"/>
  <c r="D113" i="4"/>
  <c r="H113" i="4" s="1"/>
  <c r="K114" i="2" s="1"/>
  <c r="AN203" i="4"/>
  <c r="AT203" i="4" s="1"/>
  <c r="AJ7" i="4"/>
  <c r="AP155" i="4"/>
  <c r="AV155" i="4" s="1"/>
  <c r="AP79" i="4"/>
  <c r="AV79" i="4" s="1"/>
  <c r="F20" i="4"/>
  <c r="J20" i="4" s="1"/>
  <c r="M21" i="2" s="1"/>
  <c r="E102" i="4"/>
  <c r="I102" i="4" s="1"/>
  <c r="L103" i="2" s="1"/>
  <c r="F66" i="4"/>
  <c r="J66" i="4" s="1"/>
  <c r="M67" i="2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M39" i="2" s="1"/>
  <c r="F36" i="4"/>
  <c r="J36" i="4" s="1"/>
  <c r="M37" i="2" s="1"/>
  <c r="F8" i="4"/>
  <c r="J8" i="4" s="1"/>
  <c r="M9" i="2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M115" i="2" s="1"/>
  <c r="AN155" i="4"/>
  <c r="AT155" i="4" s="1"/>
  <c r="AM50" i="4"/>
  <c r="AS50" i="4" s="1"/>
  <c r="AO129" i="4"/>
  <c r="AU129" i="4" s="1"/>
  <c r="G36" i="4"/>
  <c r="D8" i="4"/>
  <c r="H8" i="4" s="1"/>
  <c r="K9" i="2" s="1"/>
  <c r="E48" i="4"/>
  <c r="I48" i="4" s="1"/>
  <c r="L49" i="2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L114" i="2" s="1"/>
  <c r="D107" i="4"/>
  <c r="H107" i="4" s="1"/>
  <c r="K108" i="2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M97" i="2" s="1"/>
  <c r="E96" i="4"/>
  <c r="I96" i="4" s="1"/>
  <c r="L97" i="2" s="1"/>
  <c r="G97" i="4"/>
  <c r="F97" i="4"/>
  <c r="J97" i="4" s="1"/>
  <c r="M98" i="2" s="1"/>
  <c r="D97" i="4"/>
  <c r="H97" i="4" s="1"/>
  <c r="K98" i="2" s="1"/>
  <c r="E97" i="4"/>
  <c r="I97" i="4" s="1"/>
  <c r="L98" i="2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M86" i="2" s="1"/>
  <c r="AM843" i="4"/>
  <c r="AS843" i="4" s="1"/>
  <c r="AL774" i="4"/>
  <c r="AR774" i="4" s="1"/>
  <c r="E774" i="4" s="1"/>
  <c r="I774" i="4" s="1"/>
  <c r="AQ855" i="4"/>
  <c r="AN79" i="4"/>
  <c r="AT79" i="4" s="1"/>
  <c r="AL943" i="4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L80" i="2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P293" i="4"/>
  <c r="AV293" i="4" s="1"/>
  <c r="AF285" i="4"/>
  <c r="AO486" i="4"/>
  <c r="AU486" i="4" s="1"/>
  <c r="AO480" i="4"/>
  <c r="AU480" i="4" s="1"/>
  <c r="Z269" i="4"/>
  <c r="AL35" i="4"/>
  <c r="AR35" i="4" s="1"/>
  <c r="D35" i="4" s="1"/>
  <c r="H35" i="4" s="1"/>
  <c r="K36" i="2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K119" i="2" s="1"/>
  <c r="AP43" i="4"/>
  <c r="AV43" i="4" s="1"/>
  <c r="AK73" i="4"/>
  <c r="AO37" i="4"/>
  <c r="AU37" i="4" s="1"/>
  <c r="AL72" i="4"/>
  <c r="AR72" i="4" s="1"/>
  <c r="E72" i="4" s="1"/>
  <c r="I72" i="4" s="1"/>
  <c r="L73" i="2" s="1"/>
  <c r="G18" i="4"/>
  <c r="G123" i="4"/>
  <c r="F179" i="4"/>
  <c r="J179" i="4" s="1"/>
  <c r="F109" i="4"/>
  <c r="J109" i="4" s="1"/>
  <c r="M110" i="2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E13" i="4" s="1"/>
  <c r="I13" i="4" s="1"/>
  <c r="L14" i="2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K83" i="2" s="1"/>
  <c r="AL71" i="4"/>
  <c r="AR71" i="4" s="1"/>
  <c r="D71" i="4" s="1"/>
  <c r="H71" i="4" s="1"/>
  <c r="K72" i="2" s="1"/>
  <c r="AO158" i="4"/>
  <c r="AU158" i="4" s="1"/>
  <c r="AO12" i="4"/>
  <c r="AU12" i="4" s="1"/>
  <c r="D18" i="4"/>
  <c r="H18" i="4" s="1"/>
  <c r="K19" i="2" s="1"/>
  <c r="F123" i="4"/>
  <c r="J123" i="4" s="1"/>
  <c r="M124" i="2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M22" i="2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L26" i="2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M68" i="2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D10" i="4"/>
  <c r="H10" i="4" s="1"/>
  <c r="K11" i="2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E870" i="4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F866" i="4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43" i="4"/>
  <c r="H43" i="4" s="1"/>
  <c r="K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D114" i="4"/>
  <c r="H114" i="4" s="1"/>
  <c r="K115" i="2" s="1"/>
  <c r="E50" i="4"/>
  <c r="I50" i="4" s="1"/>
  <c r="L51" i="2" s="1"/>
  <c r="G50" i="4"/>
  <c r="D50" i="4"/>
  <c r="H50" i="4" s="1"/>
  <c r="K51" i="2" s="1"/>
  <c r="F50" i="4"/>
  <c r="J50" i="4" s="1"/>
  <c r="M51" i="2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F23" i="4"/>
  <c r="J23" i="4" s="1"/>
  <c r="M24" i="2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M105" i="2" s="1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G1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G85" i="4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F131" i="4"/>
  <c r="J131" i="4" s="1"/>
  <c r="G131" i="4"/>
  <c r="D131" i="4"/>
  <c r="H131" i="4" s="1"/>
  <c r="G21" i="4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M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AQ67" i="4"/>
  <c r="AW67" i="4" s="1"/>
  <c r="F75" i="4"/>
  <c r="J75" i="4" s="1"/>
  <c r="M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F82" i="4"/>
  <c r="J82" i="4" s="1"/>
  <c r="M83" i="2" s="1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N173" i="4" s="1"/>
  <c r="AT173" i="4" s="1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L119" i="2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M111" i="4" s="1"/>
  <c r="AS111" i="4" s="1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K45" i="2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N59" i="4" l="1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M106" i="2" s="1"/>
  <c r="F44" i="4"/>
  <c r="J44" i="4" s="1"/>
  <c r="M45" i="2" s="1"/>
  <c r="G44" i="4"/>
  <c r="AL149" i="4"/>
  <c r="AR149" i="4" s="1"/>
  <c r="E149" i="4" s="1"/>
  <c r="I149" i="4" s="1"/>
  <c r="G496" i="4"/>
  <c r="F496" i="4"/>
  <c r="J496" i="4" s="1"/>
  <c r="E496" i="4"/>
  <c r="I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L83" i="2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M80" i="2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M26" i="2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F149" i="4"/>
  <c r="J149" i="4" s="1"/>
  <c r="AL64" i="4"/>
  <c r="AR64" i="4" s="1"/>
  <c r="G64" i="4" s="1"/>
  <c r="G118" i="4"/>
  <c r="D55" i="4"/>
  <c r="H55" i="4" s="1"/>
  <c r="K56" i="2" s="1"/>
  <c r="AM137" i="4"/>
  <c r="AS137" i="4" s="1"/>
  <c r="D72" i="4"/>
  <c r="H72" i="4" s="1"/>
  <c r="K73" i="2" s="1"/>
  <c r="F118" i="4"/>
  <c r="J118" i="4" s="1"/>
  <c r="M119" i="2" s="1"/>
  <c r="E55" i="4"/>
  <c r="I55" i="4" s="1"/>
  <c r="L56" i="2" s="1"/>
  <c r="D100" i="4"/>
  <c r="H100" i="4" s="1"/>
  <c r="K101" i="2" s="1"/>
  <c r="AN44" i="4"/>
  <c r="AT44" i="4" s="1"/>
  <c r="AQ59" i="4"/>
  <c r="AW59" i="4" s="1"/>
  <c r="AQ7" i="4"/>
  <c r="AW7" i="4" s="1"/>
  <c r="AN58" i="4"/>
  <c r="AT58" i="4" s="1"/>
  <c r="F13" i="4"/>
  <c r="J13" i="4" s="1"/>
  <c r="M14" i="2" s="1"/>
  <c r="G10" i="4"/>
  <c r="AM44" i="4"/>
  <c r="AS44" i="4" s="1"/>
  <c r="AP58" i="4"/>
  <c r="AV58" i="4" s="1"/>
  <c r="F55" i="4"/>
  <c r="J55" i="4" s="1"/>
  <c r="M56" i="2" s="1"/>
  <c r="AL58" i="4"/>
  <c r="AR58" i="4" s="1"/>
  <c r="F58" i="4" s="1"/>
  <c r="J58" i="4" s="1"/>
  <c r="M59" i="2" s="1"/>
  <c r="D23" i="4"/>
  <c r="H23" i="4" s="1"/>
  <c r="K24" i="2" s="1"/>
  <c r="D25" i="4"/>
  <c r="H25" i="4" s="1"/>
  <c r="K26" i="2" s="1"/>
  <c r="F10" i="4"/>
  <c r="J10" i="4" s="1"/>
  <c r="M11" i="2" s="1"/>
  <c r="AO44" i="4"/>
  <c r="AU44" i="4" s="1"/>
  <c r="AQ62" i="4"/>
  <c r="AW62" i="4" s="1"/>
  <c r="AL59" i="4"/>
  <c r="AR59" i="4" s="1"/>
  <c r="F59" i="4" s="1"/>
  <c r="J59" i="4" s="1"/>
  <c r="M60" i="2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K79" i="2" s="1"/>
  <c r="AL146" i="4"/>
  <c r="AR146" i="4" s="1"/>
  <c r="G146" i="4" s="1"/>
  <c r="AN111" i="4"/>
  <c r="AT111" i="4" s="1"/>
  <c r="E67" i="4"/>
  <c r="I67" i="4" s="1"/>
  <c r="L68" i="2" s="1"/>
  <c r="G70" i="4"/>
  <c r="E21" i="4"/>
  <c r="I21" i="4" s="1"/>
  <c r="L22" i="2" s="1"/>
  <c r="E12" i="4"/>
  <c r="I12" i="4" s="1"/>
  <c r="L13" i="2" s="1"/>
  <c r="F15" i="4"/>
  <c r="J15" i="4" s="1"/>
  <c r="M16" i="2" s="1"/>
  <c r="D79" i="4"/>
  <c r="H79" i="4" s="1"/>
  <c r="K80" i="2" s="1"/>
  <c r="E185" i="4"/>
  <c r="I185" i="4" s="1"/>
  <c r="D13" i="4"/>
  <c r="H13" i="4" s="1"/>
  <c r="K14" i="2" s="1"/>
  <c r="E114" i="4"/>
  <c r="I114" i="4" s="1"/>
  <c r="L115" i="2" s="1"/>
  <c r="AP130" i="4"/>
  <c r="AV130" i="4" s="1"/>
  <c r="D70" i="4"/>
  <c r="H70" i="4" s="1"/>
  <c r="K71" i="2" s="1"/>
  <c r="D21" i="4"/>
  <c r="H21" i="4" s="1"/>
  <c r="K22" i="2" s="1"/>
  <c r="D12" i="4"/>
  <c r="H12" i="4" s="1"/>
  <c r="K13" i="2" s="1"/>
  <c r="E15" i="4"/>
  <c r="I15" i="4" s="1"/>
  <c r="L16" i="2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K87" i="2" s="1"/>
  <c r="G22" i="4"/>
  <c r="D59" i="4"/>
  <c r="H59" i="4" s="1"/>
  <c r="K60" i="2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K68" i="2" s="1"/>
  <c r="E85" i="4"/>
  <c r="I85" i="4" s="1"/>
  <c r="L86" i="2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K76" i="2" s="1"/>
  <c r="G67" i="4"/>
  <c r="D85" i="4"/>
  <c r="H85" i="4" s="1"/>
  <c r="K86" i="2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M44" i="2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L105" i="2" s="1"/>
  <c r="D105" i="4"/>
  <c r="H105" i="4" s="1"/>
  <c r="K106" i="2" s="1"/>
  <c r="AM45" i="4"/>
  <c r="AS45" i="4" s="1"/>
  <c r="E38" i="4"/>
  <c r="I38" i="4" s="1"/>
  <c r="L39" i="2" s="1"/>
  <c r="AO78" i="4"/>
  <c r="AU78" i="4" s="1"/>
  <c r="AQ56" i="4"/>
  <c r="AW56" i="4" s="1"/>
  <c r="G104" i="4"/>
  <c r="E105" i="4"/>
  <c r="I105" i="4" s="1"/>
  <c r="L106" i="2" s="1"/>
  <c r="G71" i="4"/>
  <c r="AQ64" i="4"/>
  <c r="AW64" i="4" s="1"/>
  <c r="E35" i="4"/>
  <c r="I35" i="4" s="1"/>
  <c r="L36" i="2" s="1"/>
  <c r="D76" i="4"/>
  <c r="H76" i="4" s="1"/>
  <c r="K77" i="2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M112" i="2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L72" i="2" s="1"/>
  <c r="F76" i="4"/>
  <c r="J76" i="4" s="1"/>
  <c r="M77" i="2" s="1"/>
  <c r="F100" i="4"/>
  <c r="J100" i="4" s="1"/>
  <c r="M101" i="2" s="1"/>
  <c r="AP41" i="4"/>
  <c r="AV41" i="4" s="1"/>
  <c r="AP64" i="4"/>
  <c r="AV64" i="4" s="1"/>
  <c r="AP56" i="4"/>
  <c r="AV56" i="4" s="1"/>
  <c r="D38" i="4"/>
  <c r="H38" i="4" s="1"/>
  <c r="K39" i="2" s="1"/>
  <c r="F35" i="4"/>
  <c r="J35" i="4" s="1"/>
  <c r="M36" i="2" s="1"/>
  <c r="F71" i="4"/>
  <c r="J71" i="4" s="1"/>
  <c r="M72" i="2" s="1"/>
  <c r="E76" i="4"/>
  <c r="I76" i="4" s="1"/>
  <c r="L77" i="2" s="1"/>
  <c r="E100" i="4"/>
  <c r="I100" i="4" s="1"/>
  <c r="L101" i="2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K43" i="2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M10" i="2" s="1"/>
  <c r="D9" i="4"/>
  <c r="H9" i="4" s="1"/>
  <c r="K10" i="2" s="1"/>
  <c r="G9" i="4"/>
  <c r="AP159" i="4"/>
  <c r="AV159" i="4" s="1"/>
  <c r="AL232" i="4"/>
  <c r="AR232" i="4" s="1"/>
  <c r="F232" i="4" s="1"/>
  <c r="J232" i="4" s="1"/>
  <c r="D112" i="4"/>
  <c r="H112" i="4" s="1"/>
  <c r="K113" i="2" s="1"/>
  <c r="G112" i="4"/>
  <c r="F112" i="4"/>
  <c r="J112" i="4" s="1"/>
  <c r="M113" i="2" s="1"/>
  <c r="E112" i="4"/>
  <c r="I112" i="4" s="1"/>
  <c r="L113" i="2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M73" i="2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L548" i="4" s="1"/>
  <c r="AR548" i="4" s="1"/>
  <c r="E548" i="4" s="1"/>
  <c r="I548" i="4" s="1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M57" i="2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K88" i="2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E753" i="4"/>
  <c r="I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F406" i="4"/>
  <c r="J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D84" i="4"/>
  <c r="H84" i="4" s="1"/>
  <c r="K85" i="2" s="1"/>
  <c r="AM117" i="4"/>
  <c r="AS117" i="4" s="1"/>
  <c r="AM662" i="4"/>
  <c r="AS662" i="4" s="1"/>
  <c r="E64" i="4"/>
  <c r="I64" i="4" s="1"/>
  <c r="L65" i="2" s="1"/>
  <c r="F760" i="4"/>
  <c r="J760" i="4" s="1"/>
  <c r="E760" i="4"/>
  <c r="I760" i="4" s="1"/>
  <c r="G760" i="4"/>
  <c r="D760" i="4"/>
  <c r="H760" i="4" s="1"/>
  <c r="F723" i="4"/>
  <c r="J723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F146" i="4"/>
  <c r="J146" i="4" s="1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D819" i="4"/>
  <c r="H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F78" i="4"/>
  <c r="J78" i="4" s="1"/>
  <c r="M79" i="2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M118" i="2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149" i="4" l="1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M65" i="2" s="1"/>
  <c r="F84" i="4"/>
  <c r="J84" i="4" s="1"/>
  <c r="M85" i="2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K65" i="2" s="1"/>
  <c r="G817" i="4"/>
  <c r="AM548" i="4"/>
  <c r="AS548" i="4" s="1"/>
  <c r="AO908" i="4"/>
  <c r="F303" i="4"/>
  <c r="J303" i="4" s="1"/>
  <c r="G723" i="4"/>
  <c r="E84" i="4"/>
  <c r="I84" i="4" s="1"/>
  <c r="L85" i="2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K112" i="2" s="1"/>
  <c r="E184" i="4"/>
  <c r="I184" i="4" s="1"/>
  <c r="E59" i="4"/>
  <c r="I59" i="4" s="1"/>
  <c r="L60" i="2" s="1"/>
  <c r="G135" i="4"/>
  <c r="D390" i="4"/>
  <c r="H390" i="4" s="1"/>
  <c r="E391" i="4"/>
  <c r="I391" i="4" s="1"/>
  <c r="F304" i="4"/>
  <c r="J304" i="4" s="1"/>
  <c r="G642" i="4"/>
  <c r="E117" i="4"/>
  <c r="I117" i="4" s="1"/>
  <c r="L118" i="2" s="1"/>
  <c r="F681" i="4"/>
  <c r="J681" i="4" s="1"/>
  <c r="D58" i="4"/>
  <c r="H58" i="4" s="1"/>
  <c r="K59" i="2" s="1"/>
  <c r="F86" i="4"/>
  <c r="J86" i="4" s="1"/>
  <c r="M87" i="2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K118" i="2" s="1"/>
  <c r="G681" i="4"/>
  <c r="E58" i="4"/>
  <c r="I58" i="4" s="1"/>
  <c r="L59" i="2" s="1"/>
  <c r="E86" i="4"/>
  <c r="I86" i="4" s="1"/>
  <c r="L87" i="2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L112" i="2" s="1"/>
  <c r="F135" i="4"/>
  <c r="J135" i="4" s="1"/>
  <c r="E78" i="4"/>
  <c r="I78" i="4" s="1"/>
  <c r="L79" i="2" s="1"/>
  <c r="E42" i="4"/>
  <c r="I42" i="4" s="1"/>
  <c r="L43" i="2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K7" i="2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M7" i="2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M43" i="2" s="1"/>
  <c r="F41" i="4"/>
  <c r="J41" i="4" s="1"/>
  <c r="M42" i="2" s="1"/>
  <c r="E6" i="4"/>
  <c r="I6" i="4" s="1"/>
  <c r="L7" i="2" s="1"/>
  <c r="G42" i="4"/>
  <c r="E34" i="4"/>
  <c r="I34" i="4" s="1"/>
  <c r="L35" i="2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L57" i="2" s="1"/>
  <c r="E87" i="4"/>
  <c r="I87" i="4" s="1"/>
  <c r="L88" i="2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K57" i="2" s="1"/>
  <c r="F87" i="4"/>
  <c r="J87" i="4" s="1"/>
  <c r="M88" i="2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K42" i="2" s="1"/>
  <c r="D141" i="4"/>
  <c r="H141" i="4" s="1"/>
  <c r="AM90" i="4"/>
  <c r="AS90" i="4" s="1"/>
  <c r="F186" i="4"/>
  <c r="J186" i="4" s="1"/>
  <c r="E41" i="4"/>
  <c r="I41" i="4" s="1"/>
  <c r="L42" i="2" s="1"/>
  <c r="F141" i="4"/>
  <c r="J141" i="4" s="1"/>
  <c r="AO68" i="4"/>
  <c r="AU68" i="4" s="1"/>
  <c r="AL216" i="4"/>
  <c r="AR216" i="4" s="1"/>
  <c r="F216" i="4" s="1"/>
  <c r="J216" i="4" s="1"/>
  <c r="D34" i="4"/>
  <c r="H34" i="4" s="1"/>
  <c r="K35" i="2" s="1"/>
  <c r="F34" i="4"/>
  <c r="J34" i="4" s="1"/>
  <c r="M35" i="2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L75" i="2" s="1"/>
  <c r="G74" i="4"/>
  <c r="F74" i="4"/>
  <c r="J74" i="4" s="1"/>
  <c r="M75" i="2" s="1"/>
  <c r="D74" i="4"/>
  <c r="H74" i="4" s="1"/>
  <c r="K75" i="2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M84" i="2" s="1"/>
  <c r="AL99" i="4"/>
  <c r="AR99" i="4" s="1"/>
  <c r="E99" i="4" s="1"/>
  <c r="I99" i="4" s="1"/>
  <c r="L100" i="2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G153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AN157" i="4" l="1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K91" i="2" s="1"/>
  <c r="D216" i="4"/>
  <c r="H216" i="4" s="1"/>
  <c r="E90" i="4"/>
  <c r="I90" i="4" s="1"/>
  <c r="L91" i="2" s="1"/>
  <c r="E216" i="4"/>
  <c r="I216" i="4" s="1"/>
  <c r="F90" i="4"/>
  <c r="J90" i="4" s="1"/>
  <c r="M91" i="2" s="1"/>
  <c r="G83" i="4"/>
  <c r="E212" i="4"/>
  <c r="I212" i="4" s="1"/>
  <c r="D212" i="4"/>
  <c r="H212" i="4" s="1"/>
  <c r="D83" i="4"/>
  <c r="H83" i="4" s="1"/>
  <c r="K84" i="2" s="1"/>
  <c r="AQ2" i="4"/>
  <c r="AW2" i="4" s="1"/>
  <c r="E83" i="4"/>
  <c r="I83" i="4" s="1"/>
  <c r="L84" i="2" s="1"/>
  <c r="F99" i="4"/>
  <c r="J99" i="4" s="1"/>
  <c r="M100" i="2" s="1"/>
  <c r="E287" i="4"/>
  <c r="I287" i="4" s="1"/>
  <c r="G287" i="4"/>
  <c r="G165" i="4"/>
  <c r="D99" i="4"/>
  <c r="H99" i="4" s="1"/>
  <c r="K100" i="2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464" i="10"/>
  <c r="D694" i="3"/>
  <c r="D905" i="3"/>
  <c r="D724" i="3"/>
  <c r="D642" i="3"/>
  <c r="D844" i="3"/>
  <c r="D604" i="10"/>
  <c r="D673" i="10"/>
  <c r="D685" i="3"/>
  <c r="D648" i="3"/>
  <c r="D820" i="10"/>
  <c r="D805" i="3"/>
  <c r="D558" i="3"/>
  <c r="D912" i="3"/>
  <c r="D973" i="3"/>
  <c r="D606" i="10"/>
  <c r="D854" i="3"/>
  <c r="D876" i="3"/>
  <c r="D624" i="10"/>
  <c r="D473" i="10"/>
  <c r="D740" i="3"/>
  <c r="D612" i="3"/>
  <c r="D751" i="3"/>
  <c r="D608" i="3"/>
  <c r="D769" i="10"/>
  <c r="D914" i="3"/>
  <c r="D787" i="3"/>
  <c r="D355" i="10"/>
  <c r="D781" i="3"/>
  <c r="D279" i="10"/>
  <c r="D287" i="10"/>
  <c r="D605" i="10"/>
  <c r="D339" i="10"/>
  <c r="D983" i="10"/>
  <c r="D943" i="3"/>
  <c r="D720" i="3"/>
  <c r="D502" i="10"/>
  <c r="D753" i="3"/>
  <c r="D387" i="10"/>
  <c r="D440" i="10"/>
  <c r="D893" i="3"/>
  <c r="D324" i="10"/>
  <c r="D448" i="10"/>
  <c r="D945" i="3"/>
  <c r="D720" i="10"/>
  <c r="D664" i="3"/>
  <c r="D998" i="10"/>
  <c r="D848" i="10"/>
  <c r="D491" i="10"/>
  <c r="D669" i="3"/>
  <c r="D534" i="10"/>
  <c r="D942" i="10"/>
  <c r="D399" i="10"/>
  <c r="D920" i="10"/>
  <c r="D848" i="3"/>
  <c r="D503" i="10"/>
  <c r="D307" i="10"/>
  <c r="D987" i="10"/>
  <c r="D376" i="10"/>
  <c r="D797" i="10"/>
  <c r="D941" i="3"/>
  <c r="D404" i="10"/>
  <c r="D331" i="10"/>
  <c r="D678" i="10"/>
  <c r="D882" i="10"/>
  <c r="D662" i="10"/>
  <c r="D511" i="3"/>
  <c r="D825" i="3"/>
  <c r="D609" i="3"/>
  <c r="D730" i="3"/>
  <c r="D669" i="10"/>
  <c r="D745" i="10"/>
  <c r="D678" i="3"/>
  <c r="D826" i="3"/>
  <c r="D458" i="10"/>
  <c r="D969" i="3"/>
  <c r="D623" i="10"/>
  <c r="D970" i="10"/>
  <c r="D637" i="3"/>
  <c r="D752" i="3"/>
  <c r="D481" i="10"/>
  <c r="D681" i="10"/>
  <c r="D937" i="10"/>
  <c r="D497" i="3"/>
  <c r="D676" i="3"/>
  <c r="D522" i="3"/>
  <c r="D813" i="10"/>
  <c r="D652" i="3"/>
  <c r="D665" i="10"/>
  <c r="D514" i="3"/>
  <c r="D442" i="10"/>
  <c r="D765" i="3"/>
  <c r="D996" i="3"/>
  <c r="D882" i="3"/>
  <c r="D453" i="10"/>
  <c r="D858" i="3"/>
  <c r="D482" i="3"/>
  <c r="D471" i="3"/>
  <c r="D793" i="3"/>
  <c r="D434" i="10"/>
  <c r="D988" i="3"/>
  <c r="D792" i="10"/>
  <c r="D554" i="3"/>
  <c r="D947" i="3"/>
  <c r="D409" i="10"/>
  <c r="D417" i="10"/>
  <c r="D477" i="10"/>
  <c r="D485" i="3"/>
  <c r="D839" i="3"/>
  <c r="D459" i="10"/>
  <c r="D414" i="10"/>
  <c r="D773" i="10"/>
  <c r="D790" i="10"/>
  <c r="D550" i="3"/>
  <c r="D966" i="10"/>
  <c r="D488" i="10"/>
  <c r="D577" i="3"/>
  <c r="D393" i="10"/>
  <c r="D714" i="10"/>
  <c r="D715" i="10"/>
  <c r="D576" i="3"/>
  <c r="D843" i="3"/>
  <c r="D602" i="10"/>
  <c r="D931" i="10"/>
  <c r="D828" i="3"/>
  <c r="D931" i="3"/>
  <c r="D827" i="10"/>
  <c r="D613" i="10"/>
  <c r="D833" i="10"/>
  <c r="D348" i="10"/>
  <c r="D495" i="3"/>
  <c r="D553" i="10"/>
  <c r="D667" i="3"/>
  <c r="D518" i="10"/>
  <c r="D835" i="10"/>
  <c r="D748" i="3"/>
  <c r="D1001" i="3"/>
  <c r="D346" i="10"/>
  <c r="D556" i="10"/>
  <c r="D865" i="3"/>
  <c r="D405" i="10"/>
  <c r="D709" i="3"/>
  <c r="D812" i="3"/>
  <c r="D551" i="3"/>
  <c r="D855" i="10"/>
  <c r="D422" i="3"/>
  <c r="D843" i="10"/>
  <c r="D968" i="10"/>
  <c r="D498" i="10"/>
  <c r="D536" i="3"/>
  <c r="D765" i="10"/>
  <c r="D822" i="10"/>
  <c r="D266" i="10"/>
  <c r="D478" i="3"/>
  <c r="D654" i="3"/>
  <c r="D646" i="10"/>
  <c r="D705" i="3"/>
  <c r="D599" i="3"/>
  <c r="D593" i="10"/>
  <c r="D303" i="10"/>
  <c r="D595" i="3"/>
  <c r="D779" i="3"/>
  <c r="D834" i="3"/>
  <c r="D861" i="10"/>
  <c r="D490" i="3"/>
  <c r="D997" i="3"/>
  <c r="D683" i="10"/>
  <c r="D860" i="3"/>
  <c r="D572" i="3"/>
  <c r="D598" i="3"/>
  <c r="D951" i="3"/>
  <c r="D563" i="3"/>
  <c r="D560" i="10"/>
  <c r="D672" i="3"/>
  <c r="D993" i="3"/>
  <c r="D976" i="10"/>
  <c r="D426" i="10"/>
  <c r="D515" i="3"/>
  <c r="D728" i="3"/>
  <c r="D747" i="3"/>
  <c r="D960" i="10"/>
  <c r="D371" i="10"/>
  <c r="D984" i="3"/>
  <c r="D616" i="10"/>
  <c r="D599" i="10"/>
  <c r="D700" i="3"/>
  <c r="D717" i="3"/>
  <c r="D695" i="10"/>
  <c r="D320" i="10"/>
  <c r="D716" i="10"/>
  <c r="D899" i="3"/>
  <c r="D791" i="3"/>
  <c r="D526" i="3"/>
  <c r="D801" i="3"/>
  <c r="D333" i="10"/>
  <c r="D991" i="3"/>
  <c r="D521" i="10"/>
  <c r="D719" i="10"/>
  <c r="D321" i="10"/>
  <c r="D907" i="3"/>
  <c r="D829" i="3"/>
  <c r="D390" i="10"/>
  <c r="D649" i="3"/>
  <c r="D480" i="3"/>
  <c r="D618" i="10"/>
  <c r="D985" i="3"/>
  <c r="D930" i="10"/>
  <c r="D817" i="3"/>
  <c r="D574" i="3"/>
  <c r="D329" i="10"/>
  <c r="D505" i="10"/>
  <c r="D688" i="10"/>
  <c r="D808" i="3"/>
  <c r="D590" i="10"/>
  <c r="D469" i="10"/>
  <c r="D863" i="3"/>
  <c r="D713" i="10"/>
  <c r="D427" i="10"/>
  <c r="D718" i="3"/>
  <c r="D422" i="10"/>
  <c r="D666" i="3"/>
  <c r="D934" i="3"/>
  <c r="D801" i="10"/>
  <c r="D603" i="3"/>
  <c r="D746" i="3"/>
  <c r="D494" i="10"/>
  <c r="D591" i="3"/>
  <c r="D764" i="3"/>
  <c r="D816" i="3"/>
  <c r="D566" i="3"/>
  <c r="D741" i="10"/>
  <c r="D476" i="3"/>
  <c r="D475" i="3"/>
  <c r="D866" i="3"/>
  <c r="D834" i="10"/>
  <c r="D766" i="3"/>
  <c r="D540" i="3"/>
  <c r="D691" i="10"/>
  <c r="D437" i="10"/>
  <c r="D647" i="10"/>
  <c r="D939" i="3"/>
  <c r="D865" i="10"/>
  <c r="D356" i="10"/>
  <c r="D565" i="10"/>
  <c r="D542" i="3"/>
  <c r="D363" i="10"/>
  <c r="D579" i="3"/>
  <c r="D798" i="3"/>
  <c r="D582" i="3"/>
  <c r="D735" i="10"/>
  <c r="D746" i="10"/>
  <c r="D557" i="10"/>
  <c r="D736" i="3"/>
  <c r="D975" i="3"/>
  <c r="D533" i="10"/>
  <c r="D635" i="3"/>
  <c r="D721" i="3"/>
  <c r="D954" i="10"/>
  <c r="D974" i="3"/>
  <c r="D782" i="3"/>
  <c r="D884" i="3"/>
  <c r="D962" i="10"/>
  <c r="D560" i="3"/>
  <c r="D651" i="10"/>
  <c r="D526" i="10"/>
  <c r="D921" i="10"/>
  <c r="D677" i="10"/>
  <c r="D874" i="3"/>
  <c r="D855" i="3"/>
  <c r="D639" i="10"/>
  <c r="D780" i="10"/>
  <c r="D474" i="3"/>
  <c r="D668" i="10"/>
  <c r="D606" i="3"/>
  <c r="D584" i="3"/>
  <c r="D531" i="3"/>
  <c r="D467" i="3"/>
  <c r="D759" i="3"/>
  <c r="D729" i="3"/>
  <c r="D632" i="3"/>
  <c r="D508" i="10"/>
  <c r="D518" i="3"/>
  <c r="D532" i="3"/>
  <c r="D775" i="3"/>
  <c r="D802" i="3"/>
  <c r="D955" i="3"/>
  <c r="D612" i="10"/>
  <c r="D783" i="3"/>
  <c r="D742" i="3"/>
  <c r="D551" i="10"/>
  <c r="D724" i="10"/>
  <c r="D808" i="10"/>
  <c r="D607" i="3"/>
  <c r="D549" i="3"/>
  <c r="D323" i="10"/>
  <c r="D937" i="3"/>
  <c r="D973" i="10"/>
  <c r="D508" i="3"/>
  <c r="D878" i="3"/>
  <c r="D517" i="3"/>
  <c r="D585" i="3"/>
  <c r="D450" i="10"/>
  <c r="D968" i="3"/>
  <c r="D470" i="10"/>
  <c r="D614" i="3"/>
  <c r="D468" i="3"/>
  <c r="D687" i="3"/>
  <c r="D961" i="3"/>
  <c r="D933" i="10"/>
  <c r="D758" i="10"/>
  <c r="D524" i="3"/>
  <c r="D679" i="3"/>
  <c r="D457" i="10"/>
  <c r="D594" i="3"/>
  <c r="D785" i="3"/>
  <c r="D510" i="3"/>
  <c r="D497" i="10"/>
  <c r="D639" i="3"/>
  <c r="D767" i="10"/>
  <c r="D615" i="10"/>
  <c r="D689" i="3"/>
  <c r="D571" i="10"/>
  <c r="D777" i="3"/>
  <c r="D1001" i="10"/>
  <c r="D676" i="10"/>
  <c r="D658" i="3"/>
  <c r="D373" i="10"/>
  <c r="D942" i="3"/>
  <c r="D903" i="3"/>
  <c r="D567" i="3"/>
  <c r="D951" i="10"/>
  <c r="D688" i="3"/>
  <c r="D792" i="3"/>
  <c r="D509" i="3"/>
  <c r="D898" i="3"/>
  <c r="D850" i="3"/>
  <c r="D975" i="10"/>
  <c r="D659" i="10"/>
  <c r="D786" i="10"/>
  <c r="D959" i="3"/>
  <c r="D541" i="10"/>
  <c r="D528" i="10"/>
  <c r="D893" i="10"/>
  <c r="D952" i="3"/>
  <c r="D911" i="3"/>
  <c r="D464" i="3"/>
  <c r="D473" i="3"/>
  <c r="D698" i="3"/>
  <c r="D600" i="10"/>
  <c r="D424" i="3"/>
  <c r="D807" i="3"/>
  <c r="D634" i="3"/>
  <c r="D943" i="10"/>
  <c r="D573" i="10"/>
  <c r="D690" i="3"/>
  <c r="D960" i="3"/>
  <c r="D881" i="10"/>
  <c r="D737" i="10"/>
  <c r="D974" i="10"/>
  <c r="D589" i="10"/>
  <c r="D513" i="10"/>
  <c r="D675" i="10"/>
  <c r="D487" i="10"/>
  <c r="D619" i="10"/>
  <c r="D879" i="3"/>
  <c r="D533" i="3"/>
  <c r="D585" i="10"/>
  <c r="D838" i="3"/>
  <c r="D807" i="10"/>
  <c r="D524" i="10"/>
  <c r="D814" i="10"/>
  <c r="D881" i="3"/>
  <c r="D353" i="10"/>
  <c r="D584" i="10"/>
  <c r="D564" i="10"/>
  <c r="D924" i="3"/>
  <c r="D864" i="10"/>
  <c r="D345" i="10"/>
  <c r="D810" i="3"/>
  <c r="D379" i="10"/>
  <c r="D680" i="10"/>
  <c r="D772" i="3"/>
  <c r="D887" i="3"/>
  <c r="D441" i="10"/>
  <c r="D877" i="3"/>
  <c r="D561" i="3"/>
  <c r="D487" i="3"/>
  <c r="D562" i="10"/>
  <c r="D657" i="10"/>
  <c r="D623" i="3"/>
  <c r="D564" i="3"/>
  <c r="D994" i="10"/>
  <c r="D483" i="10"/>
  <c r="D686" i="3"/>
  <c r="D470" i="3"/>
  <c r="D868" i="10"/>
  <c r="D546" i="10"/>
  <c r="D633" i="3"/>
  <c r="D980" i="10"/>
  <c r="D626" i="3"/>
  <c r="D702" i="3"/>
  <c r="D590" i="3"/>
  <c r="D841" i="10"/>
  <c r="D484" i="3"/>
  <c r="D655" i="10"/>
  <c r="D899" i="10"/>
  <c r="D624" i="3"/>
  <c r="D583" i="3"/>
  <c r="D745" i="3"/>
  <c r="D913" i="3"/>
  <c r="D997" i="10"/>
  <c r="D851" i="10"/>
  <c r="D532" i="10"/>
  <c r="D768" i="3"/>
  <c r="D362" i="10"/>
  <c r="D989" i="3"/>
  <c r="D800" i="3"/>
  <c r="D489" i="10"/>
  <c r="D758" i="3"/>
  <c r="D723" i="3"/>
  <c r="D1000" i="3"/>
  <c r="D312" i="10"/>
  <c r="D569" i="3"/>
  <c r="D835" i="3"/>
  <c r="D340" i="10"/>
  <c r="D824" i="3"/>
  <c r="D683" i="3"/>
  <c r="D846" i="10"/>
  <c r="D631" i="3"/>
  <c r="D990" i="3"/>
  <c r="D938" i="10"/>
  <c r="D498" i="3"/>
  <c r="D748" i="10"/>
  <c r="D246" i="10"/>
  <c r="D500" i="3"/>
  <c r="D270" i="10"/>
  <c r="D853" i="3"/>
  <c r="D814" i="3"/>
  <c r="D507" i="3"/>
  <c r="D663" i="10"/>
  <c r="D479" i="3"/>
  <c r="D752" i="10"/>
  <c r="D530" i="3"/>
  <c r="D335" i="10"/>
  <c r="D866" i="10"/>
  <c r="D779" i="10"/>
  <c r="D338" i="10"/>
  <c r="D940" i="3"/>
  <c r="D548" i="10"/>
  <c r="D891" i="10"/>
  <c r="D845" i="3"/>
  <c r="D530" i="10"/>
  <c r="D841" i="3"/>
  <c r="D877" i="10"/>
  <c r="D874" i="10"/>
  <c r="D628" i="10"/>
  <c r="D292" i="10"/>
  <c r="D886" i="10"/>
  <c r="D894" i="10"/>
  <c r="D633" i="10"/>
  <c r="D420" i="10"/>
  <c r="D553" i="3"/>
  <c r="D570" i="10"/>
  <c r="D971" i="10"/>
  <c r="D925" i="3"/>
  <c r="D296" i="3"/>
  <c r="D640" i="3"/>
  <c r="D604" i="3"/>
  <c r="D460" i="10"/>
  <c r="D949" i="10"/>
  <c r="D778" i="3"/>
  <c r="D369" i="10"/>
  <c r="D640" i="10"/>
  <c r="D995" i="10"/>
  <c r="D936" i="3"/>
  <c r="D573" i="3"/>
  <c r="D953" i="3"/>
  <c r="D650" i="10"/>
  <c r="D910" i="3"/>
  <c r="D864" i="3"/>
  <c r="D915" i="3"/>
  <c r="D823" i="10"/>
  <c r="D729" i="10"/>
  <c r="D283" i="10"/>
  <c r="D761" i="3"/>
  <c r="D282" i="10"/>
  <c r="D313" i="10"/>
  <c r="D504" i="10"/>
  <c r="D948" i="3"/>
  <c r="D760" i="10"/>
  <c r="D432" i="10"/>
  <c r="D428" i="10"/>
  <c r="D242" i="3"/>
  <c r="D800" i="10"/>
  <c r="D256" i="10"/>
  <c r="D379" i="3"/>
  <c r="D370" i="10"/>
  <c r="D888" i="3"/>
  <c r="D396" i="3"/>
  <c r="D483" i="3"/>
  <c r="D581" i="3"/>
  <c r="D618" i="3"/>
  <c r="D565" i="3"/>
  <c r="D875" i="3"/>
  <c r="D411" i="10"/>
  <c r="D658" i="10"/>
  <c r="D687" i="10"/>
  <c r="D719" i="3"/>
  <c r="D475" i="10"/>
  <c r="D842" i="3"/>
  <c r="D463" i="10"/>
  <c r="D747" i="10"/>
  <c r="D916" i="3"/>
  <c r="D586" i="3"/>
  <c r="D472" i="10"/>
  <c r="D634" i="10"/>
  <c r="D919" i="3"/>
  <c r="D625" i="3"/>
  <c r="D319" i="10"/>
  <c r="D561" i="10"/>
  <c r="D803" i="3"/>
  <c r="D693" i="3"/>
  <c r="D297" i="10"/>
  <c r="D685" i="10"/>
  <c r="D914" i="10"/>
  <c r="D645" i="3"/>
  <c r="D739" i="10"/>
  <c r="D598" i="10"/>
  <c r="D978" i="3"/>
  <c r="D661" i="3"/>
  <c r="D425" i="10"/>
  <c r="D660" i="3"/>
  <c r="D697" i="3"/>
  <c r="D889" i="3"/>
  <c r="D871" i="3"/>
  <c r="D610" i="10"/>
  <c r="D486" i="3"/>
  <c r="D572" i="10"/>
  <c r="D755" i="3"/>
  <c r="D707" i="3"/>
  <c r="D555" i="10"/>
  <c r="D886" i="3"/>
  <c r="D601" i="10"/>
  <c r="D998" i="3"/>
  <c r="D737" i="3"/>
  <c r="D510" i="10"/>
  <c r="D541" i="3"/>
  <c r="D762" i="10"/>
  <c r="D570" i="3"/>
  <c r="D921" i="3"/>
  <c r="D971" i="3"/>
  <c r="D449" i="10"/>
  <c r="D839" i="10"/>
  <c r="D903" i="10"/>
  <c r="D519" i="3"/>
  <c r="D278" i="10"/>
  <c r="D918" i="10"/>
  <c r="D986" i="3"/>
  <c r="D817" i="10"/>
  <c r="D857" i="10"/>
  <c r="D250" i="3"/>
  <c r="D709" i="10"/>
  <c r="D277" i="10"/>
  <c r="D391" i="3"/>
  <c r="D706" i="3"/>
  <c r="D854" i="10"/>
  <c r="D429" i="3"/>
  <c r="D837" i="10"/>
  <c r="D763" i="3"/>
  <c r="D784" i="3"/>
  <c r="D506" i="3"/>
  <c r="D749" i="3"/>
  <c r="D938" i="3"/>
  <c r="D749" i="10"/>
  <c r="D648" i="10"/>
  <c r="D775" i="10"/>
  <c r="D840" i="3"/>
  <c r="D388" i="10"/>
  <c r="D754" i="10"/>
  <c r="D755" i="10"/>
  <c r="D856" i="3"/>
  <c r="D887" i="10"/>
  <c r="D267" i="10"/>
  <c r="D342" i="10"/>
  <c r="D568" i="3"/>
  <c r="D741" i="3"/>
  <c r="D336" i="10"/>
  <c r="D271" i="10"/>
  <c r="D892" i="3"/>
  <c r="D727" i="3"/>
  <c r="D847" i="10"/>
  <c r="D876" i="10"/>
  <c r="D371" i="3"/>
  <c r="D540" i="10"/>
  <c r="D821" i="10"/>
  <c r="D496" i="10"/>
  <c r="D852" i="3"/>
  <c r="D946" i="3"/>
  <c r="D981" i="3"/>
  <c r="D853" i="10"/>
  <c r="D334" i="10"/>
  <c r="D545" i="10"/>
  <c r="D780" i="3"/>
  <c r="D595" i="10"/>
  <c r="D311" i="10"/>
  <c r="D607" i="10"/>
  <c r="D906" i="10"/>
  <c r="D627" i="10"/>
  <c r="D525" i="3"/>
  <c r="D410" i="10"/>
  <c r="D735" i="3"/>
  <c r="D836" i="3"/>
  <c r="D811" i="3"/>
  <c r="D690" i="10"/>
  <c r="D544" i="10"/>
  <c r="D295" i="10"/>
  <c r="D950" i="3"/>
  <c r="D636" i="10"/>
  <c r="D301" i="3"/>
  <c r="D391" i="10"/>
  <c r="D895" i="10"/>
  <c r="D433" i="3"/>
  <c r="D889" i="10"/>
  <c r="D885" i="10"/>
  <c r="D362" i="3"/>
  <c r="D944" i="10"/>
  <c r="D535" i="3"/>
  <c r="D610" i="3"/>
  <c r="D682" i="3"/>
  <c r="D401" i="10"/>
  <c r="D734" i="10"/>
  <c r="D822" i="3"/>
  <c r="D632" i="10"/>
  <c r="D902" i="10"/>
  <c r="D494" i="3"/>
  <c r="D844" i="10"/>
  <c r="D486" i="10"/>
  <c r="D378" i="10"/>
  <c r="D900" i="10"/>
  <c r="D819" i="3"/>
  <c r="D753" i="10"/>
  <c r="D976" i="3"/>
  <c r="D802" i="10"/>
  <c r="D520" i="10"/>
  <c r="D592" i="3"/>
  <c r="D869" i="10"/>
  <c r="D757" i="3"/>
  <c r="D269" i="10"/>
  <c r="D722" i="3"/>
  <c r="D731" i="3"/>
  <c r="D917" i="3"/>
  <c r="D699" i="10"/>
  <c r="D703" i="10"/>
  <c r="D274" i="10"/>
  <c r="D945" i="10"/>
  <c r="D495" i="10"/>
  <c r="D761" i="10"/>
  <c r="D992" i="3"/>
  <c r="D999" i="10"/>
  <c r="D859" i="3"/>
  <c r="D499" i="10"/>
  <c r="D304" i="10"/>
  <c r="D862" i="10"/>
  <c r="D359" i="10"/>
  <c r="D711" i="3"/>
  <c r="D696" i="3"/>
  <c r="D567" i="10"/>
  <c r="D438" i="10"/>
  <c r="D630" i="3"/>
  <c r="D276" i="10"/>
  <c r="D641" i="3"/>
  <c r="D750" i="10"/>
  <c r="D776" i="10"/>
  <c r="D629" i="3"/>
  <c r="D956" i="3"/>
  <c r="D851" i="3"/>
  <c r="D934" i="10"/>
  <c r="D910" i="10"/>
  <c r="D880" i="10"/>
  <c r="D581" i="10"/>
  <c r="D509" i="10"/>
  <c r="D636" i="3"/>
  <c r="D374" i="10"/>
  <c r="D793" i="10"/>
  <c r="D614" i="10"/>
  <c r="D847" i="3"/>
  <c r="D499" i="3"/>
  <c r="D411" i="3"/>
  <c r="D465" i="3"/>
  <c r="D993" i="10"/>
  <c r="D269" i="3"/>
  <c r="D575" i="3"/>
  <c r="D771" i="10"/>
  <c r="D410" i="3"/>
  <c r="D860" i="10"/>
  <c r="D412" i="10"/>
  <c r="D777" i="10"/>
  <c r="D966" i="3"/>
  <c r="D909" i="3"/>
  <c r="D805" i="10"/>
  <c r="D547" i="3"/>
  <c r="D804" i="3"/>
  <c r="D251" i="3"/>
  <c r="D739" i="3"/>
  <c r="D308" i="10"/>
  <c r="D794" i="10"/>
  <c r="D999" i="3"/>
  <c r="D529" i="3"/>
  <c r="D587" i="10"/>
  <c r="D707" i="10"/>
  <c r="D424" i="10"/>
  <c r="D744" i="10"/>
  <c r="D717" i="10"/>
  <c r="D528" i="3"/>
  <c r="D328" i="10"/>
  <c r="D504" i="3"/>
  <c r="D781" i="10"/>
  <c r="D403" i="10"/>
  <c r="D245" i="10"/>
  <c r="D336" i="3"/>
  <c r="D615" i="3"/>
  <c r="D516" i="3"/>
  <c r="D958" i="10"/>
  <c r="D534" i="3"/>
  <c r="D306" i="10"/>
  <c r="D557" i="3"/>
  <c r="D740" i="10"/>
  <c r="D588" i="3"/>
  <c r="D725" i="10"/>
  <c r="D872" i="10"/>
  <c r="D327" i="10"/>
  <c r="D477" i="3"/>
  <c r="D904" i="3"/>
  <c r="D789" i="3"/>
  <c r="D935" i="3"/>
  <c r="D392" i="10"/>
  <c r="D986" i="10"/>
  <c r="D783" i="10"/>
  <c r="D467" i="10"/>
  <c r="D674" i="3"/>
  <c r="D915" i="10"/>
  <c r="D672" i="10"/>
  <c r="D407" i="10"/>
  <c r="D472" i="3"/>
  <c r="D771" i="3"/>
  <c r="D420" i="3"/>
  <c r="D617" i="3"/>
  <c r="D830" i="10"/>
  <c r="D328" i="3"/>
  <c r="D842" i="10"/>
  <c r="D296" i="10"/>
  <c r="D378" i="3"/>
  <c r="D523" i="3"/>
  <c r="D852" i="10"/>
  <c r="D421" i="3"/>
  <c r="D731" i="10"/>
  <c r="D382" i="10"/>
  <c r="D784" i="10"/>
  <c r="D769" i="3"/>
  <c r="D795" i="3"/>
  <c r="D488" i="3"/>
  <c r="D981" i="10"/>
  <c r="D868" i="3"/>
  <c r="D732" i="10"/>
  <c r="D501" i="3"/>
  <c r="D539" i="10"/>
  <c r="D862" i="3"/>
  <c r="D929" i="3"/>
  <c r="D665" i="3"/>
  <c r="D712" i="3"/>
  <c r="D571" i="3"/>
  <c r="D601" i="3"/>
  <c r="D714" i="3"/>
  <c r="D413" i="10"/>
  <c r="D699" i="3"/>
  <c r="D941" i="10"/>
  <c r="D490" i="10"/>
  <c r="D857" i="3"/>
  <c r="D918" i="3"/>
  <c r="D957" i="3"/>
  <c r="D310" i="10"/>
  <c r="D972" i="3"/>
  <c r="D890" i="3"/>
  <c r="D298" i="10"/>
  <c r="D701" i="10"/>
  <c r="D806" i="10"/>
  <c r="D647" i="3"/>
  <c r="D569" i="10"/>
  <c r="D990" i="10"/>
  <c r="D725" i="3"/>
  <c r="D479" i="10"/>
  <c r="D492" i="3"/>
  <c r="D576" i="10"/>
  <c r="D620" i="10"/>
  <c r="D773" i="3"/>
  <c r="D863" i="10"/>
  <c r="D446" i="10"/>
  <c r="D507" i="10"/>
  <c r="D605" i="3"/>
  <c r="D469" i="3"/>
  <c r="D983" i="3"/>
  <c r="D537" i="3"/>
  <c r="D869" i="3"/>
  <c r="D544" i="3"/>
  <c r="D991" i="10"/>
  <c r="D249" i="3"/>
  <c r="D611" i="3"/>
  <c r="D268" i="10"/>
  <c r="D791" i="10"/>
  <c r="D263" i="10"/>
  <c r="D744" i="3"/>
  <c r="D846" i="3"/>
  <c r="D592" i="10"/>
  <c r="D466" i="10"/>
  <c r="D458" i="3"/>
  <c r="D994" i="3"/>
  <c r="D625" i="10"/>
  <c r="D387" i="3"/>
  <c r="D823" i="3"/>
  <c r="D597" i="10"/>
  <c r="D435" i="3"/>
  <c r="D662" i="3"/>
  <c r="D786" i="3"/>
  <c r="D873" i="3"/>
  <c r="D512" i="3"/>
  <c r="D558" i="10"/>
  <c r="D703" i="3"/>
  <c r="D445" i="10"/>
  <c r="D542" i="10"/>
  <c r="D493" i="3"/>
  <c r="D738" i="3"/>
  <c r="D580" i="3"/>
  <c r="D552" i="10"/>
  <c r="D770" i="10"/>
  <c r="D732" i="3"/>
  <c r="D512" i="10"/>
  <c r="D799" i="3"/>
  <c r="D309" i="10"/>
  <c r="D867" i="10"/>
  <c r="D406" i="3"/>
  <c r="D452" i="10"/>
  <c r="D933" i="3"/>
  <c r="D996" i="10"/>
  <c r="D503" i="3"/>
  <c r="D789" i="10"/>
  <c r="D861" i="3"/>
  <c r="D923" i="3"/>
  <c r="D767" i="3"/>
  <c r="D939" i="10"/>
  <c r="D547" i="10"/>
  <c r="D418" i="10"/>
  <c r="D738" i="10"/>
  <c r="D402" i="10"/>
  <c r="D736" i="10"/>
  <c r="D896" i="3"/>
  <c r="D902" i="3"/>
  <c r="D830" i="3"/>
  <c r="D555" i="3"/>
  <c r="D726" i="10"/>
  <c r="D923" i="10"/>
  <c r="D832" i="3"/>
  <c r="D439" i="3"/>
  <c r="D586" i="10"/>
  <c r="D454" i="10"/>
  <c r="D450" i="3"/>
  <c r="D772" i="10"/>
  <c r="D326" i="10"/>
  <c r="D370" i="3"/>
  <c r="D850" i="10"/>
  <c r="D947" i="10"/>
  <c r="D304" i="3"/>
  <c r="D742" i="10"/>
  <c r="D447" i="10"/>
  <c r="D270" i="3"/>
  <c r="D627" i="3"/>
  <c r="D928" i="10"/>
  <c r="D462" i="3"/>
  <c r="D579" i="10"/>
  <c r="D287" i="3"/>
  <c r="D925" i="10"/>
  <c r="D360" i="10"/>
  <c r="D330" i="3"/>
  <c r="D372" i="10"/>
  <c r="D543" i="10"/>
  <c r="D394" i="3"/>
  <c r="D580" i="10"/>
  <c r="D463" i="3"/>
  <c r="D655" i="3"/>
  <c r="D275" i="10"/>
  <c r="D401" i="3"/>
  <c r="D609" i="10"/>
  <c r="D733" i="10"/>
  <c r="D265" i="3"/>
  <c r="D653" i="3"/>
  <c r="D692" i="3"/>
  <c r="D244" i="3"/>
  <c r="D255" i="3"/>
  <c r="D321" i="3"/>
  <c r="D482" i="10"/>
  <c r="D932" i="10"/>
  <c r="D360" i="3"/>
  <c r="D538" i="10"/>
  <c r="D302" i="10"/>
  <c r="D446" i="3"/>
  <c r="D885" i="3"/>
  <c r="D318" i="3"/>
  <c r="D916" i="10"/>
  <c r="D969" i="10"/>
  <c r="D311" i="3"/>
  <c r="D796" i="10"/>
  <c r="D827" i="3"/>
  <c r="D383" i="3"/>
  <c r="D821" i="3"/>
  <c r="D388" i="3"/>
  <c r="D684" i="10"/>
  <c r="D879" i="10"/>
  <c r="D308" i="3"/>
  <c r="D694" i="10"/>
  <c r="D917" i="10"/>
  <c r="D756" i="10"/>
  <c r="D234" i="10"/>
  <c r="D831" i="10"/>
  <c r="D778" i="10"/>
  <c r="D241" i="3"/>
  <c r="D568" i="10"/>
  <c r="D698" i="10"/>
  <c r="D268" i="3"/>
  <c r="D285" i="10"/>
  <c r="D556" i="3"/>
  <c r="D520" i="3"/>
  <c r="D243" i="3"/>
  <c r="D762" i="3"/>
  <c r="D358" i="10"/>
  <c r="D474" i="10"/>
  <c r="D238" i="10"/>
  <c r="D312" i="3"/>
  <c r="D562" i="3"/>
  <c r="D330" i="10"/>
  <c r="D257" i="10"/>
  <c r="D493" i="10"/>
  <c r="D536" i="10"/>
  <c r="D608" i="10"/>
  <c r="D548" i="3"/>
  <c r="D397" i="10"/>
  <c r="D252" i="10"/>
  <c r="D234" i="3"/>
  <c r="D347" i="10"/>
  <c r="D677" i="3"/>
  <c r="D368" i="3"/>
  <c r="D708" i="10"/>
  <c r="D389" i="10"/>
  <c r="D373" i="3"/>
  <c r="D750" i="3"/>
  <c r="D531" i="10"/>
  <c r="D671" i="3"/>
  <c r="D837" i="3"/>
  <c r="D813" i="3"/>
  <c r="D406" i="10"/>
  <c r="D927" i="10"/>
  <c r="D619" i="3"/>
  <c r="D657" i="3"/>
  <c r="D812" i="10"/>
  <c r="D653" i="10"/>
  <c r="D912" i="10"/>
  <c r="D354" i="10"/>
  <c r="D838" i="10"/>
  <c r="D319" i="3"/>
  <c r="D628" i="3"/>
  <c r="D730" i="10"/>
  <c r="D527" i="3"/>
  <c r="D768" i="10"/>
  <c r="D566" i="10"/>
  <c r="D922" i="3"/>
  <c r="D515" i="10"/>
  <c r="D845" i="10"/>
  <c r="D666" i="10"/>
  <c r="D944" i="3"/>
  <c r="D419" i="10"/>
  <c r="D829" i="10"/>
  <c r="D977" i="3"/>
  <c r="D603" i="10"/>
  <c r="D950" i="10"/>
  <c r="D873" i="10"/>
  <c r="D631" i="10"/>
  <c r="D967" i="3"/>
  <c r="D674" i="10"/>
  <c r="D935" i="10"/>
  <c r="D589" i="3"/>
  <c r="D398" i="10"/>
  <c r="D513" i="3"/>
  <c r="D686" i="10"/>
  <c r="D645" i="10"/>
  <c r="D233" i="10"/>
  <c r="D982" i="10"/>
  <c r="D484" i="10"/>
  <c r="D236" i="10"/>
  <c r="D481" i="3"/>
  <c r="D365" i="3"/>
  <c r="D324" i="3"/>
  <c r="D668" i="3"/>
  <c r="D888" i="10"/>
  <c r="D361" i="3"/>
  <c r="D955" i="10"/>
  <c r="D946" i="10"/>
  <c r="D384" i="3"/>
  <c r="D770" i="3"/>
  <c r="D316" i="3"/>
  <c r="D444" i="10"/>
  <c r="D300" i="10"/>
  <c r="D414" i="3"/>
  <c r="D529" i="10"/>
  <c r="D681" i="3"/>
  <c r="D409" i="3"/>
  <c r="D959" i="10"/>
  <c r="D434" i="3"/>
  <c r="D980" i="3"/>
  <c r="D519" i="10"/>
  <c r="D283" i="3"/>
  <c r="D911" i="10"/>
  <c r="D670" i="10"/>
  <c r="D354" i="3"/>
  <c r="D550" i="10"/>
  <c r="D759" i="10"/>
  <c r="D892" i="10"/>
  <c r="D380" i="3"/>
  <c r="D425" i="3"/>
  <c r="D930" i="3"/>
  <c r="D583" i="10"/>
  <c r="D427" i="3"/>
  <c r="D704" i="3"/>
  <c r="D763" i="10"/>
  <c r="D297" i="3"/>
  <c r="D290" i="10"/>
  <c r="D392" i="3"/>
  <c r="D764" i="10"/>
  <c r="D654" i="10"/>
  <c r="D305" i="3"/>
  <c r="D949" i="3"/>
  <c r="D280" i="10"/>
  <c r="D399" i="3"/>
  <c r="D491" i="3"/>
  <c r="D295" i="3"/>
  <c r="D293" i="10"/>
  <c r="D368" i="10"/>
  <c r="D407" i="3"/>
  <c r="D819" i="10"/>
  <c r="D261" i="10"/>
  <c r="D415" i="3"/>
  <c r="D365" i="10"/>
  <c r="D559" i="3"/>
  <c r="D363" i="3"/>
  <c r="D443" i="10"/>
  <c r="D985" i="10"/>
  <c r="D284" i="3"/>
  <c r="D806" i="3"/>
  <c r="D351" i="3"/>
  <c r="D594" i="10"/>
  <c r="D596" i="3"/>
  <c r="D447" i="3"/>
  <c r="D883" i="10"/>
  <c r="D322" i="10"/>
  <c r="D369" i="3"/>
  <c r="D733" i="3"/>
  <c r="D271" i="3"/>
  <c r="D722" i="10"/>
  <c r="D901" i="3"/>
  <c r="D353" i="3"/>
  <c r="D878" i="10"/>
  <c r="D344" i="10"/>
  <c r="D277" i="3"/>
  <c r="D294" i="10"/>
  <c r="D988" i="10"/>
  <c r="D400" i="10"/>
  <c r="D222" i="10"/>
  <c r="D664" i="10"/>
  <c r="D272" i="3"/>
  <c r="D289" i="3"/>
  <c r="D485" i="10"/>
  <c r="D630" i="10"/>
  <c r="D323" i="3"/>
  <c r="D350" i="10"/>
  <c r="D815" i="10"/>
  <c r="D948" i="10"/>
  <c r="D552" i="3"/>
  <c r="D818" i="3"/>
  <c r="D858" i="10"/>
  <c r="D367" i="10"/>
  <c r="D505" i="3"/>
  <c r="D751" i="10"/>
  <c r="D757" i="10"/>
  <c r="D897" i="3"/>
  <c r="D680" i="3"/>
  <c r="D956" i="10"/>
  <c r="D460" i="3"/>
  <c r="D383" i="10"/>
  <c r="D439" i="10"/>
  <c r="D1000" i="10"/>
  <c r="D799" i="10"/>
  <c r="D849" i="3"/>
  <c r="D527" i="10"/>
  <c r="D953" i="10"/>
  <c r="D883" i="3"/>
  <c r="D701" i="3"/>
  <c r="D952" i="10"/>
  <c r="D492" i="10"/>
  <c r="D514" i="10"/>
  <c r="D480" i="10"/>
  <c r="D984" i="10"/>
  <c r="D341" i="10"/>
  <c r="D932" i="3"/>
  <c r="D928" i="3"/>
  <c r="D716" i="3"/>
  <c r="D650" i="3"/>
  <c r="D940" i="10"/>
  <c r="D936" i="10"/>
  <c r="D543" i="3"/>
  <c r="D430" i="3"/>
  <c r="D384" i="10"/>
  <c r="D349" i="10"/>
  <c r="D461" i="3"/>
  <c r="D820" i="3"/>
  <c r="D958" i="3"/>
  <c r="D339" i="3"/>
  <c r="D897" i="10"/>
  <c r="D281" i="3"/>
  <c r="D366" i="10"/>
  <c r="D356" i="3"/>
  <c r="D501" i="10"/>
  <c r="D251" i="10"/>
  <c r="D278" i="3"/>
  <c r="D832" i="10"/>
  <c r="D743" i="3"/>
  <c r="D389" i="3"/>
  <c r="D429" i="10"/>
  <c r="D238" i="3"/>
  <c r="D721" i="10"/>
  <c r="D502" i="3"/>
  <c r="D261" i="3"/>
  <c r="D549" i="10"/>
  <c r="D621" i="10"/>
  <c r="D436" i="3"/>
  <c r="D247" i="10"/>
  <c r="D235" i="10"/>
  <c r="D456" i="10"/>
  <c r="D922" i="10"/>
  <c r="D236" i="3"/>
  <c r="D281" i="10"/>
  <c r="D264" i="10"/>
  <c r="D233" i="3"/>
  <c r="D430" i="10"/>
  <c r="D711" i="10"/>
  <c r="D266" i="3"/>
  <c r="D559" i="10"/>
  <c r="D264" i="3"/>
  <c r="D535" i="10"/>
  <c r="D415" i="10"/>
  <c r="D403" i="3"/>
  <c r="D840" i="10"/>
  <c r="D810" i="10"/>
  <c r="D428" i="3"/>
  <c r="D476" i="10"/>
  <c r="D242" i="10"/>
  <c r="D962" i="3"/>
  <c r="D908" i="10"/>
  <c r="D237" i="3"/>
  <c r="D880" i="3"/>
  <c r="D254" i="10"/>
  <c r="D317" i="3"/>
  <c r="D919" i="10"/>
  <c r="D713" i="3"/>
  <c r="D754" i="3"/>
  <c r="D649" i="10"/>
  <c r="D796" i="3"/>
  <c r="D907" i="10"/>
  <c r="D288" i="10"/>
  <c r="D377" i="3"/>
  <c r="D774" i="10"/>
  <c r="D265" i="10"/>
  <c r="D291" i="3"/>
  <c r="D286" i="10"/>
  <c r="D815" i="3"/>
  <c r="D349" i="3"/>
  <c r="D385" i="10"/>
  <c r="D248" i="3"/>
  <c r="D600" i="3"/>
  <c r="D381" i="10"/>
  <c r="D280" i="3"/>
  <c r="D809" i="10"/>
  <c r="D511" i="10"/>
  <c r="D386" i="3"/>
  <c r="D692" i="10"/>
  <c r="D340" i="3"/>
  <c r="D824" i="10"/>
  <c r="D795" i="10"/>
  <c r="D288" i="3"/>
  <c r="D394" i="10"/>
  <c r="D315" i="10"/>
  <c r="D419" i="3"/>
  <c r="D706" i="10"/>
  <c r="D788" i="3"/>
  <c r="D243" i="10"/>
  <c r="D710" i="10"/>
  <c r="D350" i="3"/>
  <c r="D909" i="10"/>
  <c r="D299" i="3"/>
  <c r="D901" i="10"/>
  <c r="D455" i="10"/>
  <c r="D413" i="3"/>
  <c r="D661" i="10"/>
  <c r="D525" i="10"/>
  <c r="D302" i="3"/>
  <c r="D924" i="10"/>
  <c r="D641" i="10"/>
  <c r="D538" i="3"/>
  <c r="D352" i="10"/>
  <c r="D332" i="10"/>
  <c r="D638" i="10"/>
  <c r="D906" i="3"/>
  <c r="D386" i="10"/>
  <c r="D322" i="3"/>
  <c r="D644" i="3"/>
  <c r="D836" i="10"/>
  <c r="D638" i="3"/>
  <c r="D867" i="3"/>
  <c r="D691" i="3"/>
  <c r="D788" i="10"/>
  <c r="D279" i="3"/>
  <c r="D305" i="10"/>
  <c r="D255" i="10"/>
  <c r="D908" i="3"/>
  <c r="D282" i="3"/>
  <c r="D961" i="10"/>
  <c r="D670" i="3"/>
  <c r="D306" i="3"/>
  <c r="D965" i="10"/>
  <c r="D309" i="3"/>
  <c r="D726" i="3"/>
  <c r="D457" i="3"/>
  <c r="D964" i="10"/>
  <c r="D989" i="10"/>
  <c r="D260" i="10"/>
  <c r="D644" i="10"/>
  <c r="D240" i="10"/>
  <c r="D246" i="3"/>
  <c r="D675" i="3"/>
  <c r="D539" i="3"/>
  <c r="D478" i="10"/>
  <c r="D671" i="10"/>
  <c r="D616" i="3"/>
  <c r="D284" i="10"/>
  <c r="D695" i="3"/>
  <c r="D303" i="3"/>
  <c r="D790" i="3"/>
  <c r="D423" i="10"/>
  <c r="D290" i="3"/>
  <c r="D978" i="10"/>
  <c r="D301" i="10"/>
  <c r="D253" i="3"/>
  <c r="D782" i="10"/>
  <c r="D637" i="10"/>
  <c r="D343" i="3"/>
  <c r="D227" i="3"/>
  <c r="D408" i="10"/>
  <c r="D500" i="10"/>
  <c r="D357" i="10"/>
  <c r="D643" i="10"/>
  <c r="D715" i="3"/>
  <c r="D663" i="3"/>
  <c r="D307" i="3"/>
  <c r="D689" i="10"/>
  <c r="D337" i="3"/>
  <c r="D890" i="10"/>
  <c r="D652" i="10"/>
  <c r="D381" i="3"/>
  <c r="D132" i="10"/>
  <c r="D166" i="10"/>
  <c r="D197" i="10"/>
  <c r="D184" i="10"/>
  <c r="D195" i="10"/>
  <c r="D158" i="10"/>
  <c r="D193" i="3"/>
  <c r="D161" i="3"/>
  <c r="D168" i="3"/>
  <c r="D196" i="3"/>
  <c r="D167" i="3"/>
  <c r="D588" i="10"/>
  <c r="D816" i="10"/>
  <c r="D359" i="3"/>
  <c r="D318" i="10"/>
  <c r="D398" i="3"/>
  <c r="D273" i="10"/>
  <c r="D408" i="3"/>
  <c r="D222" i="3"/>
  <c r="D216" i="10"/>
  <c r="D214" i="10"/>
  <c r="D174" i="10"/>
  <c r="D140" i="10"/>
  <c r="D189" i="3"/>
  <c r="D155" i="3"/>
  <c r="D140" i="3"/>
  <c r="D149" i="3"/>
  <c r="D144" i="3"/>
  <c r="D285" i="3"/>
  <c r="D223" i="3"/>
  <c r="D404" i="3"/>
  <c r="D712" i="10"/>
  <c r="D310" i="3"/>
  <c r="D231" i="10"/>
  <c r="D656" i="3"/>
  <c r="D235" i="3"/>
  <c r="D217" i="10"/>
  <c r="D177" i="10"/>
  <c r="D190" i="10"/>
  <c r="D206" i="10"/>
  <c r="D208" i="10"/>
  <c r="D138" i="10"/>
  <c r="D141" i="10"/>
  <c r="D192" i="3"/>
  <c r="D213" i="3"/>
  <c r="D175" i="3"/>
  <c r="D137" i="3"/>
  <c r="D621" i="3"/>
  <c r="D435" i="10"/>
  <c r="D221" i="3"/>
  <c r="D693" i="10"/>
  <c r="D245" i="3"/>
  <c r="D361" i="10"/>
  <c r="D375" i="3"/>
  <c r="D229" i="10"/>
  <c r="D179" i="10"/>
  <c r="D180" i="10"/>
  <c r="D173" i="10"/>
  <c r="D144" i="10"/>
  <c r="D189" i="10"/>
  <c r="D205" i="3"/>
  <c r="D181" i="3"/>
  <c r="D180" i="3"/>
  <c r="D185" i="3"/>
  <c r="D200" i="3"/>
  <c r="D217" i="3"/>
  <c r="D204" i="3"/>
  <c r="D215" i="3"/>
  <c r="D195" i="3"/>
  <c r="D55" i="10"/>
  <c r="D58" i="10"/>
  <c r="D129" i="10"/>
  <c r="D119" i="10"/>
  <c r="D99" i="10"/>
  <c r="D43" i="10"/>
  <c r="D65" i="10"/>
  <c r="D63" i="10"/>
  <c r="D115" i="10"/>
  <c r="D72" i="10"/>
  <c r="D70" i="10"/>
  <c r="D86" i="10"/>
  <c r="D69" i="10"/>
  <c r="D111" i="10"/>
  <c r="D104" i="10"/>
  <c r="D103" i="10"/>
  <c r="D64" i="10"/>
  <c r="D97" i="10"/>
  <c r="D59" i="10"/>
  <c r="D49" i="10"/>
  <c r="D83" i="10"/>
  <c r="D105" i="10"/>
  <c r="D57" i="10"/>
  <c r="D3" i="3"/>
  <c r="D54" i="3"/>
  <c r="D42" i="3"/>
  <c r="D72" i="3"/>
  <c r="D52" i="3"/>
  <c r="D56" i="3"/>
  <c r="D112" i="3"/>
  <c r="D76" i="3"/>
  <c r="D86" i="3"/>
  <c r="D43" i="3"/>
  <c r="D102" i="3"/>
  <c r="D94" i="3"/>
  <c r="D82" i="3"/>
  <c r="D85" i="3"/>
  <c r="D74" i="3"/>
  <c r="D77" i="3"/>
  <c r="D46" i="3"/>
  <c r="D68" i="3"/>
  <c r="D130" i="3"/>
  <c r="D51" i="3"/>
  <c r="D122" i="3"/>
  <c r="D108" i="3"/>
  <c r="D121" i="3"/>
  <c r="D24" i="10"/>
  <c r="D8" i="10"/>
  <c r="D19" i="10"/>
  <c r="D36" i="10"/>
  <c r="D6" i="10"/>
  <c r="D34" i="10"/>
  <c r="D20" i="10"/>
  <c r="D33" i="10"/>
  <c r="D5" i="10"/>
  <c r="D11" i="3"/>
  <c r="D12" i="3"/>
  <c r="D21" i="3"/>
  <c r="D36" i="3"/>
  <c r="D26" i="3"/>
  <c r="D14" i="3"/>
  <c r="D18" i="3"/>
  <c r="D39" i="3"/>
  <c r="D25" i="3"/>
  <c r="D856" i="10"/>
  <c r="D979" i="10"/>
  <c r="D372" i="3"/>
  <c r="D743" i="10"/>
  <c r="D522" i="10"/>
  <c r="D523" i="10"/>
  <c r="D602" i="3"/>
  <c r="D254" i="3"/>
  <c r="D697" i="10"/>
  <c r="D516" i="10"/>
  <c r="D260" i="3"/>
  <c r="D891" i="3"/>
  <c r="D240" i="3"/>
  <c r="D438" i="3"/>
  <c r="D358" i="3"/>
  <c r="D346" i="3"/>
  <c r="D228" i="10"/>
  <c r="D366" i="3"/>
  <c r="D341" i="3"/>
  <c r="D416" i="3"/>
  <c r="D202" i="10"/>
  <c r="D185" i="10"/>
  <c r="D138" i="3"/>
  <c r="D163" i="3"/>
  <c r="D382" i="3"/>
  <c r="D396" i="10"/>
  <c r="D442" i="3"/>
  <c r="D199" i="10"/>
  <c r="D166" i="3"/>
  <c r="D926" i="3"/>
  <c r="D230" i="10"/>
  <c r="D433" i="10"/>
  <c r="D160" i="10"/>
  <c r="D152" i="10"/>
  <c r="D162" i="10"/>
  <c r="D147" i="3"/>
  <c r="D787" i="10"/>
  <c r="D320" i="3"/>
  <c r="D228" i="3"/>
  <c r="D169" i="10"/>
  <c r="D181" i="10"/>
  <c r="D212" i="3"/>
  <c r="D135" i="3"/>
  <c r="D188" i="3"/>
  <c r="D96" i="10"/>
  <c r="D42" i="10"/>
  <c r="D120" i="10"/>
  <c r="D114" i="10"/>
  <c r="D78" i="10"/>
  <c r="D91" i="10"/>
  <c r="D126" i="10"/>
  <c r="D48" i="3"/>
  <c r="D622" i="3"/>
  <c r="D613" i="3"/>
  <c r="D465" i="10"/>
  <c r="D642" i="10"/>
  <c r="D972" i="10"/>
  <c r="D262" i="10"/>
  <c r="D421" i="10"/>
  <c r="D727" i="10"/>
  <c r="D710" i="3"/>
  <c r="D298" i="3"/>
  <c r="D563" i="10"/>
  <c r="D679" i="10"/>
  <c r="D927" i="3"/>
  <c r="D718" i="10"/>
  <c r="D259" i="10"/>
  <c r="D471" i="10"/>
  <c r="D294" i="3"/>
  <c r="D377" i="10"/>
  <c r="D258" i="3"/>
  <c r="D954" i="3"/>
  <c r="D344" i="3"/>
  <c r="D894" i="3"/>
  <c r="D440" i="3"/>
  <c r="D459" i="3"/>
  <c r="D870" i="10"/>
  <c r="D331" i="3"/>
  <c r="D896" i="10"/>
  <c r="D352" i="3"/>
  <c r="D859" i="10"/>
  <c r="D818" i="10"/>
  <c r="D314" i="10"/>
  <c r="D241" i="10"/>
  <c r="D300" i="3"/>
  <c r="D582" i="10"/>
  <c r="D263" i="3"/>
  <c r="D884" i="10"/>
  <c r="D272" i="10"/>
  <c r="D367" i="3"/>
  <c r="D461" i="10"/>
  <c r="D574" i="10"/>
  <c r="D364" i="3"/>
  <c r="D979" i="3"/>
  <c r="D314" i="3"/>
  <c r="D833" i="3"/>
  <c r="D875" i="10"/>
  <c r="D400" i="3"/>
  <c r="D977" i="10"/>
  <c r="D575" i="10"/>
  <c r="D445" i="3"/>
  <c r="D416" i="10"/>
  <c r="D904" i="10"/>
  <c r="D443" i="3"/>
  <c r="D226" i="10"/>
  <c r="D299" i="10"/>
  <c r="D626" i="10"/>
  <c r="D517" i="10"/>
  <c r="D313" i="3"/>
  <c r="D970" i="3"/>
  <c r="D620" i="3"/>
  <c r="D455" i="3"/>
  <c r="D506" i="10"/>
  <c r="D418" i="3"/>
  <c r="D871" i="10"/>
  <c r="D333" i="3"/>
  <c r="D226" i="3"/>
  <c r="D149" i="10"/>
  <c r="D210" i="10"/>
  <c r="D207" i="10"/>
  <c r="D147" i="10"/>
  <c r="D211" i="10"/>
  <c r="D151" i="3"/>
  <c r="D191" i="3"/>
  <c r="D184" i="3"/>
  <c r="D152" i="3"/>
  <c r="D148" i="3"/>
  <c r="D798" i="10"/>
  <c r="D448" i="3"/>
  <c r="D643" i="3"/>
  <c r="D221" i="10"/>
  <c r="D258" i="10"/>
  <c r="D326" i="3"/>
  <c r="D849" i="10"/>
  <c r="D456" i="3"/>
  <c r="D219" i="3"/>
  <c r="D218" i="10"/>
  <c r="D192" i="10"/>
  <c r="D182" i="10"/>
  <c r="D175" i="10"/>
  <c r="D211" i="3"/>
  <c r="D143" i="3"/>
  <c r="D214" i="3"/>
  <c r="D190" i="3"/>
  <c r="D176" i="3"/>
  <c r="D545" i="3"/>
  <c r="D967" i="10"/>
  <c r="D335" i="3"/>
  <c r="D826" i="10"/>
  <c r="D432" i="3"/>
  <c r="D900" i="3"/>
  <c r="D905" i="10"/>
  <c r="D274" i="3"/>
  <c r="D203" i="10"/>
  <c r="D170" i="10"/>
  <c r="D161" i="10"/>
  <c r="D209" i="10"/>
  <c r="D178" i="10"/>
  <c r="D165" i="10"/>
  <c r="D203" i="3"/>
  <c r="D178" i="3"/>
  <c r="D146" i="3"/>
  <c r="D162" i="3"/>
  <c r="D244" i="10"/>
  <c r="D293" i="3"/>
  <c r="D441" i="3"/>
  <c r="D219" i="10"/>
  <c r="D262" i="3"/>
  <c r="D230" i="3"/>
  <c r="D673" i="3"/>
  <c r="D393" i="3"/>
  <c r="D200" i="10"/>
  <c r="D157" i="10"/>
  <c r="D198" i="10"/>
  <c r="D191" i="10"/>
  <c r="D131" i="10"/>
  <c r="D204" i="10"/>
  <c r="D174" i="3"/>
  <c r="D158" i="3"/>
  <c r="D132" i="3"/>
  <c r="D208" i="3"/>
  <c r="D202" i="3"/>
  <c r="D171" i="3"/>
  <c r="D159" i="3"/>
  <c r="D133" i="3"/>
  <c r="D77" i="10"/>
  <c r="D81" i="10"/>
  <c r="D41" i="10"/>
  <c r="D130" i="10"/>
  <c r="D75" i="10"/>
  <c r="D74" i="10"/>
  <c r="D95" i="10"/>
  <c r="D90" i="10"/>
  <c r="D102" i="10"/>
  <c r="D128" i="10"/>
  <c r="D54" i="10"/>
  <c r="D93" i="10"/>
  <c r="D82" i="10"/>
  <c r="D109" i="10"/>
  <c r="D56" i="10"/>
  <c r="D48" i="10"/>
  <c r="D127" i="10"/>
  <c r="D52" i="10"/>
  <c r="D80" i="10"/>
  <c r="D67" i="10"/>
  <c r="D112" i="10"/>
  <c r="D51" i="10"/>
  <c r="D89" i="10"/>
  <c r="D69" i="3"/>
  <c r="D63" i="3"/>
  <c r="D107" i="3"/>
  <c r="D47" i="3"/>
  <c r="D116" i="3"/>
  <c r="D114" i="3"/>
  <c r="D111" i="3"/>
  <c r="D59" i="3"/>
  <c r="D60" i="3"/>
  <c r="D45" i="3"/>
  <c r="D93" i="3"/>
  <c r="D73" i="3"/>
  <c r="D41" i="3"/>
  <c r="D62" i="3"/>
  <c r="D92" i="3"/>
  <c r="D123" i="3"/>
  <c r="D127" i="3"/>
  <c r="D96" i="3"/>
  <c r="D95" i="3"/>
  <c r="D50" i="3"/>
  <c r="D89" i="3"/>
  <c r="D61" i="3"/>
  <c r="D109" i="3"/>
  <c r="D22" i="10"/>
  <c r="D4" i="10"/>
  <c r="D40" i="10"/>
  <c r="D13" i="10"/>
  <c r="D9" i="10"/>
  <c r="D7" i="10"/>
  <c r="D16" i="10"/>
  <c r="D30" i="10"/>
  <c r="D29" i="10"/>
  <c r="D23" i="10"/>
  <c r="D5" i="3"/>
  <c r="D33" i="3"/>
  <c r="D32" i="3"/>
  <c r="D22" i="3"/>
  <c r="D40" i="3"/>
  <c r="D9" i="3"/>
  <c r="D30" i="3"/>
  <c r="D38" i="3"/>
  <c r="D6" i="3"/>
  <c r="D684" i="3"/>
  <c r="D898" i="10"/>
  <c r="D546" i="3"/>
  <c r="D702" i="10"/>
  <c r="D343" i="10"/>
  <c r="D929" i="10"/>
  <c r="D995" i="3"/>
  <c r="D250" i="10"/>
  <c r="D489" i="3"/>
  <c r="D811" i="10"/>
  <c r="D704" i="10"/>
  <c r="D253" i="10"/>
  <c r="D431" i="3"/>
  <c r="D334" i="3"/>
  <c r="D696" i="10"/>
  <c r="D452" i="3"/>
  <c r="D291" i="10"/>
  <c r="D597" i="3"/>
  <c r="D766" i="10"/>
  <c r="D591" i="10"/>
  <c r="D259" i="3"/>
  <c r="D256" i="3"/>
  <c r="D397" i="3"/>
  <c r="D220" i="10"/>
  <c r="D496" i="3"/>
  <c r="D167" i="10"/>
  <c r="D146" i="10"/>
  <c r="D157" i="3"/>
  <c r="D209" i="3"/>
  <c r="D431" i="10"/>
  <c r="D232" i="3"/>
  <c r="D194" i="10"/>
  <c r="D171" i="10"/>
  <c r="D186" i="3"/>
  <c r="D218" i="3"/>
  <c r="D521" i="3"/>
  <c r="D224" i="3"/>
  <c r="D239" i="10"/>
  <c r="D133" i="10"/>
  <c r="D187" i="10"/>
  <c r="D216" i="3"/>
  <c r="D651" i="3"/>
  <c r="D895" i="3"/>
  <c r="D315" i="3"/>
  <c r="D150" i="10"/>
  <c r="D164" i="10"/>
  <c r="D164" i="3"/>
  <c r="D201" i="3"/>
  <c r="D187" i="3"/>
  <c r="D66" i="10"/>
  <c r="D47" i="10"/>
  <c r="D76" i="10"/>
  <c r="D108" i="10"/>
  <c r="D101" i="10"/>
  <c r="D124" i="10"/>
  <c r="D45" i="10"/>
  <c r="D98" i="10"/>
  <c r="D723" i="10"/>
  <c r="D646" i="3"/>
  <c r="D317" i="10"/>
  <c r="D992" i="10"/>
  <c r="D760" i="3"/>
  <c r="D380" i="10"/>
  <c r="D659" i="3"/>
  <c r="D423" i="3"/>
  <c r="D286" i="3"/>
  <c r="D660" i="10"/>
  <c r="D578" i="10"/>
  <c r="D964" i="3"/>
  <c r="D774" i="3"/>
  <c r="D374" i="3"/>
  <c r="D708" i="3"/>
  <c r="D327" i="3"/>
  <c r="D987" i="3"/>
  <c r="D292" i="3"/>
  <c r="D831" i="3"/>
  <c r="D348" i="3"/>
  <c r="D537" i="10"/>
  <c r="D342" i="3"/>
  <c r="D682" i="10"/>
  <c r="D797" i="3"/>
  <c r="D617" i="10"/>
  <c r="D872" i="3"/>
  <c r="D451" i="10"/>
  <c r="D913" i="10"/>
  <c r="D247" i="3"/>
  <c r="D237" i="10"/>
  <c r="D468" i="10"/>
  <c r="D289" i="10"/>
  <c r="D357" i="3"/>
  <c r="D462" i="10"/>
  <c r="D405" i="3"/>
  <c r="D963" i="10"/>
  <c r="D825" i="10"/>
  <c r="D412" i="3"/>
  <c r="D635" i="10"/>
  <c r="D700" i="10"/>
  <c r="D252" i="3"/>
  <c r="D364" i="10"/>
  <c r="D273" i="3"/>
  <c r="D656" i="10"/>
  <c r="D785" i="10"/>
  <c r="D275" i="3"/>
  <c r="D578" i="3"/>
  <c r="D776" i="3"/>
  <c r="D444" i="3"/>
  <c r="D982" i="3"/>
  <c r="D629" i="10"/>
  <c r="D426" i="3"/>
  <c r="D756" i="3"/>
  <c r="D395" i="3"/>
  <c r="D232" i="10"/>
  <c r="D705" i="10"/>
  <c r="D870" i="3"/>
  <c r="D355" i="3"/>
  <c r="D257" i="3"/>
  <c r="D229" i="3"/>
  <c r="D926" i="10"/>
  <c r="D385" i="3"/>
  <c r="D593" i="3"/>
  <c r="D347" i="3"/>
  <c r="D225" i="10"/>
  <c r="D193" i="10"/>
  <c r="D156" i="10"/>
  <c r="D145" i="10"/>
  <c r="D188" i="10"/>
  <c r="D213" i="10"/>
  <c r="D206" i="3"/>
  <c r="D136" i="3"/>
  <c r="D210" i="3"/>
  <c r="D169" i="3"/>
  <c r="D199" i="3"/>
  <c r="D329" i="3"/>
  <c r="D332" i="3"/>
  <c r="D267" i="3"/>
  <c r="D325" i="10"/>
  <c r="D239" i="3"/>
  <c r="D224" i="10"/>
  <c r="D436" i="10"/>
  <c r="D402" i="3"/>
  <c r="D134" i="10"/>
  <c r="D196" i="10"/>
  <c r="D168" i="10"/>
  <c r="D139" i="10"/>
  <c r="D172" i="10"/>
  <c r="D141" i="3"/>
  <c r="D153" i="3"/>
  <c r="D142" i="3"/>
  <c r="D154" i="3"/>
  <c r="D165" i="3"/>
  <c r="D809" i="3"/>
  <c r="D957" i="10"/>
  <c r="D338" i="3"/>
  <c r="D395" i="10"/>
  <c r="D248" i="10"/>
  <c r="D828" i="10"/>
  <c r="D577" i="10"/>
  <c r="D227" i="10"/>
  <c r="D151" i="10"/>
  <c r="D135" i="10"/>
  <c r="D183" i="10"/>
  <c r="D205" i="10"/>
  <c r="D176" i="10"/>
  <c r="D142" i="10"/>
  <c r="D173" i="3"/>
  <c r="D198" i="3"/>
  <c r="D179" i="3"/>
  <c r="D197" i="3"/>
  <c r="D587" i="3"/>
  <c r="D225" i="3"/>
  <c r="D451" i="3"/>
  <c r="D596" i="10"/>
  <c r="D390" i="3"/>
  <c r="D223" i="10"/>
  <c r="D803" i="10"/>
  <c r="D453" i="3"/>
  <c r="D148" i="10"/>
  <c r="D155" i="10"/>
  <c r="D154" i="10"/>
  <c r="D212" i="10"/>
  <c r="D159" i="10"/>
  <c r="D201" i="10"/>
  <c r="D194" i="3"/>
  <c r="D156" i="3"/>
  <c r="D170" i="3"/>
  <c r="D177" i="3"/>
  <c r="D172" i="3"/>
  <c r="D150" i="3"/>
  <c r="D182" i="3"/>
  <c r="D207" i="3"/>
  <c r="D46" i="10"/>
  <c r="D62" i="10"/>
  <c r="D60" i="10"/>
  <c r="D71" i="10"/>
  <c r="D3" i="10"/>
  <c r="D84" i="10"/>
  <c r="D123" i="10"/>
  <c r="D118" i="10"/>
  <c r="D94" i="10"/>
  <c r="D122" i="10"/>
  <c r="D113" i="10"/>
  <c r="D125" i="10"/>
  <c r="D88" i="10"/>
  <c r="D2" i="10"/>
  <c r="D110" i="10"/>
  <c r="D92" i="10"/>
  <c r="D50" i="10"/>
  <c r="D79" i="10"/>
  <c r="D117" i="10"/>
  <c r="D106" i="10"/>
  <c r="D61" i="10"/>
  <c r="D107" i="10"/>
  <c r="D87" i="10"/>
  <c r="D55" i="3"/>
  <c r="D71" i="3"/>
  <c r="D81" i="3"/>
  <c r="D113" i="3"/>
  <c r="D98" i="3"/>
  <c r="D103" i="3"/>
  <c r="D58" i="3"/>
  <c r="D128" i="3"/>
  <c r="D70" i="3"/>
  <c r="D126" i="3"/>
  <c r="D101" i="3"/>
  <c r="D87" i="3"/>
  <c r="D84" i="3"/>
  <c r="D119" i="3"/>
  <c r="D91" i="3"/>
  <c r="D99" i="3"/>
  <c r="D125" i="3"/>
  <c r="D66" i="3"/>
  <c r="D106" i="3"/>
  <c r="D75" i="3"/>
  <c r="D65" i="3"/>
  <c r="D117" i="3"/>
  <c r="D64" i="3"/>
  <c r="D11" i="10"/>
  <c r="D25" i="10"/>
  <c r="D39" i="10"/>
  <c r="D32" i="10"/>
  <c r="D35" i="10"/>
  <c r="D12" i="10"/>
  <c r="D37" i="10"/>
  <c r="D26" i="10"/>
  <c r="D28" i="10"/>
  <c r="D7" i="3"/>
  <c r="D29" i="3"/>
  <c r="D35" i="3"/>
  <c r="D8" i="3"/>
  <c r="D17" i="3"/>
  <c r="D23" i="3"/>
  <c r="D34" i="3"/>
  <c r="D4" i="3"/>
  <c r="D20" i="3"/>
  <c r="D24" i="3"/>
  <c r="D965" i="3"/>
  <c r="D794" i="3"/>
  <c r="D325" i="3"/>
  <c r="D734" i="3"/>
  <c r="D337" i="10"/>
  <c r="D920" i="3"/>
  <c r="D345" i="3"/>
  <c r="D316" i="10"/>
  <c r="D276" i="3"/>
  <c r="D351" i="10"/>
  <c r="D449" i="3"/>
  <c r="D376" i="3"/>
  <c r="D804" i="10"/>
  <c r="D466" i="3"/>
  <c r="D554" i="10"/>
  <c r="D622" i="10"/>
  <c r="D375" i="10"/>
  <c r="D437" i="3"/>
  <c r="D231" i="3"/>
  <c r="D153" i="10"/>
  <c r="D136" i="10"/>
  <c r="D183" i="3"/>
  <c r="D611" i="10"/>
  <c r="D963" i="3"/>
  <c r="D249" i="10"/>
  <c r="D143" i="10"/>
  <c r="D186" i="10"/>
  <c r="D131" i="3"/>
  <c r="D417" i="3"/>
  <c r="D728" i="10"/>
  <c r="D220" i="3"/>
  <c r="D137" i="10"/>
  <c r="D134" i="3"/>
  <c r="D160" i="3"/>
  <c r="D454" i="3"/>
  <c r="D667" i="10"/>
  <c r="D163" i="10"/>
  <c r="D215" i="10"/>
  <c r="D145" i="3"/>
  <c r="D139" i="3"/>
  <c r="D73" i="10"/>
  <c r="D68" i="10"/>
  <c r="D85" i="10"/>
  <c r="D44" i="10"/>
  <c r="D121" i="10"/>
  <c r="D100" i="10"/>
  <c r="D53" i="10"/>
  <c r="D116" i="10"/>
  <c r="D104" i="3"/>
  <c r="D57" i="3"/>
  <c r="D67" i="3"/>
  <c r="D53" i="3"/>
  <c r="D129" i="3"/>
  <c r="D88" i="3"/>
  <c r="D105" i="3"/>
  <c r="D21" i="10"/>
  <c r="D27" i="10"/>
  <c r="D15" i="3"/>
  <c r="D27" i="3"/>
  <c r="D10" i="3"/>
  <c r="D78" i="3"/>
  <c r="D2" i="3"/>
  <c r="D31" i="3"/>
  <c r="D49" i="3"/>
  <c r="D118" i="3"/>
  <c r="D100" i="3"/>
  <c r="D90" i="3"/>
  <c r="D124" i="3"/>
  <c r="D17" i="10"/>
  <c r="D15" i="10"/>
  <c r="D10" i="10"/>
  <c r="D37" i="3"/>
  <c r="D16" i="3"/>
  <c r="D120" i="3"/>
  <c r="D79" i="3"/>
  <c r="D31" i="10"/>
  <c r="D44" i="3"/>
  <c r="D83" i="3"/>
  <c r="D115" i="3"/>
  <c r="D97" i="3"/>
  <c r="D80" i="3"/>
  <c r="D14" i="10"/>
  <c r="D18" i="10"/>
  <c r="D19" i="3"/>
  <c r="D13" i="3"/>
  <c r="D110" i="3"/>
  <c r="D38" i="10"/>
  <c r="D28" i="3"/>
  <c r="H28" i="3" l="1"/>
  <c r="I28" i="3"/>
  <c r="F28" i="3"/>
  <c r="K28" i="3"/>
  <c r="J28" i="3"/>
  <c r="J39" i="8"/>
  <c r="K39" i="8"/>
  <c r="H110" i="3"/>
  <c r="K110" i="3"/>
  <c r="I110" i="3"/>
  <c r="F110" i="3"/>
  <c r="J110" i="3"/>
  <c r="K13" i="3"/>
  <c r="H13" i="3"/>
  <c r="J13" i="3"/>
  <c r="I13" i="3"/>
  <c r="F13" i="3"/>
  <c r="I19" i="3"/>
  <c r="F19" i="3"/>
  <c r="K19" i="3"/>
  <c r="H19" i="3"/>
  <c r="J19" i="3"/>
  <c r="K19" i="8"/>
  <c r="J19" i="8"/>
  <c r="J15" i="8"/>
  <c r="K15" i="8"/>
  <c r="J80" i="3"/>
  <c r="K80" i="3"/>
  <c r="H80" i="3"/>
  <c r="I80" i="3"/>
  <c r="F80" i="3"/>
  <c r="H97" i="3"/>
  <c r="F97" i="3"/>
  <c r="J97" i="3"/>
  <c r="I97" i="3"/>
  <c r="K97" i="3"/>
  <c r="I115" i="3"/>
  <c r="J115" i="3"/>
  <c r="F115" i="3"/>
  <c r="K115" i="3"/>
  <c r="H115" i="3"/>
  <c r="K83" i="3"/>
  <c r="H83" i="3"/>
  <c r="I83" i="3"/>
  <c r="J83" i="3"/>
  <c r="F83" i="3"/>
  <c r="F44" i="3"/>
  <c r="H44" i="3"/>
  <c r="I44" i="3"/>
  <c r="K44" i="3"/>
  <c r="J44" i="3"/>
  <c r="K32" i="8"/>
  <c r="J32" i="8"/>
  <c r="F79" i="3"/>
  <c r="H79" i="3"/>
  <c r="K79" i="3"/>
  <c r="J79" i="3"/>
  <c r="I79" i="3"/>
  <c r="F120" i="3"/>
  <c r="I120" i="3"/>
  <c r="K120" i="3"/>
  <c r="J120" i="3"/>
  <c r="H120" i="3"/>
  <c r="F16" i="3"/>
  <c r="J16" i="3"/>
  <c r="H16" i="3"/>
  <c r="K16" i="3"/>
  <c r="I16" i="3"/>
  <c r="J37" i="3"/>
  <c r="F37" i="3"/>
  <c r="I37" i="3"/>
  <c r="H37" i="3"/>
  <c r="K37" i="3"/>
  <c r="K11" i="8"/>
  <c r="J11" i="8"/>
  <c r="J16" i="8"/>
  <c r="K16" i="8"/>
  <c r="J18" i="8"/>
  <c r="K18" i="8"/>
  <c r="H124" i="3"/>
  <c r="K124" i="3"/>
  <c r="J124" i="3"/>
  <c r="F124" i="3"/>
  <c r="I124" i="3"/>
  <c r="I90" i="3"/>
  <c r="F90" i="3"/>
  <c r="K90" i="3"/>
  <c r="H90" i="3"/>
  <c r="J90" i="3"/>
  <c r="H100" i="3"/>
  <c r="J100" i="3"/>
  <c r="I100" i="3"/>
  <c r="F100" i="3"/>
  <c r="K100" i="3"/>
  <c r="J118" i="3"/>
  <c r="F118" i="3"/>
  <c r="I118" i="3"/>
  <c r="K118" i="3"/>
  <c r="H118" i="3"/>
  <c r="J49" i="3"/>
  <c r="I49" i="3"/>
  <c r="K49" i="3"/>
  <c r="H49" i="3"/>
  <c r="F49" i="3"/>
  <c r="K31" i="3"/>
  <c r="H31" i="3"/>
  <c r="F31" i="3"/>
  <c r="I31" i="3"/>
  <c r="J31" i="3"/>
  <c r="F2" i="3"/>
  <c r="K2" i="3"/>
  <c r="J2" i="3"/>
  <c r="I2" i="3"/>
  <c r="H2" i="3"/>
  <c r="I78" i="3"/>
  <c r="K78" i="3"/>
  <c r="F78" i="3"/>
  <c r="J78" i="3"/>
  <c r="H78" i="3"/>
  <c r="K10" i="3"/>
  <c r="H10" i="3"/>
  <c r="J10" i="3"/>
  <c r="F10" i="3"/>
  <c r="I10" i="3"/>
  <c r="J27" i="3"/>
  <c r="F27" i="3"/>
  <c r="K27" i="3"/>
  <c r="I27" i="3"/>
  <c r="H27" i="3"/>
  <c r="I15" i="3"/>
  <c r="H15" i="3"/>
  <c r="J15" i="3"/>
  <c r="K15" i="3"/>
  <c r="F15" i="3"/>
  <c r="J28" i="8"/>
  <c r="K28" i="8"/>
  <c r="J22" i="8"/>
  <c r="K22" i="8"/>
  <c r="J105" i="3"/>
  <c r="F105" i="3"/>
  <c r="K105" i="3"/>
  <c r="I105" i="3"/>
  <c r="H105" i="3"/>
  <c r="K88" i="3"/>
  <c r="I88" i="3"/>
  <c r="J88" i="3"/>
  <c r="H88" i="3"/>
  <c r="F88" i="3"/>
  <c r="K129" i="3"/>
  <c r="I129" i="3"/>
  <c r="F129" i="3"/>
  <c r="H129" i="3"/>
  <c r="J129" i="3"/>
  <c r="H53" i="3"/>
  <c r="I53" i="3"/>
  <c r="J53" i="3"/>
  <c r="F53" i="3"/>
  <c r="K53" i="3"/>
  <c r="K67" i="3"/>
  <c r="F67" i="3"/>
  <c r="H67" i="3"/>
  <c r="I67" i="3"/>
  <c r="J67" i="3"/>
  <c r="I57" i="3"/>
  <c r="F57" i="3"/>
  <c r="J57" i="3"/>
  <c r="H57" i="3"/>
  <c r="K57" i="3"/>
  <c r="K104" i="3"/>
  <c r="I104" i="3"/>
  <c r="F104" i="3"/>
  <c r="H104" i="3"/>
  <c r="J104" i="3"/>
  <c r="J117" i="8"/>
  <c r="K117" i="8"/>
  <c r="K54" i="8"/>
  <c r="J54" i="8"/>
  <c r="K101" i="8"/>
  <c r="J101" i="8"/>
  <c r="J122" i="8"/>
  <c r="K122" i="8"/>
  <c r="J45" i="8"/>
  <c r="K45" i="8"/>
  <c r="K86" i="8"/>
  <c r="J86" i="8"/>
  <c r="J69" i="8"/>
  <c r="K69" i="8"/>
  <c r="J74" i="8"/>
  <c r="K74" i="8"/>
  <c r="J139" i="3"/>
  <c r="F139" i="3"/>
  <c r="K139" i="3"/>
  <c r="I139" i="3"/>
  <c r="H139" i="3"/>
  <c r="J145" i="3"/>
  <c r="H145" i="3"/>
  <c r="F145" i="3"/>
  <c r="I145" i="3"/>
  <c r="K145" i="3"/>
  <c r="I454" i="3"/>
  <c r="H454" i="3"/>
  <c r="K454" i="3"/>
  <c r="J454" i="3"/>
  <c r="F454" i="3"/>
  <c r="J160" i="3"/>
  <c r="F160" i="3"/>
  <c r="I160" i="3"/>
  <c r="H160" i="3"/>
  <c r="K160" i="3"/>
  <c r="H134" i="3"/>
  <c r="J134" i="3"/>
  <c r="K134" i="3"/>
  <c r="F134" i="3"/>
  <c r="I134" i="3"/>
  <c r="I220" i="3"/>
  <c r="F220" i="3"/>
  <c r="H220" i="3"/>
  <c r="J220" i="3"/>
  <c r="K220" i="3"/>
  <c r="J729" i="8"/>
  <c r="K729" i="8"/>
  <c r="I417" i="3"/>
  <c r="K417" i="3"/>
  <c r="J417" i="3"/>
  <c r="F417" i="3"/>
  <c r="H417" i="3"/>
  <c r="J131" i="3"/>
  <c r="H131" i="3"/>
  <c r="F131" i="3"/>
  <c r="I131" i="3"/>
  <c r="K131" i="3"/>
  <c r="H963" i="3"/>
  <c r="F963" i="3"/>
  <c r="I963" i="3"/>
  <c r="K963" i="3"/>
  <c r="J963" i="3"/>
  <c r="H183" i="3"/>
  <c r="J183" i="3"/>
  <c r="I183" i="3"/>
  <c r="F183" i="3"/>
  <c r="K183" i="3"/>
  <c r="I231" i="3"/>
  <c r="F231" i="3"/>
  <c r="K231" i="3"/>
  <c r="H231" i="3"/>
  <c r="J231" i="3"/>
  <c r="K437" i="3"/>
  <c r="H437" i="3"/>
  <c r="J437" i="3"/>
  <c r="F437" i="3"/>
  <c r="I437" i="3"/>
  <c r="F466" i="3"/>
  <c r="J466" i="3"/>
  <c r="I466" i="3"/>
  <c r="K466" i="3"/>
  <c r="H466" i="3"/>
  <c r="K805" i="8"/>
  <c r="J805" i="8"/>
  <c r="K376" i="3"/>
  <c r="H376" i="3"/>
  <c r="F376" i="3"/>
  <c r="I376" i="3"/>
  <c r="J376" i="3"/>
  <c r="H449" i="3"/>
  <c r="I449" i="3"/>
  <c r="J449" i="3"/>
  <c r="F449" i="3"/>
  <c r="K449" i="3"/>
  <c r="K276" i="3"/>
  <c r="H276" i="3"/>
  <c r="J276" i="3"/>
  <c r="F276" i="3"/>
  <c r="I276" i="3"/>
  <c r="I345" i="3"/>
  <c r="J345" i="3"/>
  <c r="K345" i="3"/>
  <c r="F345" i="3"/>
  <c r="H345" i="3"/>
  <c r="F920" i="3"/>
  <c r="H920" i="3"/>
  <c r="J920" i="3"/>
  <c r="I920" i="3"/>
  <c r="K920" i="3"/>
  <c r="H734" i="3"/>
  <c r="J734" i="3"/>
  <c r="I734" i="3"/>
  <c r="F734" i="3"/>
  <c r="K734" i="3"/>
  <c r="J325" i="3"/>
  <c r="I325" i="3"/>
  <c r="F325" i="3"/>
  <c r="K325" i="3"/>
  <c r="H325" i="3"/>
  <c r="J794" i="3"/>
  <c r="H794" i="3"/>
  <c r="I794" i="3"/>
  <c r="K794" i="3"/>
  <c r="F794" i="3"/>
  <c r="I965" i="3"/>
  <c r="K965" i="3"/>
  <c r="H965" i="3"/>
  <c r="J965" i="3"/>
  <c r="F965" i="3"/>
  <c r="J24" i="3"/>
  <c r="I24" i="3"/>
  <c r="K24" i="3"/>
  <c r="H24" i="3"/>
  <c r="F24" i="3"/>
  <c r="J20" i="3"/>
  <c r="H20" i="3"/>
  <c r="I20" i="3"/>
  <c r="K20" i="3"/>
  <c r="F20" i="3"/>
  <c r="K4" i="3"/>
  <c r="J4" i="3"/>
  <c r="F4" i="3"/>
  <c r="I4" i="3"/>
  <c r="H4" i="3"/>
  <c r="J34" i="3"/>
  <c r="F34" i="3"/>
  <c r="H34" i="3"/>
  <c r="K34" i="3"/>
  <c r="I34" i="3"/>
  <c r="H23" i="3"/>
  <c r="I23" i="3"/>
  <c r="J23" i="3"/>
  <c r="F23" i="3"/>
  <c r="K23" i="3"/>
  <c r="F17" i="3"/>
  <c r="J17" i="3"/>
  <c r="I17" i="3"/>
  <c r="H17" i="3"/>
  <c r="K17" i="3"/>
  <c r="I8" i="3"/>
  <c r="K8" i="3"/>
  <c r="H8" i="3"/>
  <c r="F8" i="3"/>
  <c r="J8" i="3"/>
  <c r="F35" i="3"/>
  <c r="J35" i="3"/>
  <c r="I35" i="3"/>
  <c r="H35" i="3"/>
  <c r="K35" i="3"/>
  <c r="I29" i="3"/>
  <c r="K29" i="3"/>
  <c r="H29" i="3"/>
  <c r="J29" i="3"/>
  <c r="F29" i="3"/>
  <c r="H7" i="3"/>
  <c r="J7" i="3"/>
  <c r="I7" i="3"/>
  <c r="F7" i="3"/>
  <c r="K7" i="3"/>
  <c r="J29" i="8"/>
  <c r="K29" i="8"/>
  <c r="J27" i="8"/>
  <c r="K27" i="8"/>
  <c r="K38" i="8"/>
  <c r="J38" i="8"/>
  <c r="K13" i="8"/>
  <c r="J13" i="8"/>
  <c r="J36" i="8"/>
  <c r="K36" i="8"/>
  <c r="K33" i="8"/>
  <c r="J33" i="8"/>
  <c r="K40" i="8"/>
  <c r="J40" i="8"/>
  <c r="J26" i="8"/>
  <c r="K26" i="8"/>
  <c r="K12" i="8"/>
  <c r="J12" i="8"/>
  <c r="F64" i="3"/>
  <c r="J64" i="3"/>
  <c r="I64" i="3"/>
  <c r="K64" i="3"/>
  <c r="H64" i="3"/>
  <c r="H117" i="3"/>
  <c r="F117" i="3"/>
  <c r="K117" i="3"/>
  <c r="I117" i="3"/>
  <c r="J117" i="3"/>
  <c r="J65" i="3"/>
  <c r="F65" i="3"/>
  <c r="K65" i="3"/>
  <c r="H65" i="3"/>
  <c r="I65" i="3"/>
  <c r="J75" i="3"/>
  <c r="I75" i="3"/>
  <c r="H75" i="3"/>
  <c r="F75" i="3"/>
  <c r="K75" i="3"/>
  <c r="H106" i="3"/>
  <c r="I106" i="3"/>
  <c r="K106" i="3"/>
  <c r="J106" i="3"/>
  <c r="F106" i="3"/>
  <c r="F66" i="3"/>
  <c r="I66" i="3"/>
  <c r="K66" i="3"/>
  <c r="J66" i="3"/>
  <c r="H66" i="3"/>
  <c r="H125" i="3"/>
  <c r="K125" i="3"/>
  <c r="F125" i="3"/>
  <c r="I125" i="3"/>
  <c r="J125" i="3"/>
  <c r="J99" i="3"/>
  <c r="H99" i="3"/>
  <c r="K99" i="3"/>
  <c r="I99" i="3"/>
  <c r="F99" i="3"/>
  <c r="J91" i="3"/>
  <c r="K91" i="3"/>
  <c r="I91" i="3"/>
  <c r="F91" i="3"/>
  <c r="H91" i="3"/>
  <c r="H119" i="3"/>
  <c r="J119" i="3"/>
  <c r="F119" i="3"/>
  <c r="K119" i="3"/>
  <c r="I119" i="3"/>
  <c r="H84" i="3"/>
  <c r="K84" i="3"/>
  <c r="J84" i="3"/>
  <c r="F84" i="3"/>
  <c r="I84" i="3"/>
  <c r="F87" i="3"/>
  <c r="K87" i="3"/>
  <c r="J87" i="3"/>
  <c r="H87" i="3"/>
  <c r="I87" i="3"/>
  <c r="K101" i="3"/>
  <c r="I101" i="3"/>
  <c r="F101" i="3"/>
  <c r="H101" i="3"/>
  <c r="J101" i="3"/>
  <c r="F126" i="3"/>
  <c r="K126" i="3"/>
  <c r="H126" i="3"/>
  <c r="I126" i="3"/>
  <c r="J126" i="3"/>
  <c r="K70" i="3"/>
  <c r="F70" i="3"/>
  <c r="J70" i="3"/>
  <c r="I70" i="3"/>
  <c r="H70" i="3"/>
  <c r="J128" i="3"/>
  <c r="H128" i="3"/>
  <c r="K128" i="3"/>
  <c r="I128" i="3"/>
  <c r="F128" i="3"/>
  <c r="K58" i="3"/>
  <c r="I58" i="3"/>
  <c r="J58" i="3"/>
  <c r="H58" i="3"/>
  <c r="F58" i="3"/>
  <c r="F103" i="3"/>
  <c r="J103" i="3"/>
  <c r="H103" i="3"/>
  <c r="I103" i="3"/>
  <c r="K103" i="3"/>
  <c r="J98" i="3"/>
  <c r="F98" i="3"/>
  <c r="I98" i="3"/>
  <c r="K98" i="3"/>
  <c r="H98" i="3"/>
  <c r="I113" i="3"/>
  <c r="F113" i="3"/>
  <c r="J113" i="3"/>
  <c r="K113" i="3"/>
  <c r="H113" i="3"/>
  <c r="K81" i="3"/>
  <c r="F81" i="3"/>
  <c r="J81" i="3"/>
  <c r="I81" i="3"/>
  <c r="H81" i="3"/>
  <c r="H71" i="3"/>
  <c r="J71" i="3"/>
  <c r="F71" i="3"/>
  <c r="K71" i="3"/>
  <c r="I71" i="3"/>
  <c r="H55" i="3"/>
  <c r="J55" i="3"/>
  <c r="K55" i="3"/>
  <c r="F55" i="3"/>
  <c r="I55" i="3"/>
  <c r="K88" i="8"/>
  <c r="J88" i="8"/>
  <c r="J108" i="8"/>
  <c r="K108" i="8"/>
  <c r="J62" i="8"/>
  <c r="K62" i="8"/>
  <c r="J107" i="8"/>
  <c r="K107" i="8"/>
  <c r="J118" i="8"/>
  <c r="K118" i="8"/>
  <c r="J80" i="8"/>
  <c r="K80" i="8"/>
  <c r="J51" i="8"/>
  <c r="K51" i="8"/>
  <c r="K93" i="8"/>
  <c r="J93" i="8"/>
  <c r="J111" i="8"/>
  <c r="K111" i="8"/>
  <c r="K3" i="8"/>
  <c r="J3" i="8"/>
  <c r="J89" i="8"/>
  <c r="K89" i="8"/>
  <c r="J126" i="8"/>
  <c r="K126" i="8"/>
  <c r="J114" i="8"/>
  <c r="K114" i="8"/>
  <c r="J123" i="8"/>
  <c r="K123" i="8"/>
  <c r="K95" i="8"/>
  <c r="J95" i="8"/>
  <c r="J119" i="8"/>
  <c r="K119" i="8"/>
  <c r="J124" i="8"/>
  <c r="K124" i="8"/>
  <c r="J85" i="8"/>
  <c r="K85" i="8"/>
  <c r="K4" i="8"/>
  <c r="J4" i="8"/>
  <c r="K72" i="8"/>
  <c r="J72" i="8"/>
  <c r="K61" i="8"/>
  <c r="J61" i="8"/>
  <c r="K63" i="8"/>
  <c r="J63" i="8"/>
  <c r="J47" i="8"/>
  <c r="K47" i="8"/>
  <c r="H207" i="3"/>
  <c r="F207" i="3"/>
  <c r="K207" i="3"/>
  <c r="I207" i="3"/>
  <c r="J207" i="3"/>
  <c r="I182" i="3"/>
  <c r="H182" i="3"/>
  <c r="F182" i="3"/>
  <c r="J182" i="3"/>
  <c r="K182" i="3"/>
  <c r="H150" i="3"/>
  <c r="J150" i="3"/>
  <c r="I150" i="3"/>
  <c r="F150" i="3"/>
  <c r="K150" i="3"/>
  <c r="H172" i="3"/>
  <c r="I172" i="3"/>
  <c r="F172" i="3"/>
  <c r="K172" i="3"/>
  <c r="J172" i="3"/>
  <c r="F177" i="3"/>
  <c r="H177" i="3"/>
  <c r="J177" i="3"/>
  <c r="K177" i="3"/>
  <c r="I177" i="3"/>
  <c r="K170" i="3"/>
  <c r="J170" i="3"/>
  <c r="F170" i="3"/>
  <c r="I170" i="3"/>
  <c r="H170" i="3"/>
  <c r="K156" i="3"/>
  <c r="F156" i="3"/>
  <c r="J156" i="3"/>
  <c r="H156" i="3"/>
  <c r="I156" i="3"/>
  <c r="H194" i="3"/>
  <c r="J194" i="3"/>
  <c r="I194" i="3"/>
  <c r="K194" i="3"/>
  <c r="F194" i="3"/>
  <c r="F453" i="3"/>
  <c r="K453" i="3"/>
  <c r="J453" i="3"/>
  <c r="H453" i="3"/>
  <c r="I453" i="3"/>
  <c r="J804" i="8"/>
  <c r="K804" i="8"/>
  <c r="K390" i="3"/>
  <c r="F390" i="3"/>
  <c r="H390" i="3"/>
  <c r="J390" i="3"/>
  <c r="I390" i="3"/>
  <c r="K451" i="3"/>
  <c r="H451" i="3"/>
  <c r="J451" i="3"/>
  <c r="I451" i="3"/>
  <c r="F451" i="3"/>
  <c r="H225" i="3"/>
  <c r="F225" i="3"/>
  <c r="J225" i="3"/>
  <c r="I225" i="3"/>
  <c r="K225" i="3"/>
  <c r="J587" i="3"/>
  <c r="I587" i="3"/>
  <c r="H587" i="3"/>
  <c r="F587" i="3"/>
  <c r="K587" i="3"/>
  <c r="K197" i="3"/>
  <c r="I197" i="3"/>
  <c r="J197" i="3"/>
  <c r="F197" i="3"/>
  <c r="H197" i="3"/>
  <c r="K179" i="3"/>
  <c r="I179" i="3"/>
  <c r="J179" i="3"/>
  <c r="H179" i="3"/>
  <c r="F179" i="3"/>
  <c r="J198" i="3"/>
  <c r="H198" i="3"/>
  <c r="F198" i="3"/>
  <c r="K198" i="3"/>
  <c r="I198" i="3"/>
  <c r="K173" i="3"/>
  <c r="F173" i="3"/>
  <c r="J173" i="3"/>
  <c r="I173" i="3"/>
  <c r="H173" i="3"/>
  <c r="J829" i="8"/>
  <c r="K829" i="8"/>
  <c r="H338" i="3"/>
  <c r="J338" i="3"/>
  <c r="I338" i="3"/>
  <c r="F338" i="3"/>
  <c r="K338" i="3"/>
  <c r="K958" i="8"/>
  <c r="J958" i="8"/>
  <c r="I809" i="3"/>
  <c r="J809" i="3"/>
  <c r="H809" i="3"/>
  <c r="K809" i="3"/>
  <c r="F809" i="3"/>
  <c r="J165" i="3"/>
  <c r="H165" i="3"/>
  <c r="K165" i="3"/>
  <c r="I165" i="3"/>
  <c r="F165" i="3"/>
  <c r="H154" i="3"/>
  <c r="K154" i="3"/>
  <c r="J154" i="3"/>
  <c r="I154" i="3"/>
  <c r="F154" i="3"/>
  <c r="H142" i="3"/>
  <c r="I142" i="3"/>
  <c r="J142" i="3"/>
  <c r="K142" i="3"/>
  <c r="F142" i="3"/>
  <c r="F153" i="3"/>
  <c r="J153" i="3"/>
  <c r="K153" i="3"/>
  <c r="H153" i="3"/>
  <c r="I153" i="3"/>
  <c r="H141" i="3"/>
  <c r="J141" i="3"/>
  <c r="F141" i="3"/>
  <c r="I141" i="3"/>
  <c r="K141" i="3"/>
  <c r="F402" i="3"/>
  <c r="H402" i="3"/>
  <c r="J402" i="3"/>
  <c r="K402" i="3"/>
  <c r="I402" i="3"/>
  <c r="I239" i="3"/>
  <c r="H239" i="3"/>
  <c r="K239" i="3"/>
  <c r="F239" i="3"/>
  <c r="J239" i="3"/>
  <c r="I267" i="3"/>
  <c r="J267" i="3"/>
  <c r="H267" i="3"/>
  <c r="F267" i="3"/>
  <c r="K267" i="3"/>
  <c r="F332" i="3"/>
  <c r="H332" i="3"/>
  <c r="J332" i="3"/>
  <c r="I332" i="3"/>
  <c r="K332" i="3"/>
  <c r="H329" i="3"/>
  <c r="J329" i="3"/>
  <c r="F329" i="3"/>
  <c r="I329" i="3"/>
  <c r="K329" i="3"/>
  <c r="J199" i="3"/>
  <c r="K199" i="3"/>
  <c r="I199" i="3"/>
  <c r="H199" i="3"/>
  <c r="F199" i="3"/>
  <c r="J169" i="3"/>
  <c r="H169" i="3"/>
  <c r="I169" i="3"/>
  <c r="K169" i="3"/>
  <c r="F169" i="3"/>
  <c r="K210" i="3"/>
  <c r="H210" i="3"/>
  <c r="J210" i="3"/>
  <c r="I210" i="3"/>
  <c r="F210" i="3"/>
  <c r="I136" i="3"/>
  <c r="F136" i="3"/>
  <c r="H136" i="3"/>
  <c r="K136" i="3"/>
  <c r="J136" i="3"/>
  <c r="J206" i="3"/>
  <c r="H206" i="3"/>
  <c r="F206" i="3"/>
  <c r="K206" i="3"/>
  <c r="I206" i="3"/>
  <c r="J347" i="3"/>
  <c r="I347" i="3"/>
  <c r="H347" i="3"/>
  <c r="F347" i="3"/>
  <c r="K347" i="3"/>
  <c r="I593" i="3"/>
  <c r="H593" i="3"/>
  <c r="F593" i="3"/>
  <c r="J593" i="3"/>
  <c r="K593" i="3"/>
  <c r="I385" i="3"/>
  <c r="H385" i="3"/>
  <c r="K385" i="3"/>
  <c r="F385" i="3"/>
  <c r="J385" i="3"/>
  <c r="K927" i="8"/>
  <c r="J927" i="8"/>
  <c r="H229" i="3"/>
  <c r="J229" i="3"/>
  <c r="F229" i="3"/>
  <c r="I229" i="3"/>
  <c r="K229" i="3"/>
  <c r="K257" i="3"/>
  <c r="I257" i="3"/>
  <c r="F257" i="3"/>
  <c r="J257" i="3"/>
  <c r="H257" i="3"/>
  <c r="I355" i="3"/>
  <c r="F355" i="3"/>
  <c r="H355" i="3"/>
  <c r="K355" i="3"/>
  <c r="J355" i="3"/>
  <c r="K870" i="3"/>
  <c r="I870" i="3"/>
  <c r="H870" i="3"/>
  <c r="J870" i="3"/>
  <c r="F870" i="3"/>
  <c r="J706" i="8"/>
  <c r="K706" i="8"/>
  <c r="H395" i="3"/>
  <c r="K395" i="3"/>
  <c r="I395" i="3"/>
  <c r="F395" i="3"/>
  <c r="J395" i="3"/>
  <c r="K756" i="3"/>
  <c r="I756" i="3"/>
  <c r="J756" i="3"/>
  <c r="F756" i="3"/>
  <c r="H756" i="3"/>
  <c r="I426" i="3"/>
  <c r="J426" i="3"/>
  <c r="H426" i="3"/>
  <c r="F426" i="3"/>
  <c r="K426" i="3"/>
  <c r="I982" i="3"/>
  <c r="J982" i="3"/>
  <c r="K982" i="3"/>
  <c r="F982" i="3"/>
  <c r="H982" i="3"/>
  <c r="J444" i="3"/>
  <c r="H444" i="3"/>
  <c r="K444" i="3"/>
  <c r="F444" i="3"/>
  <c r="I444" i="3"/>
  <c r="I776" i="3"/>
  <c r="F776" i="3"/>
  <c r="H776" i="3"/>
  <c r="J776" i="3"/>
  <c r="K776" i="3"/>
  <c r="K578" i="3"/>
  <c r="F578" i="3"/>
  <c r="J578" i="3"/>
  <c r="H578" i="3"/>
  <c r="I578" i="3"/>
  <c r="J275" i="3"/>
  <c r="H275" i="3"/>
  <c r="F275" i="3"/>
  <c r="K275" i="3"/>
  <c r="I275" i="3"/>
  <c r="J786" i="8"/>
  <c r="K786" i="8"/>
  <c r="I273" i="3"/>
  <c r="K273" i="3"/>
  <c r="H273" i="3"/>
  <c r="F273" i="3"/>
  <c r="J273" i="3"/>
  <c r="J252" i="3"/>
  <c r="F252" i="3"/>
  <c r="H252" i="3"/>
  <c r="K252" i="3"/>
  <c r="I252" i="3"/>
  <c r="J701" i="8"/>
  <c r="K701" i="8"/>
  <c r="J412" i="3"/>
  <c r="H412" i="3"/>
  <c r="I412" i="3"/>
  <c r="F412" i="3"/>
  <c r="K412" i="3"/>
  <c r="K826" i="8"/>
  <c r="J826" i="8"/>
  <c r="K964" i="8"/>
  <c r="J964" i="8"/>
  <c r="F405" i="3"/>
  <c r="H405" i="3"/>
  <c r="J405" i="3"/>
  <c r="I405" i="3"/>
  <c r="K405" i="3"/>
  <c r="K357" i="3"/>
  <c r="J357" i="3"/>
  <c r="F357" i="3"/>
  <c r="H357" i="3"/>
  <c r="I357" i="3"/>
  <c r="J247" i="3"/>
  <c r="I247" i="3"/>
  <c r="F247" i="3"/>
  <c r="H247" i="3"/>
  <c r="K247" i="3"/>
  <c r="J914" i="8"/>
  <c r="K914" i="8"/>
  <c r="I872" i="3"/>
  <c r="J872" i="3"/>
  <c r="H872" i="3"/>
  <c r="K872" i="3"/>
  <c r="F872" i="3"/>
  <c r="J797" i="3"/>
  <c r="F797" i="3"/>
  <c r="K797" i="3"/>
  <c r="I797" i="3"/>
  <c r="H797" i="3"/>
  <c r="K342" i="3"/>
  <c r="I342" i="3"/>
  <c r="H342" i="3"/>
  <c r="F342" i="3"/>
  <c r="J342" i="3"/>
  <c r="J348" i="3"/>
  <c r="H348" i="3"/>
  <c r="F348" i="3"/>
  <c r="K348" i="3"/>
  <c r="I348" i="3"/>
  <c r="K831" i="3"/>
  <c r="F831" i="3"/>
  <c r="H831" i="3"/>
  <c r="J831" i="3"/>
  <c r="I831" i="3"/>
  <c r="J292" i="3"/>
  <c r="H292" i="3"/>
  <c r="I292" i="3"/>
  <c r="F292" i="3"/>
  <c r="K292" i="3"/>
  <c r="J987" i="3"/>
  <c r="I987" i="3"/>
  <c r="K987" i="3"/>
  <c r="F987" i="3"/>
  <c r="H987" i="3"/>
  <c r="H327" i="3"/>
  <c r="I327" i="3"/>
  <c r="K327" i="3"/>
  <c r="F327" i="3"/>
  <c r="J327" i="3"/>
  <c r="K708" i="3"/>
  <c r="I708" i="3"/>
  <c r="H708" i="3"/>
  <c r="J708" i="3"/>
  <c r="F708" i="3"/>
  <c r="J374" i="3"/>
  <c r="H374" i="3"/>
  <c r="F374" i="3"/>
  <c r="I374" i="3"/>
  <c r="K374" i="3"/>
  <c r="F774" i="3"/>
  <c r="K774" i="3"/>
  <c r="I774" i="3"/>
  <c r="H774" i="3"/>
  <c r="J774" i="3"/>
  <c r="H964" i="3"/>
  <c r="K964" i="3"/>
  <c r="F964" i="3"/>
  <c r="J964" i="3"/>
  <c r="I964" i="3"/>
  <c r="K286" i="3"/>
  <c r="J286" i="3"/>
  <c r="F286" i="3"/>
  <c r="H286" i="3"/>
  <c r="I286" i="3"/>
  <c r="J423" i="3"/>
  <c r="I423" i="3"/>
  <c r="K423" i="3"/>
  <c r="F423" i="3"/>
  <c r="H423" i="3"/>
  <c r="I659" i="3"/>
  <c r="K659" i="3"/>
  <c r="J659" i="3"/>
  <c r="F659" i="3"/>
  <c r="H659" i="3"/>
  <c r="F760" i="3"/>
  <c r="H760" i="3"/>
  <c r="J760" i="3"/>
  <c r="K760" i="3"/>
  <c r="I760" i="3"/>
  <c r="K993" i="8"/>
  <c r="J993" i="8"/>
  <c r="H646" i="3"/>
  <c r="I646" i="3"/>
  <c r="K646" i="3"/>
  <c r="F646" i="3"/>
  <c r="J646" i="3"/>
  <c r="J724" i="8"/>
  <c r="K724" i="8"/>
  <c r="J99" i="8"/>
  <c r="K99" i="8"/>
  <c r="K46" i="8"/>
  <c r="J46" i="8"/>
  <c r="J125" i="8"/>
  <c r="K125" i="8"/>
  <c r="J102" i="8"/>
  <c r="K102" i="8"/>
  <c r="J109" i="8"/>
  <c r="K109" i="8"/>
  <c r="K77" i="8"/>
  <c r="J77" i="8"/>
  <c r="J48" i="8"/>
  <c r="K48" i="8"/>
  <c r="J67" i="8"/>
  <c r="K67" i="8"/>
  <c r="F187" i="3"/>
  <c r="I187" i="3"/>
  <c r="J187" i="3"/>
  <c r="K187" i="3"/>
  <c r="H187" i="3"/>
  <c r="K201" i="3"/>
  <c r="I201" i="3"/>
  <c r="J201" i="3"/>
  <c r="H201" i="3"/>
  <c r="F201" i="3"/>
  <c r="F164" i="3"/>
  <c r="J164" i="3"/>
  <c r="H164" i="3"/>
  <c r="K164" i="3"/>
  <c r="I164" i="3"/>
  <c r="H315" i="3"/>
  <c r="K315" i="3"/>
  <c r="F315" i="3"/>
  <c r="I315" i="3"/>
  <c r="J315" i="3"/>
  <c r="I895" i="3"/>
  <c r="J895" i="3"/>
  <c r="K895" i="3"/>
  <c r="F895" i="3"/>
  <c r="H895" i="3"/>
  <c r="H651" i="3"/>
  <c r="F651" i="3"/>
  <c r="K651" i="3"/>
  <c r="I651" i="3"/>
  <c r="J651" i="3"/>
  <c r="F216" i="3"/>
  <c r="I216" i="3"/>
  <c r="J216" i="3"/>
  <c r="H216" i="3"/>
  <c r="K216" i="3"/>
  <c r="H224" i="3"/>
  <c r="K224" i="3"/>
  <c r="F224" i="3"/>
  <c r="J224" i="3"/>
  <c r="I224" i="3"/>
  <c r="F521" i="3"/>
  <c r="K521" i="3"/>
  <c r="J521" i="3"/>
  <c r="H521" i="3"/>
  <c r="I521" i="3"/>
  <c r="K218" i="3"/>
  <c r="H218" i="3"/>
  <c r="J218" i="3"/>
  <c r="I218" i="3"/>
  <c r="F218" i="3"/>
  <c r="J186" i="3"/>
  <c r="K186" i="3"/>
  <c r="H186" i="3"/>
  <c r="I186" i="3"/>
  <c r="F186" i="3"/>
  <c r="H232" i="3"/>
  <c r="F232" i="3"/>
  <c r="K232" i="3"/>
  <c r="J232" i="3"/>
  <c r="I232" i="3"/>
  <c r="K209" i="3"/>
  <c r="F209" i="3"/>
  <c r="J209" i="3"/>
  <c r="H209" i="3"/>
  <c r="I209" i="3"/>
  <c r="F157" i="3"/>
  <c r="J157" i="3"/>
  <c r="I157" i="3"/>
  <c r="K157" i="3"/>
  <c r="H157" i="3"/>
  <c r="H496" i="3"/>
  <c r="F496" i="3"/>
  <c r="I496" i="3"/>
  <c r="K496" i="3"/>
  <c r="J496" i="3"/>
  <c r="F397" i="3"/>
  <c r="J397" i="3"/>
  <c r="I397" i="3"/>
  <c r="H397" i="3"/>
  <c r="K397" i="3"/>
  <c r="H256" i="3"/>
  <c r="F256" i="3"/>
  <c r="J256" i="3"/>
  <c r="K256" i="3"/>
  <c r="I256" i="3"/>
  <c r="K259" i="3"/>
  <c r="J259" i="3"/>
  <c r="F259" i="3"/>
  <c r="H259" i="3"/>
  <c r="I259" i="3"/>
  <c r="K767" i="8"/>
  <c r="J767" i="8"/>
  <c r="I597" i="3"/>
  <c r="F597" i="3"/>
  <c r="H597" i="3"/>
  <c r="J597" i="3"/>
  <c r="K597" i="3"/>
  <c r="J452" i="3"/>
  <c r="K452" i="3"/>
  <c r="I452" i="3"/>
  <c r="F452" i="3"/>
  <c r="H452" i="3"/>
  <c r="K697" i="8"/>
  <c r="J697" i="8"/>
  <c r="I334" i="3"/>
  <c r="K334" i="3"/>
  <c r="F334" i="3"/>
  <c r="H334" i="3"/>
  <c r="J334" i="3"/>
  <c r="I431" i="3"/>
  <c r="J431" i="3"/>
  <c r="H431" i="3"/>
  <c r="K431" i="3"/>
  <c r="F431" i="3"/>
  <c r="J705" i="8"/>
  <c r="K705" i="8"/>
  <c r="J812" i="8"/>
  <c r="K812" i="8"/>
  <c r="J489" i="3"/>
  <c r="K489" i="3"/>
  <c r="F489" i="3"/>
  <c r="I489" i="3"/>
  <c r="H489" i="3"/>
  <c r="J995" i="3"/>
  <c r="K995" i="3"/>
  <c r="F995" i="3"/>
  <c r="H995" i="3"/>
  <c r="I995" i="3"/>
  <c r="J930" i="8"/>
  <c r="K930" i="8"/>
  <c r="K703" i="8"/>
  <c r="J703" i="8"/>
  <c r="J546" i="3"/>
  <c r="K546" i="3"/>
  <c r="H546" i="3"/>
  <c r="F546" i="3"/>
  <c r="I546" i="3"/>
  <c r="J899" i="8"/>
  <c r="K899" i="8"/>
  <c r="I684" i="3"/>
  <c r="H684" i="3"/>
  <c r="J684" i="3"/>
  <c r="F684" i="3"/>
  <c r="K684" i="3"/>
  <c r="F6" i="3"/>
  <c r="J6" i="3"/>
  <c r="K6" i="3"/>
  <c r="H6" i="3"/>
  <c r="I6" i="3"/>
  <c r="K38" i="3"/>
  <c r="F38" i="3"/>
  <c r="H38" i="3"/>
  <c r="I38" i="3"/>
  <c r="J38" i="3"/>
  <c r="J30" i="3"/>
  <c r="H30" i="3"/>
  <c r="I30" i="3"/>
  <c r="K30" i="3"/>
  <c r="F30" i="3"/>
  <c r="F9" i="3"/>
  <c r="H9" i="3"/>
  <c r="J9" i="3"/>
  <c r="I9" i="3"/>
  <c r="K9" i="3"/>
  <c r="K40" i="3"/>
  <c r="J40" i="3"/>
  <c r="F40" i="3"/>
  <c r="H40" i="3"/>
  <c r="I40" i="3"/>
  <c r="I22" i="3"/>
  <c r="K22" i="3"/>
  <c r="J22" i="3"/>
  <c r="H22" i="3"/>
  <c r="F22" i="3"/>
  <c r="I32" i="3"/>
  <c r="J32" i="3"/>
  <c r="K32" i="3"/>
  <c r="F32" i="3"/>
  <c r="H32" i="3"/>
  <c r="K33" i="3"/>
  <c r="H33" i="3"/>
  <c r="F33" i="3"/>
  <c r="I33" i="3"/>
  <c r="J33" i="3"/>
  <c r="K5" i="3"/>
  <c r="H5" i="3"/>
  <c r="F5" i="3"/>
  <c r="J5" i="3"/>
  <c r="I5" i="3"/>
  <c r="J24" i="8"/>
  <c r="K24" i="8"/>
  <c r="K30" i="8"/>
  <c r="J30" i="8"/>
  <c r="J31" i="8"/>
  <c r="K31" i="8"/>
  <c r="J17" i="8"/>
  <c r="K17" i="8"/>
  <c r="J8" i="8"/>
  <c r="K8" i="8"/>
  <c r="J10" i="8"/>
  <c r="K10" i="8"/>
  <c r="K14" i="8"/>
  <c r="J14" i="8"/>
  <c r="J41" i="8"/>
  <c r="K41" i="8"/>
  <c r="J5" i="8"/>
  <c r="K5" i="8"/>
  <c r="J23" i="8"/>
  <c r="K23" i="8"/>
  <c r="F109" i="3"/>
  <c r="K109" i="3"/>
  <c r="J109" i="3"/>
  <c r="I109" i="3"/>
  <c r="H109" i="3"/>
  <c r="K61" i="3"/>
  <c r="F61" i="3"/>
  <c r="H61" i="3"/>
  <c r="I61" i="3"/>
  <c r="J61" i="3"/>
  <c r="J89" i="3"/>
  <c r="I89" i="3"/>
  <c r="H89" i="3"/>
  <c r="F89" i="3"/>
  <c r="K89" i="3"/>
  <c r="F50" i="3"/>
  <c r="J50" i="3"/>
  <c r="H50" i="3"/>
  <c r="K50" i="3"/>
  <c r="I50" i="3"/>
  <c r="F95" i="3"/>
  <c r="I95" i="3"/>
  <c r="J95" i="3"/>
  <c r="K95" i="3"/>
  <c r="H95" i="3"/>
  <c r="F96" i="3"/>
  <c r="J96" i="3"/>
  <c r="K96" i="3"/>
  <c r="I96" i="3"/>
  <c r="H96" i="3"/>
  <c r="K127" i="3"/>
  <c r="I127" i="3"/>
  <c r="H127" i="3"/>
  <c r="J127" i="3"/>
  <c r="F127" i="3"/>
  <c r="K123" i="3"/>
  <c r="J123" i="3"/>
  <c r="H123" i="3"/>
  <c r="F123" i="3"/>
  <c r="I123" i="3"/>
  <c r="J92" i="3"/>
  <c r="F92" i="3"/>
  <c r="I92" i="3"/>
  <c r="H92" i="3"/>
  <c r="K92" i="3"/>
  <c r="J62" i="3"/>
  <c r="K62" i="3"/>
  <c r="H62" i="3"/>
  <c r="F62" i="3"/>
  <c r="I62" i="3"/>
  <c r="H41" i="3"/>
  <c r="I41" i="3"/>
  <c r="J41" i="3"/>
  <c r="K41" i="3"/>
  <c r="F41" i="3"/>
  <c r="I73" i="3"/>
  <c r="H73" i="3"/>
  <c r="F73" i="3"/>
  <c r="K73" i="3"/>
  <c r="J73" i="3"/>
  <c r="I93" i="3"/>
  <c r="K93" i="3"/>
  <c r="H93" i="3"/>
  <c r="J93" i="3"/>
  <c r="F93" i="3"/>
  <c r="F45" i="3"/>
  <c r="I45" i="3"/>
  <c r="K45" i="3"/>
  <c r="J45" i="3"/>
  <c r="H45" i="3"/>
  <c r="F60" i="3"/>
  <c r="H60" i="3"/>
  <c r="J60" i="3"/>
  <c r="I60" i="3"/>
  <c r="K60" i="3"/>
  <c r="F59" i="3"/>
  <c r="I59" i="3"/>
  <c r="K59" i="3"/>
  <c r="H59" i="3"/>
  <c r="J59" i="3"/>
  <c r="F111" i="3"/>
  <c r="J111" i="3"/>
  <c r="I111" i="3"/>
  <c r="H111" i="3"/>
  <c r="K111" i="3"/>
  <c r="K114" i="3"/>
  <c r="I114" i="3"/>
  <c r="H114" i="3"/>
  <c r="J114" i="3"/>
  <c r="F114" i="3"/>
  <c r="I116" i="3"/>
  <c r="K116" i="3"/>
  <c r="J116" i="3"/>
  <c r="F116" i="3"/>
  <c r="H116" i="3"/>
  <c r="I47" i="3"/>
  <c r="K47" i="3"/>
  <c r="J47" i="3"/>
  <c r="F47" i="3"/>
  <c r="H47" i="3"/>
  <c r="I107" i="3"/>
  <c r="H107" i="3"/>
  <c r="J107" i="3"/>
  <c r="F107" i="3"/>
  <c r="K107" i="3"/>
  <c r="I63" i="3"/>
  <c r="J63" i="3"/>
  <c r="K63" i="3"/>
  <c r="H63" i="3"/>
  <c r="F63" i="3"/>
  <c r="I69" i="3"/>
  <c r="F69" i="3"/>
  <c r="K69" i="3"/>
  <c r="H69" i="3"/>
  <c r="J69" i="3"/>
  <c r="J90" i="8"/>
  <c r="K90" i="8"/>
  <c r="J52" i="8"/>
  <c r="K52" i="8"/>
  <c r="J113" i="8"/>
  <c r="K113" i="8"/>
  <c r="J68" i="8"/>
  <c r="K68" i="8"/>
  <c r="J81" i="8"/>
  <c r="K81" i="8"/>
  <c r="J53" i="8"/>
  <c r="K53" i="8"/>
  <c r="J128" i="8"/>
  <c r="K128" i="8"/>
  <c r="J49" i="8"/>
  <c r="K49" i="8"/>
  <c r="J57" i="8"/>
  <c r="K57" i="8"/>
  <c r="K110" i="8"/>
  <c r="J110" i="8"/>
  <c r="J83" i="8"/>
  <c r="K83" i="8"/>
  <c r="J94" i="8"/>
  <c r="K94" i="8"/>
  <c r="J55" i="8"/>
  <c r="K55" i="8"/>
  <c r="J129" i="8"/>
  <c r="K129" i="8"/>
  <c r="K103" i="8"/>
  <c r="J103" i="8"/>
  <c r="J91" i="8"/>
  <c r="K91" i="8"/>
  <c r="J96" i="8"/>
  <c r="K96" i="8"/>
  <c r="J75" i="8"/>
  <c r="K75" i="8"/>
  <c r="J76" i="8"/>
  <c r="K76" i="8"/>
  <c r="J131" i="8"/>
  <c r="K131" i="8"/>
  <c r="J42" i="8"/>
  <c r="K42" i="8"/>
  <c r="J82" i="8"/>
  <c r="K82" i="8"/>
  <c r="J78" i="8"/>
  <c r="K78" i="8"/>
  <c r="F133" i="3"/>
  <c r="H133" i="3"/>
  <c r="I133" i="3"/>
  <c r="K133" i="3"/>
  <c r="J133" i="3"/>
  <c r="K159" i="3"/>
  <c r="H159" i="3"/>
  <c r="F159" i="3"/>
  <c r="J159" i="3"/>
  <c r="I159" i="3"/>
  <c r="K171" i="3"/>
  <c r="H171" i="3"/>
  <c r="F171" i="3"/>
  <c r="I171" i="3"/>
  <c r="J171" i="3"/>
  <c r="F202" i="3"/>
  <c r="H202" i="3"/>
  <c r="K202" i="3"/>
  <c r="J202" i="3"/>
  <c r="I202" i="3"/>
  <c r="J208" i="3"/>
  <c r="I208" i="3"/>
  <c r="K208" i="3"/>
  <c r="H208" i="3"/>
  <c r="F208" i="3"/>
  <c r="F132" i="3"/>
  <c r="I132" i="3"/>
  <c r="J132" i="3"/>
  <c r="H132" i="3"/>
  <c r="K132" i="3"/>
  <c r="H158" i="3"/>
  <c r="I158" i="3"/>
  <c r="K158" i="3"/>
  <c r="F158" i="3"/>
  <c r="J158" i="3"/>
  <c r="K174" i="3"/>
  <c r="J174" i="3"/>
  <c r="I174" i="3"/>
  <c r="F174" i="3"/>
  <c r="H174" i="3"/>
  <c r="H393" i="3"/>
  <c r="J393" i="3"/>
  <c r="K393" i="3"/>
  <c r="I393" i="3"/>
  <c r="F393" i="3"/>
  <c r="I673" i="3"/>
  <c r="K673" i="3"/>
  <c r="F673" i="3"/>
  <c r="J673" i="3"/>
  <c r="H673" i="3"/>
  <c r="K230" i="3"/>
  <c r="I230" i="3"/>
  <c r="F230" i="3"/>
  <c r="J230" i="3"/>
  <c r="H230" i="3"/>
  <c r="I262" i="3"/>
  <c r="K262" i="3"/>
  <c r="F262" i="3"/>
  <c r="H262" i="3"/>
  <c r="J262" i="3"/>
  <c r="K441" i="3"/>
  <c r="H441" i="3"/>
  <c r="J441" i="3"/>
  <c r="F441" i="3"/>
  <c r="I441" i="3"/>
  <c r="H293" i="3"/>
  <c r="F293" i="3"/>
  <c r="I293" i="3"/>
  <c r="K293" i="3"/>
  <c r="J293" i="3"/>
  <c r="F162" i="3"/>
  <c r="J162" i="3"/>
  <c r="I162" i="3"/>
  <c r="H162" i="3"/>
  <c r="K162" i="3"/>
  <c r="K146" i="3"/>
  <c r="H146" i="3"/>
  <c r="I146" i="3"/>
  <c r="F146" i="3"/>
  <c r="J146" i="3"/>
  <c r="K178" i="3"/>
  <c r="I178" i="3"/>
  <c r="F178" i="3"/>
  <c r="J178" i="3"/>
  <c r="H178" i="3"/>
  <c r="J203" i="3"/>
  <c r="K203" i="3"/>
  <c r="H203" i="3"/>
  <c r="F203" i="3"/>
  <c r="I203" i="3"/>
  <c r="J274" i="3"/>
  <c r="H274" i="3"/>
  <c r="K274" i="3"/>
  <c r="I274" i="3"/>
  <c r="F274" i="3"/>
  <c r="K906" i="8"/>
  <c r="J906" i="8"/>
  <c r="J900" i="3"/>
  <c r="I900" i="3"/>
  <c r="F900" i="3"/>
  <c r="H900" i="3"/>
  <c r="K900" i="3"/>
  <c r="I432" i="3"/>
  <c r="F432" i="3"/>
  <c r="J432" i="3"/>
  <c r="H432" i="3"/>
  <c r="K432" i="3"/>
  <c r="K827" i="8"/>
  <c r="J827" i="8"/>
  <c r="J335" i="3"/>
  <c r="H335" i="3"/>
  <c r="K335" i="3"/>
  <c r="I335" i="3"/>
  <c r="F335" i="3"/>
  <c r="K968" i="8"/>
  <c r="J968" i="8"/>
  <c r="K545" i="3"/>
  <c r="H545" i="3"/>
  <c r="F545" i="3"/>
  <c r="J545" i="3"/>
  <c r="I545" i="3"/>
  <c r="K176" i="3"/>
  <c r="H176" i="3"/>
  <c r="I176" i="3"/>
  <c r="J176" i="3"/>
  <c r="F176" i="3"/>
  <c r="H190" i="3"/>
  <c r="F190" i="3"/>
  <c r="K190" i="3"/>
  <c r="J190" i="3"/>
  <c r="I190" i="3"/>
  <c r="F214" i="3"/>
  <c r="H214" i="3"/>
  <c r="I214" i="3"/>
  <c r="J214" i="3"/>
  <c r="K214" i="3"/>
  <c r="I143" i="3"/>
  <c r="F143" i="3"/>
  <c r="H143" i="3"/>
  <c r="J143" i="3"/>
  <c r="K143" i="3"/>
  <c r="J211" i="3"/>
  <c r="F211" i="3"/>
  <c r="K211" i="3"/>
  <c r="I211" i="3"/>
  <c r="H211" i="3"/>
  <c r="J219" i="3"/>
  <c r="H219" i="3"/>
  <c r="F219" i="3"/>
  <c r="I219" i="3"/>
  <c r="K219" i="3"/>
  <c r="K456" i="3"/>
  <c r="I456" i="3"/>
  <c r="J456" i="3"/>
  <c r="H456" i="3"/>
  <c r="F456" i="3"/>
  <c r="K850" i="8"/>
  <c r="J850" i="8"/>
  <c r="F326" i="3"/>
  <c r="K326" i="3"/>
  <c r="H326" i="3"/>
  <c r="I326" i="3"/>
  <c r="J326" i="3"/>
  <c r="J643" i="3"/>
  <c r="I643" i="3"/>
  <c r="F643" i="3"/>
  <c r="K643" i="3"/>
  <c r="H643" i="3"/>
  <c r="J448" i="3"/>
  <c r="F448" i="3"/>
  <c r="H448" i="3"/>
  <c r="I448" i="3"/>
  <c r="K448" i="3"/>
  <c r="K799" i="8"/>
  <c r="J799" i="8"/>
  <c r="J148" i="3"/>
  <c r="H148" i="3"/>
  <c r="F148" i="3"/>
  <c r="K148" i="3"/>
  <c r="I148" i="3"/>
  <c r="K152" i="3"/>
  <c r="I152" i="3"/>
  <c r="F152" i="3"/>
  <c r="J152" i="3"/>
  <c r="H152" i="3"/>
  <c r="K184" i="3"/>
  <c r="J184" i="3"/>
  <c r="H184" i="3"/>
  <c r="F184" i="3"/>
  <c r="I184" i="3"/>
  <c r="K191" i="3"/>
  <c r="F191" i="3"/>
  <c r="H191" i="3"/>
  <c r="J191" i="3"/>
  <c r="I191" i="3"/>
  <c r="H151" i="3"/>
  <c r="I151" i="3"/>
  <c r="J151" i="3"/>
  <c r="F151" i="3"/>
  <c r="K151" i="3"/>
  <c r="I226" i="3"/>
  <c r="J226" i="3"/>
  <c r="F226" i="3"/>
  <c r="H226" i="3"/>
  <c r="K226" i="3"/>
  <c r="I333" i="3"/>
  <c r="F333" i="3"/>
  <c r="K333" i="3"/>
  <c r="H333" i="3"/>
  <c r="J333" i="3"/>
  <c r="J872" i="8"/>
  <c r="K872" i="8"/>
  <c r="H418" i="3"/>
  <c r="I418" i="3"/>
  <c r="J418" i="3"/>
  <c r="K418" i="3"/>
  <c r="F418" i="3"/>
  <c r="F455" i="3"/>
  <c r="K455" i="3"/>
  <c r="I455" i="3"/>
  <c r="J455" i="3"/>
  <c r="H455" i="3"/>
  <c r="F620" i="3"/>
  <c r="I620" i="3"/>
  <c r="H620" i="3"/>
  <c r="K620" i="3"/>
  <c r="J620" i="3"/>
  <c r="F970" i="3"/>
  <c r="I970" i="3"/>
  <c r="K970" i="3"/>
  <c r="H970" i="3"/>
  <c r="J970" i="3"/>
  <c r="K313" i="3"/>
  <c r="J313" i="3"/>
  <c r="F313" i="3"/>
  <c r="H313" i="3"/>
  <c r="I313" i="3"/>
  <c r="I443" i="3"/>
  <c r="J443" i="3"/>
  <c r="F443" i="3"/>
  <c r="H443" i="3"/>
  <c r="K443" i="3"/>
  <c r="K905" i="8"/>
  <c r="J905" i="8"/>
  <c r="I445" i="3"/>
  <c r="F445" i="3"/>
  <c r="J445" i="3"/>
  <c r="H445" i="3"/>
  <c r="K445" i="3"/>
  <c r="K978" i="8"/>
  <c r="J978" i="8"/>
  <c r="H400" i="3"/>
  <c r="J400" i="3"/>
  <c r="I400" i="3"/>
  <c r="F400" i="3"/>
  <c r="K400" i="3"/>
  <c r="J876" i="8"/>
  <c r="K876" i="8"/>
  <c r="I833" i="3"/>
  <c r="F833" i="3"/>
  <c r="H833" i="3"/>
  <c r="J833" i="3"/>
  <c r="K833" i="3"/>
  <c r="H314" i="3"/>
  <c r="I314" i="3"/>
  <c r="J314" i="3"/>
  <c r="K314" i="3"/>
  <c r="F314" i="3"/>
  <c r="J979" i="3"/>
  <c r="F979" i="3"/>
  <c r="H979" i="3"/>
  <c r="I979" i="3"/>
  <c r="K979" i="3"/>
  <c r="F364" i="3"/>
  <c r="I364" i="3"/>
  <c r="K364" i="3"/>
  <c r="J364" i="3"/>
  <c r="H364" i="3"/>
  <c r="F367" i="3"/>
  <c r="H367" i="3"/>
  <c r="K367" i="3"/>
  <c r="I367" i="3"/>
  <c r="J367" i="3"/>
  <c r="J885" i="8"/>
  <c r="K885" i="8"/>
  <c r="K263" i="3"/>
  <c r="I263" i="3"/>
  <c r="H263" i="3"/>
  <c r="F263" i="3"/>
  <c r="J263" i="3"/>
  <c r="H300" i="3"/>
  <c r="K300" i="3"/>
  <c r="I300" i="3"/>
  <c r="J300" i="3"/>
  <c r="F300" i="3"/>
  <c r="J819" i="8"/>
  <c r="K819" i="8"/>
  <c r="K860" i="8"/>
  <c r="J860" i="8"/>
  <c r="F352" i="3"/>
  <c r="K352" i="3"/>
  <c r="I352" i="3"/>
  <c r="H352" i="3"/>
  <c r="J352" i="3"/>
  <c r="K897" i="8"/>
  <c r="J897" i="8"/>
  <c r="H331" i="3"/>
  <c r="J331" i="3"/>
  <c r="F331" i="3"/>
  <c r="I331" i="3"/>
  <c r="K331" i="3"/>
  <c r="J871" i="8"/>
  <c r="K871" i="8"/>
  <c r="F459" i="3"/>
  <c r="I459" i="3"/>
  <c r="H459" i="3"/>
  <c r="K459" i="3"/>
  <c r="J459" i="3"/>
  <c r="K440" i="3"/>
  <c r="F440" i="3"/>
  <c r="J440" i="3"/>
  <c r="I440" i="3"/>
  <c r="H440" i="3"/>
  <c r="I894" i="3"/>
  <c r="H894" i="3"/>
  <c r="F894" i="3"/>
  <c r="J894" i="3"/>
  <c r="K894" i="3"/>
  <c r="H344" i="3"/>
  <c r="I344" i="3"/>
  <c r="J344" i="3"/>
  <c r="F344" i="3"/>
  <c r="K344" i="3"/>
  <c r="J954" i="3"/>
  <c r="I954" i="3"/>
  <c r="K954" i="3"/>
  <c r="H954" i="3"/>
  <c r="F954" i="3"/>
  <c r="H258" i="3"/>
  <c r="J258" i="3"/>
  <c r="K258" i="3"/>
  <c r="F258" i="3"/>
  <c r="I258" i="3"/>
  <c r="I294" i="3"/>
  <c r="K294" i="3"/>
  <c r="J294" i="3"/>
  <c r="F294" i="3"/>
  <c r="H294" i="3"/>
  <c r="J719" i="8"/>
  <c r="K719" i="8"/>
  <c r="J927" i="3"/>
  <c r="H927" i="3"/>
  <c r="F927" i="3"/>
  <c r="I927" i="3"/>
  <c r="K927" i="3"/>
  <c r="J298" i="3"/>
  <c r="I298" i="3"/>
  <c r="F298" i="3"/>
  <c r="K298" i="3"/>
  <c r="H298" i="3"/>
  <c r="J710" i="3"/>
  <c r="F710" i="3"/>
  <c r="K710" i="3"/>
  <c r="H710" i="3"/>
  <c r="I710" i="3"/>
  <c r="K728" i="8"/>
  <c r="J728" i="8"/>
  <c r="K973" i="8"/>
  <c r="J973" i="8"/>
  <c r="K613" i="3"/>
  <c r="H613" i="3"/>
  <c r="F613" i="3"/>
  <c r="I613" i="3"/>
  <c r="J613" i="3"/>
  <c r="F622" i="3"/>
  <c r="I622" i="3"/>
  <c r="H622" i="3"/>
  <c r="K622" i="3"/>
  <c r="J622" i="3"/>
  <c r="J48" i="3"/>
  <c r="I48" i="3"/>
  <c r="F48" i="3"/>
  <c r="H48" i="3"/>
  <c r="K48" i="3"/>
  <c r="J127" i="8"/>
  <c r="K127" i="8"/>
  <c r="J92" i="8"/>
  <c r="K92" i="8"/>
  <c r="K79" i="8"/>
  <c r="J79" i="8"/>
  <c r="J115" i="8"/>
  <c r="K115" i="8"/>
  <c r="J121" i="8"/>
  <c r="K121" i="8"/>
  <c r="J43" i="8"/>
  <c r="K43" i="8"/>
  <c r="J97" i="8"/>
  <c r="K97" i="8"/>
  <c r="H188" i="3"/>
  <c r="I188" i="3"/>
  <c r="F188" i="3"/>
  <c r="K188" i="3"/>
  <c r="J188" i="3"/>
  <c r="H135" i="3"/>
  <c r="F135" i="3"/>
  <c r="I135" i="3"/>
  <c r="K135" i="3"/>
  <c r="J135" i="3"/>
  <c r="J212" i="3"/>
  <c r="F212" i="3"/>
  <c r="I212" i="3"/>
  <c r="K212" i="3"/>
  <c r="H212" i="3"/>
  <c r="H228" i="3"/>
  <c r="I228" i="3"/>
  <c r="F228" i="3"/>
  <c r="K228" i="3"/>
  <c r="J228" i="3"/>
  <c r="H320" i="3"/>
  <c r="I320" i="3"/>
  <c r="J320" i="3"/>
  <c r="K320" i="3"/>
  <c r="F320" i="3"/>
  <c r="J788" i="8"/>
  <c r="K788" i="8"/>
  <c r="K147" i="3"/>
  <c r="H147" i="3"/>
  <c r="I147" i="3"/>
  <c r="F147" i="3"/>
  <c r="J147" i="3"/>
  <c r="K926" i="3"/>
  <c r="I926" i="3"/>
  <c r="F926" i="3"/>
  <c r="J926" i="3"/>
  <c r="H926" i="3"/>
  <c r="K166" i="3"/>
  <c r="I166" i="3"/>
  <c r="J166" i="3"/>
  <c r="F166" i="3"/>
  <c r="H166" i="3"/>
  <c r="I442" i="3"/>
  <c r="K442" i="3"/>
  <c r="H442" i="3"/>
  <c r="J442" i="3"/>
  <c r="F442" i="3"/>
  <c r="J382" i="3"/>
  <c r="I382" i="3"/>
  <c r="F382" i="3"/>
  <c r="K382" i="3"/>
  <c r="H382" i="3"/>
  <c r="H163" i="3"/>
  <c r="I163" i="3"/>
  <c r="J163" i="3"/>
  <c r="K163" i="3"/>
  <c r="F163" i="3"/>
  <c r="F138" i="3"/>
  <c r="H138" i="3"/>
  <c r="I138" i="3"/>
  <c r="K138" i="3"/>
  <c r="J138" i="3"/>
  <c r="J416" i="3"/>
  <c r="K416" i="3"/>
  <c r="F416" i="3"/>
  <c r="H416" i="3"/>
  <c r="I416" i="3"/>
  <c r="H341" i="3"/>
  <c r="I341" i="3"/>
  <c r="J341" i="3"/>
  <c r="K341" i="3"/>
  <c r="F341" i="3"/>
  <c r="F366" i="3"/>
  <c r="K366" i="3"/>
  <c r="H366" i="3"/>
  <c r="J366" i="3"/>
  <c r="I366" i="3"/>
  <c r="I346" i="3"/>
  <c r="H346" i="3"/>
  <c r="F346" i="3"/>
  <c r="J346" i="3"/>
  <c r="K346" i="3"/>
  <c r="I358" i="3"/>
  <c r="J358" i="3"/>
  <c r="H358" i="3"/>
  <c r="F358" i="3"/>
  <c r="K358" i="3"/>
  <c r="K438" i="3"/>
  <c r="F438" i="3"/>
  <c r="H438" i="3"/>
  <c r="J438" i="3"/>
  <c r="I438" i="3"/>
  <c r="K240" i="3"/>
  <c r="H240" i="3"/>
  <c r="J240" i="3"/>
  <c r="I240" i="3"/>
  <c r="F240" i="3"/>
  <c r="F891" i="3"/>
  <c r="I891" i="3"/>
  <c r="J891" i="3"/>
  <c r="K891" i="3"/>
  <c r="H891" i="3"/>
  <c r="F260" i="3"/>
  <c r="I260" i="3"/>
  <c r="H260" i="3"/>
  <c r="K260" i="3"/>
  <c r="J260" i="3"/>
  <c r="J698" i="8"/>
  <c r="K698" i="8"/>
  <c r="H254" i="3"/>
  <c r="I254" i="3"/>
  <c r="F254" i="3"/>
  <c r="J254" i="3"/>
  <c r="K254" i="3"/>
  <c r="F602" i="3"/>
  <c r="J602" i="3"/>
  <c r="K602" i="3"/>
  <c r="H602" i="3"/>
  <c r="I602" i="3"/>
  <c r="K744" i="8"/>
  <c r="J744" i="8"/>
  <c r="F372" i="3"/>
  <c r="H372" i="3"/>
  <c r="K372" i="3"/>
  <c r="J372" i="3"/>
  <c r="I372" i="3"/>
  <c r="K980" i="8"/>
  <c r="J980" i="8"/>
  <c r="J857" i="8"/>
  <c r="K857" i="8"/>
  <c r="K25" i="3"/>
  <c r="H25" i="3"/>
  <c r="J25" i="3"/>
  <c r="I25" i="3"/>
  <c r="F25" i="3"/>
  <c r="K39" i="3"/>
  <c r="J39" i="3"/>
  <c r="H39" i="3"/>
  <c r="F39" i="3"/>
  <c r="I39" i="3"/>
  <c r="I18" i="3"/>
  <c r="F18" i="3"/>
  <c r="H18" i="3"/>
  <c r="J18" i="3"/>
  <c r="K18" i="3"/>
  <c r="I14" i="3"/>
  <c r="K14" i="3"/>
  <c r="H14" i="3"/>
  <c r="J14" i="3"/>
  <c r="F14" i="3"/>
  <c r="K26" i="3"/>
  <c r="H26" i="3"/>
  <c r="J26" i="3"/>
  <c r="F26" i="3"/>
  <c r="I26" i="3"/>
  <c r="J36" i="3"/>
  <c r="F36" i="3"/>
  <c r="H36" i="3"/>
  <c r="I36" i="3"/>
  <c r="K36" i="3"/>
  <c r="K21" i="3"/>
  <c r="F21" i="3"/>
  <c r="I21" i="3"/>
  <c r="J21" i="3"/>
  <c r="H21" i="3"/>
  <c r="K12" i="3"/>
  <c r="F12" i="3"/>
  <c r="H12" i="3"/>
  <c r="I12" i="3"/>
  <c r="J12" i="3"/>
  <c r="K11" i="3"/>
  <c r="I11" i="3"/>
  <c r="J11" i="3"/>
  <c r="H11" i="3"/>
  <c r="F11" i="3"/>
  <c r="K6" i="8"/>
  <c r="J6" i="8"/>
  <c r="J34" i="8"/>
  <c r="K34" i="8"/>
  <c r="K21" i="8"/>
  <c r="J21" i="8"/>
  <c r="J35" i="8"/>
  <c r="K35" i="8"/>
  <c r="K7" i="8"/>
  <c r="J7" i="8"/>
  <c r="J37" i="8"/>
  <c r="K37" i="8"/>
  <c r="J20" i="8"/>
  <c r="K20" i="8"/>
  <c r="J9" i="8"/>
  <c r="K9" i="8"/>
  <c r="J25" i="8"/>
  <c r="K25" i="8"/>
  <c r="J121" i="3"/>
  <c r="I121" i="3"/>
  <c r="K121" i="3"/>
  <c r="F121" i="3"/>
  <c r="H121" i="3"/>
  <c r="F108" i="3"/>
  <c r="K108" i="3"/>
  <c r="H108" i="3"/>
  <c r="J108" i="3"/>
  <c r="I108" i="3"/>
  <c r="I122" i="3"/>
  <c r="J122" i="3"/>
  <c r="F122" i="3"/>
  <c r="K122" i="3"/>
  <c r="H122" i="3"/>
  <c r="K51" i="3"/>
  <c r="F51" i="3"/>
  <c r="J51" i="3"/>
  <c r="I51" i="3"/>
  <c r="H51" i="3"/>
  <c r="I130" i="3"/>
  <c r="J130" i="3"/>
  <c r="H130" i="3"/>
  <c r="K130" i="3"/>
  <c r="F130" i="3"/>
  <c r="F68" i="3"/>
  <c r="I68" i="3"/>
  <c r="K68" i="3"/>
  <c r="H68" i="3"/>
  <c r="J68" i="3"/>
  <c r="I46" i="3"/>
  <c r="H46" i="3"/>
  <c r="J46" i="3"/>
  <c r="F46" i="3"/>
  <c r="K46" i="3"/>
  <c r="F77" i="3"/>
  <c r="H77" i="3"/>
  <c r="I77" i="3"/>
  <c r="J77" i="3"/>
  <c r="K77" i="3"/>
  <c r="H74" i="3"/>
  <c r="J74" i="3"/>
  <c r="K74" i="3"/>
  <c r="F74" i="3"/>
  <c r="I74" i="3"/>
  <c r="F85" i="3"/>
  <c r="H85" i="3"/>
  <c r="I85" i="3"/>
  <c r="K85" i="3"/>
  <c r="J85" i="3"/>
  <c r="H82" i="3"/>
  <c r="K82" i="3"/>
  <c r="F82" i="3"/>
  <c r="J82" i="3"/>
  <c r="I82" i="3"/>
  <c r="H94" i="3"/>
  <c r="K94" i="3"/>
  <c r="F94" i="3"/>
  <c r="J94" i="3"/>
  <c r="I94" i="3"/>
  <c r="F102" i="3"/>
  <c r="H102" i="3"/>
  <c r="K102" i="3"/>
  <c r="J102" i="3"/>
  <c r="I102" i="3"/>
  <c r="F43" i="3"/>
  <c r="K43" i="3"/>
  <c r="H43" i="3"/>
  <c r="J43" i="3"/>
  <c r="I43" i="3"/>
  <c r="J86" i="3"/>
  <c r="K86" i="3"/>
  <c r="F86" i="3"/>
  <c r="I86" i="3"/>
  <c r="H86" i="3"/>
  <c r="H76" i="3"/>
  <c r="F76" i="3"/>
  <c r="I76" i="3"/>
  <c r="J76" i="3"/>
  <c r="K76" i="3"/>
  <c r="K112" i="3"/>
  <c r="I112" i="3"/>
  <c r="J112" i="3"/>
  <c r="H112" i="3"/>
  <c r="F112" i="3"/>
  <c r="F56" i="3"/>
  <c r="K56" i="3"/>
  <c r="J56" i="3"/>
  <c r="I56" i="3"/>
  <c r="H56" i="3"/>
  <c r="J52" i="3"/>
  <c r="K52" i="3"/>
  <c r="F52" i="3"/>
  <c r="H52" i="3"/>
  <c r="I52" i="3"/>
  <c r="F72" i="3"/>
  <c r="J72" i="3"/>
  <c r="I72" i="3"/>
  <c r="K72" i="3"/>
  <c r="H72" i="3"/>
  <c r="K42" i="3"/>
  <c r="H42" i="3"/>
  <c r="J42" i="3"/>
  <c r="F42" i="3"/>
  <c r="I42" i="3"/>
  <c r="I54" i="3"/>
  <c r="J54" i="3"/>
  <c r="H54" i="3"/>
  <c r="K54" i="3"/>
  <c r="F54" i="3"/>
  <c r="H3" i="3"/>
  <c r="K3" i="3"/>
  <c r="I3" i="3"/>
  <c r="F3" i="3"/>
  <c r="J3" i="3"/>
  <c r="J58" i="8"/>
  <c r="K58" i="8"/>
  <c r="J106" i="8"/>
  <c r="K106" i="8"/>
  <c r="J84" i="8"/>
  <c r="K84" i="8"/>
  <c r="J50" i="8"/>
  <c r="K50" i="8"/>
  <c r="J60" i="8"/>
  <c r="K60" i="8"/>
  <c r="J98" i="8"/>
  <c r="K98" i="8"/>
  <c r="J65" i="8"/>
  <c r="K65" i="8"/>
  <c r="J104" i="8"/>
  <c r="K104" i="8"/>
  <c r="J105" i="8"/>
  <c r="K105" i="8"/>
  <c r="K112" i="8"/>
  <c r="J112" i="8"/>
  <c r="K70" i="8"/>
  <c r="J70" i="8"/>
  <c r="J87" i="8"/>
  <c r="K87" i="8"/>
  <c r="J71" i="8"/>
  <c r="K71" i="8"/>
  <c r="K73" i="8"/>
  <c r="J73" i="8"/>
  <c r="J116" i="8"/>
  <c r="K116" i="8"/>
  <c r="J64" i="8"/>
  <c r="K64" i="8"/>
  <c r="J66" i="8"/>
  <c r="K66" i="8"/>
  <c r="J44" i="8"/>
  <c r="K44" i="8"/>
  <c r="J100" i="8"/>
  <c r="K100" i="8"/>
  <c r="J120" i="8"/>
  <c r="K120" i="8"/>
  <c r="J130" i="8"/>
  <c r="K130" i="8"/>
  <c r="J59" i="8"/>
  <c r="K59" i="8"/>
  <c r="K56" i="8"/>
  <c r="J56" i="8"/>
  <c r="F195" i="3"/>
  <c r="H195" i="3"/>
  <c r="K195" i="3"/>
  <c r="J195" i="3"/>
  <c r="I195" i="3"/>
  <c r="I215" i="3"/>
  <c r="F215" i="3"/>
  <c r="H215" i="3"/>
  <c r="K215" i="3"/>
  <c r="J215" i="3"/>
  <c r="H204" i="3"/>
  <c r="K204" i="3"/>
  <c r="I204" i="3"/>
  <c r="F204" i="3"/>
  <c r="J204" i="3"/>
  <c r="H217" i="3"/>
  <c r="K217" i="3"/>
  <c r="F217" i="3"/>
  <c r="J217" i="3"/>
  <c r="I217" i="3"/>
  <c r="K200" i="3"/>
  <c r="I200" i="3"/>
  <c r="F200" i="3"/>
  <c r="J200" i="3"/>
  <c r="H200" i="3"/>
  <c r="H185" i="3"/>
  <c r="J185" i="3"/>
  <c r="K185" i="3"/>
  <c r="I185" i="3"/>
  <c r="F185" i="3"/>
  <c r="K180" i="3"/>
  <c r="J180" i="3"/>
  <c r="H180" i="3"/>
  <c r="F180" i="3"/>
  <c r="I180" i="3"/>
  <c r="F181" i="3"/>
  <c r="K181" i="3"/>
  <c r="J181" i="3"/>
  <c r="I181" i="3"/>
  <c r="H181" i="3"/>
  <c r="F205" i="3"/>
  <c r="J205" i="3"/>
  <c r="H205" i="3"/>
  <c r="I205" i="3"/>
  <c r="K205" i="3"/>
  <c r="K375" i="3"/>
  <c r="H375" i="3"/>
  <c r="I375" i="3"/>
  <c r="F375" i="3"/>
  <c r="J375" i="3"/>
  <c r="K245" i="3"/>
  <c r="F245" i="3"/>
  <c r="I245" i="3"/>
  <c r="J245" i="3"/>
  <c r="H245" i="3"/>
  <c r="K694" i="8"/>
  <c r="J694" i="8"/>
  <c r="J221" i="3"/>
  <c r="H221" i="3"/>
  <c r="K221" i="3"/>
  <c r="F221" i="3"/>
  <c r="I221" i="3"/>
  <c r="H621" i="3"/>
  <c r="K621" i="3"/>
  <c r="I621" i="3"/>
  <c r="J621" i="3"/>
  <c r="F621" i="3"/>
  <c r="H137" i="3"/>
  <c r="I137" i="3"/>
  <c r="K137" i="3"/>
  <c r="J137" i="3"/>
  <c r="F137" i="3"/>
  <c r="J175" i="3"/>
  <c r="F175" i="3"/>
  <c r="I175" i="3"/>
  <c r="H175" i="3"/>
  <c r="K175" i="3"/>
  <c r="J213" i="3"/>
  <c r="F213" i="3"/>
  <c r="H213" i="3"/>
  <c r="I213" i="3"/>
  <c r="K213" i="3"/>
  <c r="I192" i="3"/>
  <c r="J192" i="3"/>
  <c r="F192" i="3"/>
  <c r="K192" i="3"/>
  <c r="H192" i="3"/>
  <c r="F235" i="3"/>
  <c r="H235" i="3"/>
  <c r="K235" i="3"/>
  <c r="I235" i="3"/>
  <c r="J235" i="3"/>
  <c r="H656" i="3"/>
  <c r="F656" i="3"/>
  <c r="J656" i="3"/>
  <c r="I656" i="3"/>
  <c r="K656" i="3"/>
  <c r="J310" i="3"/>
  <c r="H310" i="3"/>
  <c r="F310" i="3"/>
  <c r="K310" i="3"/>
  <c r="I310" i="3"/>
  <c r="K713" i="8"/>
  <c r="J713" i="8"/>
  <c r="K404" i="3"/>
  <c r="F404" i="3"/>
  <c r="I404" i="3"/>
  <c r="J404" i="3"/>
  <c r="H404" i="3"/>
  <c r="J223" i="3"/>
  <c r="I223" i="3"/>
  <c r="H223" i="3"/>
  <c r="F223" i="3"/>
  <c r="K223" i="3"/>
  <c r="J285" i="3"/>
  <c r="I285" i="3"/>
  <c r="H285" i="3"/>
  <c r="K285" i="3"/>
  <c r="F285" i="3"/>
  <c r="K144" i="3"/>
  <c r="F144" i="3"/>
  <c r="H144" i="3"/>
  <c r="I144" i="3"/>
  <c r="J144" i="3"/>
  <c r="I149" i="3"/>
  <c r="J149" i="3"/>
  <c r="K149" i="3"/>
  <c r="H149" i="3"/>
  <c r="F149" i="3"/>
  <c r="I140" i="3"/>
  <c r="H140" i="3"/>
  <c r="K140" i="3"/>
  <c r="F140" i="3"/>
  <c r="J140" i="3"/>
  <c r="I155" i="3"/>
  <c r="F155" i="3"/>
  <c r="H155" i="3"/>
  <c r="K155" i="3"/>
  <c r="J155" i="3"/>
  <c r="I189" i="3"/>
  <c r="F189" i="3"/>
  <c r="H189" i="3"/>
  <c r="J189" i="3"/>
  <c r="K189" i="3"/>
  <c r="I222" i="3"/>
  <c r="J222" i="3"/>
  <c r="K222" i="3"/>
  <c r="H222" i="3"/>
  <c r="F222" i="3"/>
  <c r="H408" i="3"/>
  <c r="I408" i="3"/>
  <c r="K408" i="3"/>
  <c r="F408" i="3"/>
  <c r="J408" i="3"/>
  <c r="F398" i="3"/>
  <c r="I398" i="3"/>
  <c r="J398" i="3"/>
  <c r="H398" i="3"/>
  <c r="K398" i="3"/>
  <c r="F359" i="3"/>
  <c r="K359" i="3"/>
  <c r="J359" i="3"/>
  <c r="H359" i="3"/>
  <c r="I359" i="3"/>
  <c r="J817" i="8"/>
  <c r="K817" i="8"/>
  <c r="K167" i="3"/>
  <c r="F167" i="3"/>
  <c r="H167" i="3"/>
  <c r="J167" i="3"/>
  <c r="I167" i="3"/>
  <c r="F196" i="3"/>
  <c r="H196" i="3"/>
  <c r="I196" i="3"/>
  <c r="J196" i="3"/>
  <c r="K196" i="3"/>
  <c r="H168" i="3"/>
  <c r="F168" i="3"/>
  <c r="I168" i="3"/>
  <c r="K168" i="3"/>
  <c r="J168" i="3"/>
  <c r="K161" i="3"/>
  <c r="J161" i="3"/>
  <c r="H161" i="3"/>
  <c r="I161" i="3"/>
  <c r="F161" i="3"/>
  <c r="K193" i="3"/>
  <c r="H193" i="3"/>
  <c r="F193" i="3"/>
  <c r="I193" i="3"/>
  <c r="J193" i="3"/>
  <c r="I381" i="3"/>
  <c r="K381" i="3"/>
  <c r="F381" i="3"/>
  <c r="H381" i="3"/>
  <c r="J381" i="3"/>
  <c r="J891" i="8"/>
  <c r="K891" i="8"/>
  <c r="H337" i="3"/>
  <c r="J337" i="3"/>
  <c r="I337" i="3"/>
  <c r="K337" i="3"/>
  <c r="F337" i="3"/>
  <c r="J307" i="3"/>
  <c r="K307" i="3"/>
  <c r="F307" i="3"/>
  <c r="H307" i="3"/>
  <c r="I307" i="3"/>
  <c r="I663" i="3"/>
  <c r="J663" i="3"/>
  <c r="H663" i="3"/>
  <c r="F663" i="3"/>
  <c r="K663" i="3"/>
  <c r="H715" i="3"/>
  <c r="J715" i="3"/>
  <c r="F715" i="3"/>
  <c r="I715" i="3"/>
  <c r="K715" i="3"/>
  <c r="H227" i="3"/>
  <c r="F227" i="3"/>
  <c r="K227" i="3"/>
  <c r="J227" i="3"/>
  <c r="I227" i="3"/>
  <c r="I343" i="3"/>
  <c r="H343" i="3"/>
  <c r="J343" i="3"/>
  <c r="F343" i="3"/>
  <c r="K343" i="3"/>
  <c r="J783" i="8"/>
  <c r="K783" i="8"/>
  <c r="I253" i="3"/>
  <c r="J253" i="3"/>
  <c r="K253" i="3"/>
  <c r="H253" i="3"/>
  <c r="F253" i="3"/>
  <c r="J979" i="8"/>
  <c r="K979" i="8"/>
  <c r="K290" i="3"/>
  <c r="H290" i="3"/>
  <c r="I290" i="3"/>
  <c r="F290" i="3"/>
  <c r="J290" i="3"/>
  <c r="F790" i="3"/>
  <c r="H790" i="3"/>
  <c r="I790" i="3"/>
  <c r="K790" i="3"/>
  <c r="J790" i="3"/>
  <c r="K303" i="3"/>
  <c r="F303" i="3"/>
  <c r="J303" i="3"/>
  <c r="I303" i="3"/>
  <c r="H303" i="3"/>
  <c r="I695" i="3"/>
  <c r="K695" i="3"/>
  <c r="J695" i="3"/>
  <c r="F695" i="3"/>
  <c r="H695" i="3"/>
  <c r="F616" i="3"/>
  <c r="H616" i="3"/>
  <c r="I616" i="3"/>
  <c r="K616" i="3"/>
  <c r="J616" i="3"/>
  <c r="K539" i="3"/>
  <c r="H539" i="3"/>
  <c r="J539" i="3"/>
  <c r="I539" i="3"/>
  <c r="F539" i="3"/>
  <c r="H675" i="3"/>
  <c r="K675" i="3"/>
  <c r="F675" i="3"/>
  <c r="I675" i="3"/>
  <c r="J675" i="3"/>
  <c r="K246" i="3"/>
  <c r="J246" i="3"/>
  <c r="H246" i="3"/>
  <c r="F246" i="3"/>
  <c r="I246" i="3"/>
  <c r="K990" i="8"/>
  <c r="J990" i="8"/>
  <c r="K965" i="8"/>
  <c r="J965" i="8"/>
  <c r="H457" i="3"/>
  <c r="I457" i="3"/>
  <c r="F457" i="3"/>
  <c r="J457" i="3"/>
  <c r="K457" i="3"/>
  <c r="I726" i="3"/>
  <c r="H726" i="3"/>
  <c r="K726" i="3"/>
  <c r="J726" i="3"/>
  <c r="F726" i="3"/>
  <c r="J309" i="3"/>
  <c r="H309" i="3"/>
  <c r="K309" i="3"/>
  <c r="I309" i="3"/>
  <c r="F309" i="3"/>
  <c r="K966" i="8"/>
  <c r="J966" i="8"/>
  <c r="I306" i="3"/>
  <c r="J306" i="3"/>
  <c r="K306" i="3"/>
  <c r="H306" i="3"/>
  <c r="F306" i="3"/>
  <c r="K670" i="3"/>
  <c r="I670" i="3"/>
  <c r="H670" i="3"/>
  <c r="F670" i="3"/>
  <c r="J670" i="3"/>
  <c r="K962" i="8"/>
  <c r="J962" i="8"/>
  <c r="F282" i="3"/>
  <c r="J282" i="3"/>
  <c r="I282" i="3"/>
  <c r="K282" i="3"/>
  <c r="H282" i="3"/>
  <c r="J908" i="3"/>
  <c r="F908" i="3"/>
  <c r="I908" i="3"/>
  <c r="H908" i="3"/>
  <c r="K908" i="3"/>
  <c r="H279" i="3"/>
  <c r="J279" i="3"/>
  <c r="I279" i="3"/>
  <c r="K279" i="3"/>
  <c r="F279" i="3"/>
  <c r="J789" i="8"/>
  <c r="K789" i="8"/>
  <c r="H691" i="3"/>
  <c r="K691" i="3"/>
  <c r="J691" i="3"/>
  <c r="F691" i="3"/>
  <c r="I691" i="3"/>
  <c r="I867" i="3"/>
  <c r="K867" i="3"/>
  <c r="F867" i="3"/>
  <c r="H867" i="3"/>
  <c r="J867" i="3"/>
  <c r="J638" i="3"/>
  <c r="I638" i="3"/>
  <c r="H638" i="3"/>
  <c r="K638" i="3"/>
  <c r="F638" i="3"/>
  <c r="J837" i="8"/>
  <c r="K837" i="8"/>
  <c r="I644" i="3"/>
  <c r="J644" i="3"/>
  <c r="F644" i="3"/>
  <c r="K644" i="3"/>
  <c r="H644" i="3"/>
  <c r="F322" i="3"/>
  <c r="J322" i="3"/>
  <c r="H322" i="3"/>
  <c r="K322" i="3"/>
  <c r="I322" i="3"/>
  <c r="H906" i="3"/>
  <c r="F906" i="3"/>
  <c r="J906" i="3"/>
  <c r="K906" i="3"/>
  <c r="I906" i="3"/>
  <c r="J538" i="3"/>
  <c r="K538" i="3"/>
  <c r="F538" i="3"/>
  <c r="H538" i="3"/>
  <c r="I538" i="3"/>
  <c r="J925" i="8"/>
  <c r="K925" i="8"/>
  <c r="J302" i="3"/>
  <c r="F302" i="3"/>
  <c r="I302" i="3"/>
  <c r="K302" i="3"/>
  <c r="H302" i="3"/>
  <c r="F413" i="3"/>
  <c r="K413" i="3"/>
  <c r="H413" i="3"/>
  <c r="I413" i="3"/>
  <c r="J413" i="3"/>
  <c r="J902" i="8"/>
  <c r="K902" i="8"/>
  <c r="F299" i="3"/>
  <c r="H299" i="3"/>
  <c r="I299" i="3"/>
  <c r="K299" i="3"/>
  <c r="J299" i="3"/>
  <c r="J910" i="8"/>
  <c r="K910" i="8"/>
  <c r="J350" i="3"/>
  <c r="K350" i="3"/>
  <c r="H350" i="3"/>
  <c r="I350" i="3"/>
  <c r="F350" i="3"/>
  <c r="J711" i="8"/>
  <c r="K711" i="8"/>
  <c r="I788" i="3"/>
  <c r="K788" i="3"/>
  <c r="H788" i="3"/>
  <c r="J788" i="3"/>
  <c r="F788" i="3"/>
  <c r="J707" i="8"/>
  <c r="K707" i="8"/>
  <c r="I419" i="3"/>
  <c r="H419" i="3"/>
  <c r="K419" i="3"/>
  <c r="F419" i="3"/>
  <c r="J419" i="3"/>
  <c r="K288" i="3"/>
  <c r="F288" i="3"/>
  <c r="J288" i="3"/>
  <c r="I288" i="3"/>
  <c r="H288" i="3"/>
  <c r="J796" i="8"/>
  <c r="K796" i="8"/>
  <c r="K825" i="8"/>
  <c r="J825" i="8"/>
  <c r="I340" i="3"/>
  <c r="F340" i="3"/>
  <c r="J340" i="3"/>
  <c r="H340" i="3"/>
  <c r="K340" i="3"/>
  <c r="J693" i="8"/>
  <c r="K693" i="8"/>
  <c r="I386" i="3"/>
  <c r="H386" i="3"/>
  <c r="F386" i="3"/>
  <c r="K386" i="3"/>
  <c r="J386" i="3"/>
  <c r="J810" i="8"/>
  <c r="K810" i="8"/>
  <c r="K280" i="3"/>
  <c r="H280" i="3"/>
  <c r="I280" i="3"/>
  <c r="F280" i="3"/>
  <c r="J280" i="3"/>
  <c r="H600" i="3"/>
  <c r="F600" i="3"/>
  <c r="K600" i="3"/>
  <c r="J600" i="3"/>
  <c r="I600" i="3"/>
  <c r="I248" i="3"/>
  <c r="J248" i="3"/>
  <c r="K248" i="3"/>
  <c r="F248" i="3"/>
  <c r="H248" i="3"/>
  <c r="H349" i="3"/>
  <c r="K349" i="3"/>
  <c r="J349" i="3"/>
  <c r="F349" i="3"/>
  <c r="I349" i="3"/>
  <c r="J815" i="3"/>
  <c r="K815" i="3"/>
  <c r="H815" i="3"/>
  <c r="I815" i="3"/>
  <c r="F815" i="3"/>
  <c r="F291" i="3"/>
  <c r="K291" i="3"/>
  <c r="I291" i="3"/>
  <c r="J291" i="3"/>
  <c r="H291" i="3"/>
  <c r="K775" i="8"/>
  <c r="J775" i="8"/>
  <c r="J377" i="3"/>
  <c r="K377" i="3"/>
  <c r="H377" i="3"/>
  <c r="I377" i="3"/>
  <c r="F377" i="3"/>
  <c r="J908" i="8"/>
  <c r="K908" i="8"/>
  <c r="J796" i="3"/>
  <c r="I796" i="3"/>
  <c r="F796" i="3"/>
  <c r="K796" i="3"/>
  <c r="H796" i="3"/>
  <c r="H754" i="3"/>
  <c r="K754" i="3"/>
  <c r="F754" i="3"/>
  <c r="I754" i="3"/>
  <c r="J754" i="3"/>
  <c r="K713" i="3"/>
  <c r="I713" i="3"/>
  <c r="H713" i="3"/>
  <c r="F713" i="3"/>
  <c r="J713" i="3"/>
  <c r="J920" i="8"/>
  <c r="K920" i="8"/>
  <c r="J317" i="3"/>
  <c r="H317" i="3"/>
  <c r="K317" i="3"/>
  <c r="F317" i="3"/>
  <c r="I317" i="3"/>
  <c r="K880" i="3"/>
  <c r="J880" i="3"/>
  <c r="F880" i="3"/>
  <c r="I880" i="3"/>
  <c r="H880" i="3"/>
  <c r="I237" i="3"/>
  <c r="K237" i="3"/>
  <c r="F237" i="3"/>
  <c r="J237" i="3"/>
  <c r="H237" i="3"/>
  <c r="K909" i="8"/>
  <c r="J909" i="8"/>
  <c r="J962" i="3"/>
  <c r="I962" i="3"/>
  <c r="K962" i="3"/>
  <c r="H962" i="3"/>
  <c r="F962" i="3"/>
  <c r="I428" i="3"/>
  <c r="H428" i="3"/>
  <c r="J428" i="3"/>
  <c r="K428" i="3"/>
  <c r="F428" i="3"/>
  <c r="K811" i="8"/>
  <c r="J811" i="8"/>
  <c r="K841" i="8"/>
  <c r="J841" i="8"/>
  <c r="H403" i="3"/>
  <c r="I403" i="3"/>
  <c r="K403" i="3"/>
  <c r="J403" i="3"/>
  <c r="F403" i="3"/>
  <c r="J264" i="3"/>
  <c r="F264" i="3"/>
  <c r="H264" i="3"/>
  <c r="I264" i="3"/>
  <c r="K264" i="3"/>
  <c r="J266" i="3"/>
  <c r="H266" i="3"/>
  <c r="K266" i="3"/>
  <c r="I266" i="3"/>
  <c r="F266" i="3"/>
  <c r="K712" i="8"/>
  <c r="J712" i="8"/>
  <c r="H233" i="3"/>
  <c r="F233" i="3"/>
  <c r="I233" i="3"/>
  <c r="K233" i="3"/>
  <c r="J233" i="3"/>
  <c r="J236" i="3"/>
  <c r="F236" i="3"/>
  <c r="H236" i="3"/>
  <c r="I236" i="3"/>
  <c r="K236" i="3"/>
  <c r="K923" i="8"/>
  <c r="J923" i="8"/>
  <c r="J436" i="3"/>
  <c r="F436" i="3"/>
  <c r="K436" i="3"/>
  <c r="H436" i="3"/>
  <c r="I436" i="3"/>
  <c r="F261" i="3"/>
  <c r="J261" i="3"/>
  <c r="K261" i="3"/>
  <c r="H261" i="3"/>
  <c r="I261" i="3"/>
  <c r="I502" i="3"/>
  <c r="H502" i="3"/>
  <c r="K502" i="3"/>
  <c r="F502" i="3"/>
  <c r="J502" i="3"/>
  <c r="K722" i="8"/>
  <c r="J722" i="8"/>
  <c r="F238" i="3"/>
  <c r="J238" i="3"/>
  <c r="H238" i="3"/>
  <c r="I238" i="3"/>
  <c r="K238" i="3"/>
  <c r="H389" i="3"/>
  <c r="I389" i="3"/>
  <c r="F389" i="3"/>
  <c r="J389" i="3"/>
  <c r="K389" i="3"/>
  <c r="F743" i="3"/>
  <c r="H743" i="3"/>
  <c r="K743" i="3"/>
  <c r="I743" i="3"/>
  <c r="J743" i="3"/>
  <c r="J833" i="8"/>
  <c r="K833" i="8"/>
  <c r="J278" i="3"/>
  <c r="K278" i="3"/>
  <c r="H278" i="3"/>
  <c r="F278" i="3"/>
  <c r="I278" i="3"/>
  <c r="K356" i="3"/>
  <c r="J356" i="3"/>
  <c r="I356" i="3"/>
  <c r="F356" i="3"/>
  <c r="H356" i="3"/>
  <c r="F281" i="3"/>
  <c r="H281" i="3"/>
  <c r="I281" i="3"/>
  <c r="K281" i="3"/>
  <c r="J281" i="3"/>
  <c r="J898" i="8"/>
  <c r="K898" i="8"/>
  <c r="H339" i="3"/>
  <c r="K339" i="3"/>
  <c r="J339" i="3"/>
  <c r="I339" i="3"/>
  <c r="F339" i="3"/>
  <c r="H958" i="3"/>
  <c r="J958" i="3"/>
  <c r="K958" i="3"/>
  <c r="I958" i="3"/>
  <c r="F958" i="3"/>
  <c r="I820" i="3"/>
  <c r="H820" i="3"/>
  <c r="F820" i="3"/>
  <c r="K820" i="3"/>
  <c r="J820" i="3"/>
  <c r="H461" i="3"/>
  <c r="J461" i="3"/>
  <c r="K461" i="3"/>
  <c r="I461" i="3"/>
  <c r="F461" i="3"/>
  <c r="J430" i="3"/>
  <c r="H430" i="3"/>
  <c r="I430" i="3"/>
  <c r="F430" i="3"/>
  <c r="K430" i="3"/>
  <c r="H543" i="3"/>
  <c r="J543" i="3"/>
  <c r="K543" i="3"/>
  <c r="F543" i="3"/>
  <c r="I543" i="3"/>
  <c r="K937" i="8"/>
  <c r="J937" i="8"/>
  <c r="K941" i="8"/>
  <c r="J941" i="8"/>
  <c r="K650" i="3"/>
  <c r="I650" i="3"/>
  <c r="J650" i="3"/>
  <c r="F650" i="3"/>
  <c r="H650" i="3"/>
  <c r="F716" i="3"/>
  <c r="I716" i="3"/>
  <c r="J716" i="3"/>
  <c r="H716" i="3"/>
  <c r="K716" i="3"/>
  <c r="J928" i="3"/>
  <c r="I928" i="3"/>
  <c r="K928" i="3"/>
  <c r="F928" i="3"/>
  <c r="H928" i="3"/>
  <c r="I932" i="3"/>
  <c r="K932" i="3"/>
  <c r="F932" i="3"/>
  <c r="H932" i="3"/>
  <c r="J932" i="3"/>
  <c r="J985" i="8"/>
  <c r="K985" i="8"/>
  <c r="J953" i="8"/>
  <c r="K953" i="8"/>
  <c r="I701" i="3"/>
  <c r="J701" i="3"/>
  <c r="F701" i="3"/>
  <c r="H701" i="3"/>
  <c r="K701" i="3"/>
  <c r="I883" i="3"/>
  <c r="J883" i="3"/>
  <c r="H883" i="3"/>
  <c r="K883" i="3"/>
  <c r="F883" i="3"/>
  <c r="J954" i="8"/>
  <c r="K954" i="8"/>
  <c r="K849" i="3"/>
  <c r="H849" i="3"/>
  <c r="I849" i="3"/>
  <c r="F849" i="3"/>
  <c r="J849" i="3"/>
  <c r="J800" i="8"/>
  <c r="K800" i="8"/>
  <c r="K1001" i="8"/>
  <c r="J1001" i="8"/>
  <c r="K460" i="3"/>
  <c r="H460" i="3"/>
  <c r="I460" i="3"/>
  <c r="F460" i="3"/>
  <c r="J460" i="3"/>
  <c r="K957" i="8"/>
  <c r="J957" i="8"/>
  <c r="I680" i="3"/>
  <c r="J680" i="3"/>
  <c r="K680" i="3"/>
  <c r="H680" i="3"/>
  <c r="F680" i="3"/>
  <c r="K897" i="3"/>
  <c r="I897" i="3"/>
  <c r="J897" i="3"/>
  <c r="F897" i="3"/>
  <c r="H897" i="3"/>
  <c r="K758" i="8"/>
  <c r="J758" i="8"/>
  <c r="K752" i="8"/>
  <c r="J752" i="8"/>
  <c r="F505" i="3"/>
  <c r="I505" i="3"/>
  <c r="K505" i="3"/>
  <c r="J505" i="3"/>
  <c r="H505" i="3"/>
  <c r="K859" i="8"/>
  <c r="J859" i="8"/>
  <c r="I818" i="3"/>
  <c r="H818" i="3"/>
  <c r="F818" i="3"/>
  <c r="K818" i="3"/>
  <c r="J818" i="3"/>
  <c r="I552" i="3"/>
  <c r="K552" i="3"/>
  <c r="F552" i="3"/>
  <c r="H552" i="3"/>
  <c r="J552" i="3"/>
  <c r="J949" i="8"/>
  <c r="K949" i="8"/>
  <c r="J816" i="8"/>
  <c r="K816" i="8"/>
  <c r="K323" i="3"/>
  <c r="I323" i="3"/>
  <c r="F323" i="3"/>
  <c r="J323" i="3"/>
  <c r="H323" i="3"/>
  <c r="K289" i="3"/>
  <c r="F289" i="3"/>
  <c r="J289" i="3"/>
  <c r="H289" i="3"/>
  <c r="I289" i="3"/>
  <c r="J272" i="3"/>
  <c r="F272" i="3"/>
  <c r="K272" i="3"/>
  <c r="H272" i="3"/>
  <c r="I272" i="3"/>
  <c r="K989" i="8"/>
  <c r="J989" i="8"/>
  <c r="F277" i="3"/>
  <c r="H277" i="3"/>
  <c r="I277" i="3"/>
  <c r="K277" i="3"/>
  <c r="J277" i="3"/>
  <c r="J879" i="8"/>
  <c r="K879" i="8"/>
  <c r="I353" i="3"/>
  <c r="K353" i="3"/>
  <c r="F353" i="3"/>
  <c r="J353" i="3"/>
  <c r="H353" i="3"/>
  <c r="J901" i="3"/>
  <c r="K901" i="3"/>
  <c r="H901" i="3"/>
  <c r="I901" i="3"/>
  <c r="F901" i="3"/>
  <c r="K723" i="8"/>
  <c r="J723" i="8"/>
  <c r="J271" i="3"/>
  <c r="K271" i="3"/>
  <c r="F271" i="3"/>
  <c r="I271" i="3"/>
  <c r="H271" i="3"/>
  <c r="F733" i="3"/>
  <c r="K733" i="3"/>
  <c r="J733" i="3"/>
  <c r="I733" i="3"/>
  <c r="H733" i="3"/>
  <c r="J369" i="3"/>
  <c r="K369" i="3"/>
  <c r="H369" i="3"/>
  <c r="I369" i="3"/>
  <c r="F369" i="3"/>
  <c r="K884" i="8"/>
  <c r="J884" i="8"/>
  <c r="F447" i="3"/>
  <c r="K447" i="3"/>
  <c r="H447" i="3"/>
  <c r="I447" i="3"/>
  <c r="J447" i="3"/>
  <c r="K596" i="3"/>
  <c r="I596" i="3"/>
  <c r="J596" i="3"/>
  <c r="F596" i="3"/>
  <c r="H596" i="3"/>
  <c r="J351" i="3"/>
  <c r="H351" i="3"/>
  <c r="F351" i="3"/>
  <c r="K351" i="3"/>
  <c r="I351" i="3"/>
  <c r="F806" i="3"/>
  <c r="K806" i="3"/>
  <c r="I806" i="3"/>
  <c r="H806" i="3"/>
  <c r="J806" i="3"/>
  <c r="J284" i="3"/>
  <c r="F284" i="3"/>
  <c r="I284" i="3"/>
  <c r="K284" i="3"/>
  <c r="H284" i="3"/>
  <c r="K986" i="8"/>
  <c r="J986" i="8"/>
  <c r="F363" i="3"/>
  <c r="I363" i="3"/>
  <c r="J363" i="3"/>
  <c r="H363" i="3"/>
  <c r="K363" i="3"/>
  <c r="J559" i="3"/>
  <c r="K559" i="3"/>
  <c r="F559" i="3"/>
  <c r="I559" i="3"/>
  <c r="H559" i="3"/>
  <c r="I415" i="3"/>
  <c r="H415" i="3"/>
  <c r="J415" i="3"/>
  <c r="F415" i="3"/>
  <c r="K415" i="3"/>
  <c r="K820" i="8"/>
  <c r="J820" i="8"/>
  <c r="K407" i="3"/>
  <c r="J407" i="3"/>
  <c r="H407" i="3"/>
  <c r="I407" i="3"/>
  <c r="F407" i="3"/>
  <c r="K295" i="3"/>
  <c r="H295" i="3"/>
  <c r="I295" i="3"/>
  <c r="F295" i="3"/>
  <c r="J295" i="3"/>
  <c r="I491" i="3"/>
  <c r="K491" i="3"/>
  <c r="J491" i="3"/>
  <c r="F491" i="3"/>
  <c r="H491" i="3"/>
  <c r="H399" i="3"/>
  <c r="I399" i="3"/>
  <c r="K399" i="3"/>
  <c r="F399" i="3"/>
  <c r="J399" i="3"/>
  <c r="H949" i="3"/>
  <c r="J949" i="3"/>
  <c r="F949" i="3"/>
  <c r="K949" i="3"/>
  <c r="I949" i="3"/>
  <c r="F305" i="3"/>
  <c r="H305" i="3"/>
  <c r="I305" i="3"/>
  <c r="K305" i="3"/>
  <c r="J305" i="3"/>
  <c r="J765" i="8"/>
  <c r="K765" i="8"/>
  <c r="K392" i="3"/>
  <c r="H392" i="3"/>
  <c r="I392" i="3"/>
  <c r="J392" i="3"/>
  <c r="F392" i="3"/>
  <c r="I297" i="3"/>
  <c r="F297" i="3"/>
  <c r="K297" i="3"/>
  <c r="H297" i="3"/>
  <c r="J297" i="3"/>
  <c r="K764" i="8"/>
  <c r="J764" i="8"/>
  <c r="J704" i="3"/>
  <c r="H704" i="3"/>
  <c r="I704" i="3"/>
  <c r="F704" i="3"/>
  <c r="K704" i="3"/>
  <c r="K427" i="3"/>
  <c r="H427" i="3"/>
  <c r="I427" i="3"/>
  <c r="F427" i="3"/>
  <c r="J427" i="3"/>
  <c r="I930" i="3"/>
  <c r="H930" i="3"/>
  <c r="K930" i="3"/>
  <c r="F930" i="3"/>
  <c r="J930" i="3"/>
  <c r="I425" i="3"/>
  <c r="F425" i="3"/>
  <c r="H425" i="3"/>
  <c r="K425" i="3"/>
  <c r="J425" i="3"/>
  <c r="J380" i="3"/>
  <c r="H380" i="3"/>
  <c r="I380" i="3"/>
  <c r="K380" i="3"/>
  <c r="F380" i="3"/>
  <c r="K893" i="8"/>
  <c r="J893" i="8"/>
  <c r="J760" i="8"/>
  <c r="K760" i="8"/>
  <c r="I354" i="3"/>
  <c r="H354" i="3"/>
  <c r="K354" i="3"/>
  <c r="F354" i="3"/>
  <c r="J354" i="3"/>
  <c r="J912" i="8"/>
  <c r="K912" i="8"/>
  <c r="H283" i="3"/>
  <c r="I283" i="3"/>
  <c r="F283" i="3"/>
  <c r="K283" i="3"/>
  <c r="J283" i="3"/>
  <c r="I980" i="3"/>
  <c r="K980" i="3"/>
  <c r="H980" i="3"/>
  <c r="J980" i="3"/>
  <c r="F980" i="3"/>
  <c r="H434" i="3"/>
  <c r="I434" i="3"/>
  <c r="J434" i="3"/>
  <c r="K434" i="3"/>
  <c r="F434" i="3"/>
  <c r="K960" i="8"/>
  <c r="J960" i="8"/>
  <c r="K409" i="3"/>
  <c r="H409" i="3"/>
  <c r="J409" i="3"/>
  <c r="I409" i="3"/>
  <c r="F409" i="3"/>
  <c r="I681" i="3"/>
  <c r="K681" i="3"/>
  <c r="H681" i="3"/>
  <c r="J681" i="3"/>
  <c r="F681" i="3"/>
  <c r="F414" i="3"/>
  <c r="H414" i="3"/>
  <c r="J414" i="3"/>
  <c r="I414" i="3"/>
  <c r="K414" i="3"/>
  <c r="J316" i="3"/>
  <c r="F316" i="3"/>
  <c r="I316" i="3"/>
  <c r="K316" i="3"/>
  <c r="H316" i="3"/>
  <c r="J770" i="3"/>
  <c r="H770" i="3"/>
  <c r="I770" i="3"/>
  <c r="F770" i="3"/>
  <c r="K770" i="3"/>
  <c r="I384" i="3"/>
  <c r="K384" i="3"/>
  <c r="F384" i="3"/>
  <c r="J384" i="3"/>
  <c r="H384" i="3"/>
  <c r="J947" i="8"/>
  <c r="K947" i="8"/>
  <c r="J956" i="8"/>
  <c r="K956" i="8"/>
  <c r="I361" i="3"/>
  <c r="J361" i="3"/>
  <c r="F361" i="3"/>
  <c r="K361" i="3"/>
  <c r="H361" i="3"/>
  <c r="K889" i="8"/>
  <c r="J889" i="8"/>
  <c r="I668" i="3"/>
  <c r="F668" i="3"/>
  <c r="J668" i="3"/>
  <c r="K668" i="3"/>
  <c r="H668" i="3"/>
  <c r="H324" i="3"/>
  <c r="I324" i="3"/>
  <c r="K324" i="3"/>
  <c r="J324" i="3"/>
  <c r="F324" i="3"/>
  <c r="J365" i="3"/>
  <c r="I365" i="3"/>
  <c r="F365" i="3"/>
  <c r="H365" i="3"/>
  <c r="K365" i="3"/>
  <c r="K481" i="3"/>
  <c r="J481" i="3"/>
  <c r="I481" i="3"/>
  <c r="F481" i="3"/>
  <c r="H481" i="3"/>
  <c r="K983" i="8"/>
  <c r="J983" i="8"/>
  <c r="J513" i="3"/>
  <c r="H513" i="3"/>
  <c r="I513" i="3"/>
  <c r="K513" i="3"/>
  <c r="F513" i="3"/>
  <c r="J589" i="3"/>
  <c r="F589" i="3"/>
  <c r="K589" i="3"/>
  <c r="I589" i="3"/>
  <c r="H589" i="3"/>
  <c r="J936" i="8"/>
  <c r="K936" i="8"/>
  <c r="K967" i="3"/>
  <c r="H967" i="3"/>
  <c r="I967" i="3"/>
  <c r="J967" i="3"/>
  <c r="F967" i="3"/>
  <c r="K874" i="8"/>
  <c r="J874" i="8"/>
  <c r="J951" i="8"/>
  <c r="K951" i="8"/>
  <c r="F977" i="3"/>
  <c r="H977" i="3"/>
  <c r="I977" i="3"/>
  <c r="J977" i="3"/>
  <c r="K977" i="3"/>
  <c r="K830" i="8"/>
  <c r="J830" i="8"/>
  <c r="J944" i="3"/>
  <c r="H944" i="3"/>
  <c r="K944" i="3"/>
  <c r="I944" i="3"/>
  <c r="F944" i="3"/>
  <c r="K846" i="8"/>
  <c r="J846" i="8"/>
  <c r="I922" i="3"/>
  <c r="H922" i="3"/>
  <c r="J922" i="3"/>
  <c r="F922" i="3"/>
  <c r="K922" i="3"/>
  <c r="K769" i="8"/>
  <c r="J769" i="8"/>
  <c r="I527" i="3"/>
  <c r="H527" i="3"/>
  <c r="J527" i="3"/>
  <c r="F527" i="3"/>
  <c r="K527" i="3"/>
  <c r="K731" i="8"/>
  <c r="J731" i="8"/>
  <c r="F628" i="3"/>
  <c r="I628" i="3"/>
  <c r="J628" i="3"/>
  <c r="H628" i="3"/>
  <c r="K628" i="3"/>
  <c r="I319" i="3"/>
  <c r="K319" i="3"/>
  <c r="J319" i="3"/>
  <c r="H319" i="3"/>
  <c r="F319" i="3"/>
  <c r="K839" i="8"/>
  <c r="J839" i="8"/>
  <c r="K913" i="8"/>
  <c r="J913" i="8"/>
  <c r="J813" i="8"/>
  <c r="K813" i="8"/>
  <c r="K657" i="3"/>
  <c r="H657" i="3"/>
  <c r="J657" i="3"/>
  <c r="F657" i="3"/>
  <c r="I657" i="3"/>
  <c r="H619" i="3"/>
  <c r="I619" i="3"/>
  <c r="K619" i="3"/>
  <c r="J619" i="3"/>
  <c r="F619" i="3"/>
  <c r="J928" i="8"/>
  <c r="K928" i="8"/>
  <c r="H813" i="3"/>
  <c r="J813" i="3"/>
  <c r="F813" i="3"/>
  <c r="I813" i="3"/>
  <c r="K813" i="3"/>
  <c r="I837" i="3"/>
  <c r="K837" i="3"/>
  <c r="F837" i="3"/>
  <c r="J837" i="3"/>
  <c r="H837" i="3"/>
  <c r="H671" i="3"/>
  <c r="K671" i="3"/>
  <c r="F671" i="3"/>
  <c r="J671" i="3"/>
  <c r="I671" i="3"/>
  <c r="I750" i="3"/>
  <c r="F750" i="3"/>
  <c r="K750" i="3"/>
  <c r="H750" i="3"/>
  <c r="J750" i="3"/>
  <c r="K373" i="3"/>
  <c r="I373" i="3"/>
  <c r="J373" i="3"/>
  <c r="F373" i="3"/>
  <c r="H373" i="3"/>
  <c r="J709" i="8"/>
  <c r="K709" i="8"/>
  <c r="J368" i="3"/>
  <c r="K368" i="3"/>
  <c r="H368" i="3"/>
  <c r="I368" i="3"/>
  <c r="F368" i="3"/>
  <c r="F677" i="3"/>
  <c r="I677" i="3"/>
  <c r="J677" i="3"/>
  <c r="H677" i="3"/>
  <c r="K677" i="3"/>
  <c r="K234" i="3"/>
  <c r="H234" i="3"/>
  <c r="F234" i="3"/>
  <c r="I234" i="3"/>
  <c r="J234" i="3"/>
  <c r="K548" i="3"/>
  <c r="J548" i="3"/>
  <c r="I548" i="3"/>
  <c r="H548" i="3"/>
  <c r="F548" i="3"/>
  <c r="F562" i="3"/>
  <c r="H562" i="3"/>
  <c r="J562" i="3"/>
  <c r="I562" i="3"/>
  <c r="K562" i="3"/>
  <c r="F312" i="3"/>
  <c r="H312" i="3"/>
  <c r="K312" i="3"/>
  <c r="I312" i="3"/>
  <c r="J312" i="3"/>
  <c r="J762" i="3"/>
  <c r="I762" i="3"/>
  <c r="K762" i="3"/>
  <c r="H762" i="3"/>
  <c r="F762" i="3"/>
  <c r="J243" i="3"/>
  <c r="H243" i="3"/>
  <c r="F243" i="3"/>
  <c r="I243" i="3"/>
  <c r="K243" i="3"/>
  <c r="J520" i="3"/>
  <c r="I520" i="3"/>
  <c r="F520" i="3"/>
  <c r="K520" i="3"/>
  <c r="H520" i="3"/>
  <c r="J556" i="3"/>
  <c r="K556" i="3"/>
  <c r="F556" i="3"/>
  <c r="I556" i="3"/>
  <c r="H556" i="3"/>
  <c r="K268" i="3"/>
  <c r="J268" i="3"/>
  <c r="F268" i="3"/>
  <c r="I268" i="3"/>
  <c r="H268" i="3"/>
  <c r="J699" i="8"/>
  <c r="K699" i="8"/>
  <c r="I241" i="3"/>
  <c r="F241" i="3"/>
  <c r="J241" i="3"/>
  <c r="K241" i="3"/>
  <c r="H241" i="3"/>
  <c r="K779" i="8"/>
  <c r="J779" i="8"/>
  <c r="K832" i="8"/>
  <c r="J832" i="8"/>
  <c r="K757" i="8"/>
  <c r="J757" i="8"/>
  <c r="J918" i="8"/>
  <c r="K918" i="8"/>
  <c r="K695" i="8"/>
  <c r="J695" i="8"/>
  <c r="J308" i="3"/>
  <c r="F308" i="3"/>
  <c r="I308" i="3"/>
  <c r="H308" i="3"/>
  <c r="K308" i="3"/>
  <c r="J880" i="8"/>
  <c r="K880" i="8"/>
  <c r="I388" i="3"/>
  <c r="J388" i="3"/>
  <c r="H388" i="3"/>
  <c r="K388" i="3"/>
  <c r="F388" i="3"/>
  <c r="F821" i="3"/>
  <c r="J821" i="3"/>
  <c r="H821" i="3"/>
  <c r="K821" i="3"/>
  <c r="I821" i="3"/>
  <c r="I383" i="3"/>
  <c r="F383" i="3"/>
  <c r="H383" i="3"/>
  <c r="J383" i="3"/>
  <c r="K383" i="3"/>
  <c r="K827" i="3"/>
  <c r="H827" i="3"/>
  <c r="F827" i="3"/>
  <c r="J827" i="3"/>
  <c r="I827" i="3"/>
  <c r="K797" i="8"/>
  <c r="J797" i="8"/>
  <c r="I311" i="3"/>
  <c r="F311" i="3"/>
  <c r="H311" i="3"/>
  <c r="K311" i="3"/>
  <c r="J311" i="3"/>
  <c r="J970" i="8"/>
  <c r="K970" i="8"/>
  <c r="J917" i="8"/>
  <c r="K917" i="8"/>
  <c r="F318" i="3"/>
  <c r="H318" i="3"/>
  <c r="K318" i="3"/>
  <c r="J318" i="3"/>
  <c r="I318" i="3"/>
  <c r="K885" i="3"/>
  <c r="H885" i="3"/>
  <c r="F885" i="3"/>
  <c r="I885" i="3"/>
  <c r="J885" i="3"/>
  <c r="I446" i="3"/>
  <c r="F446" i="3"/>
  <c r="J446" i="3"/>
  <c r="K446" i="3"/>
  <c r="H446" i="3"/>
  <c r="H360" i="3"/>
  <c r="K360" i="3"/>
  <c r="F360" i="3"/>
  <c r="I360" i="3"/>
  <c r="J360" i="3"/>
  <c r="K933" i="8"/>
  <c r="J933" i="8"/>
  <c r="K321" i="3"/>
  <c r="J321" i="3"/>
  <c r="F321" i="3"/>
  <c r="H321" i="3"/>
  <c r="I321" i="3"/>
  <c r="F255" i="3"/>
  <c r="I255" i="3"/>
  <c r="K255" i="3"/>
  <c r="H255" i="3"/>
  <c r="J255" i="3"/>
  <c r="I244" i="3"/>
  <c r="J244" i="3"/>
  <c r="K244" i="3"/>
  <c r="F244" i="3"/>
  <c r="H244" i="3"/>
  <c r="F692" i="3"/>
  <c r="J692" i="3"/>
  <c r="H692" i="3"/>
  <c r="K692" i="3"/>
  <c r="I692" i="3"/>
  <c r="J653" i="3"/>
  <c r="H653" i="3"/>
  <c r="I653" i="3"/>
  <c r="F653" i="3"/>
  <c r="K653" i="3"/>
  <c r="I265" i="3"/>
  <c r="J265" i="3"/>
  <c r="H265" i="3"/>
  <c r="F265" i="3"/>
  <c r="K265" i="3"/>
  <c r="K734" i="8"/>
  <c r="J734" i="8"/>
  <c r="I401" i="3"/>
  <c r="J401" i="3"/>
  <c r="F401" i="3"/>
  <c r="H401" i="3"/>
  <c r="K401" i="3"/>
  <c r="K655" i="3"/>
  <c r="H655" i="3"/>
  <c r="F655" i="3"/>
  <c r="I655" i="3"/>
  <c r="J655" i="3"/>
  <c r="J463" i="3"/>
  <c r="F463" i="3"/>
  <c r="K463" i="3"/>
  <c r="I463" i="3"/>
  <c r="H463" i="3"/>
  <c r="K394" i="3"/>
  <c r="F394" i="3"/>
  <c r="H394" i="3"/>
  <c r="J394" i="3"/>
  <c r="I394" i="3"/>
  <c r="H330" i="3"/>
  <c r="J330" i="3"/>
  <c r="F330" i="3"/>
  <c r="I330" i="3"/>
  <c r="K330" i="3"/>
  <c r="J926" i="8"/>
  <c r="K926" i="8"/>
  <c r="F287" i="3"/>
  <c r="I287" i="3"/>
  <c r="K287" i="3"/>
  <c r="H287" i="3"/>
  <c r="J287" i="3"/>
  <c r="I462" i="3"/>
  <c r="K462" i="3"/>
  <c r="J462" i="3"/>
  <c r="F462" i="3"/>
  <c r="H462" i="3"/>
  <c r="J929" i="8"/>
  <c r="K929" i="8"/>
  <c r="H627" i="3"/>
  <c r="K627" i="3"/>
  <c r="J627" i="3"/>
  <c r="F627" i="3"/>
  <c r="I627" i="3"/>
  <c r="J270" i="3"/>
  <c r="I270" i="3"/>
  <c r="K270" i="3"/>
  <c r="F270" i="3"/>
  <c r="H270" i="3"/>
  <c r="K743" i="8"/>
  <c r="J743" i="8"/>
  <c r="F304" i="3"/>
  <c r="H304" i="3"/>
  <c r="K304" i="3"/>
  <c r="J304" i="3"/>
  <c r="I304" i="3"/>
  <c r="K948" i="8"/>
  <c r="J948" i="8"/>
  <c r="K851" i="8"/>
  <c r="J851" i="8"/>
  <c r="K370" i="3"/>
  <c r="J370" i="3"/>
  <c r="I370" i="3"/>
  <c r="F370" i="3"/>
  <c r="H370" i="3"/>
  <c r="J773" i="8"/>
  <c r="K773" i="8"/>
  <c r="F450" i="3"/>
  <c r="J450" i="3"/>
  <c r="K450" i="3"/>
  <c r="H450" i="3"/>
  <c r="I450" i="3"/>
  <c r="J439" i="3"/>
  <c r="H439" i="3"/>
  <c r="K439" i="3"/>
  <c r="I439" i="3"/>
  <c r="F439" i="3"/>
  <c r="J832" i="3"/>
  <c r="I832" i="3"/>
  <c r="H832" i="3"/>
  <c r="F832" i="3"/>
  <c r="K832" i="3"/>
  <c r="K924" i="8"/>
  <c r="J924" i="8"/>
  <c r="J727" i="8"/>
  <c r="K727" i="8"/>
  <c r="J555" i="3"/>
  <c r="I555" i="3"/>
  <c r="K555" i="3"/>
  <c r="H555" i="3"/>
  <c r="F555" i="3"/>
  <c r="I830" i="3"/>
  <c r="F830" i="3"/>
  <c r="H830" i="3"/>
  <c r="K830" i="3"/>
  <c r="J830" i="3"/>
  <c r="H902" i="3"/>
  <c r="F902" i="3"/>
  <c r="K902" i="3"/>
  <c r="J902" i="3"/>
  <c r="I902" i="3"/>
  <c r="H896" i="3"/>
  <c r="K896" i="3"/>
  <c r="F896" i="3"/>
  <c r="J896" i="3"/>
  <c r="I896" i="3"/>
  <c r="J737" i="8"/>
  <c r="K737" i="8"/>
  <c r="K739" i="8"/>
  <c r="J739" i="8"/>
  <c r="K940" i="8"/>
  <c r="J940" i="8"/>
  <c r="I767" i="3"/>
  <c r="F767" i="3"/>
  <c r="K767" i="3"/>
  <c r="H767" i="3"/>
  <c r="J767" i="3"/>
  <c r="I923" i="3"/>
  <c r="K923" i="3"/>
  <c r="H923" i="3"/>
  <c r="F923" i="3"/>
  <c r="J923" i="3"/>
  <c r="I861" i="3"/>
  <c r="J861" i="3"/>
  <c r="F861" i="3"/>
  <c r="K861" i="3"/>
  <c r="H861" i="3"/>
  <c r="K790" i="8"/>
  <c r="J790" i="8"/>
  <c r="J503" i="3"/>
  <c r="I503" i="3"/>
  <c r="K503" i="3"/>
  <c r="H503" i="3"/>
  <c r="F503" i="3"/>
  <c r="K997" i="8"/>
  <c r="J997" i="8"/>
  <c r="H933" i="3"/>
  <c r="I933" i="3"/>
  <c r="J933" i="3"/>
  <c r="F933" i="3"/>
  <c r="K933" i="3"/>
  <c r="K406" i="3"/>
  <c r="H406" i="3"/>
  <c r="I406" i="3"/>
  <c r="J406" i="3"/>
  <c r="F406" i="3"/>
  <c r="K868" i="8"/>
  <c r="J868" i="8"/>
  <c r="F799" i="3"/>
  <c r="K799" i="3"/>
  <c r="H799" i="3"/>
  <c r="J799" i="3"/>
  <c r="I799" i="3"/>
  <c r="K732" i="3"/>
  <c r="H732" i="3"/>
  <c r="F732" i="3"/>
  <c r="J732" i="3"/>
  <c r="I732" i="3"/>
  <c r="K771" i="8"/>
  <c r="J771" i="8"/>
  <c r="K580" i="3"/>
  <c r="I580" i="3"/>
  <c r="J580" i="3"/>
  <c r="F580" i="3"/>
  <c r="H580" i="3"/>
  <c r="H738" i="3"/>
  <c r="F738" i="3"/>
  <c r="I738" i="3"/>
  <c r="J738" i="3"/>
  <c r="K738" i="3"/>
  <c r="J493" i="3"/>
  <c r="H493" i="3"/>
  <c r="I493" i="3"/>
  <c r="F493" i="3"/>
  <c r="K493" i="3"/>
  <c r="J703" i="3"/>
  <c r="K703" i="3"/>
  <c r="F703" i="3"/>
  <c r="I703" i="3"/>
  <c r="H703" i="3"/>
  <c r="H512" i="3"/>
  <c r="I512" i="3"/>
  <c r="F512" i="3"/>
  <c r="J512" i="3"/>
  <c r="K512" i="3"/>
  <c r="F873" i="3"/>
  <c r="J873" i="3"/>
  <c r="H873" i="3"/>
  <c r="K873" i="3"/>
  <c r="I873" i="3"/>
  <c r="H786" i="3"/>
  <c r="J786" i="3"/>
  <c r="I786" i="3"/>
  <c r="K786" i="3"/>
  <c r="F786" i="3"/>
  <c r="K662" i="3"/>
  <c r="H662" i="3"/>
  <c r="F662" i="3"/>
  <c r="J662" i="3"/>
  <c r="I662" i="3"/>
  <c r="J435" i="3"/>
  <c r="H435" i="3"/>
  <c r="F435" i="3"/>
  <c r="I435" i="3"/>
  <c r="K435" i="3"/>
  <c r="I823" i="3"/>
  <c r="K823" i="3"/>
  <c r="F823" i="3"/>
  <c r="J823" i="3"/>
  <c r="H823" i="3"/>
  <c r="K387" i="3"/>
  <c r="I387" i="3"/>
  <c r="J387" i="3"/>
  <c r="H387" i="3"/>
  <c r="F387" i="3"/>
  <c r="J994" i="3"/>
  <c r="K994" i="3"/>
  <c r="I994" i="3"/>
  <c r="H994" i="3"/>
  <c r="F994" i="3"/>
  <c r="J458" i="3"/>
  <c r="F458" i="3"/>
  <c r="I458" i="3"/>
  <c r="K458" i="3"/>
  <c r="H458" i="3"/>
  <c r="J846" i="3"/>
  <c r="F846" i="3"/>
  <c r="H846" i="3"/>
  <c r="K846" i="3"/>
  <c r="I846" i="3"/>
  <c r="F744" i="3"/>
  <c r="J744" i="3"/>
  <c r="K744" i="3"/>
  <c r="I744" i="3"/>
  <c r="H744" i="3"/>
  <c r="K792" i="8"/>
  <c r="J792" i="8"/>
  <c r="I611" i="3"/>
  <c r="K611" i="3"/>
  <c r="F611" i="3"/>
  <c r="H611" i="3"/>
  <c r="J611" i="3"/>
  <c r="J249" i="3"/>
  <c r="K249" i="3"/>
  <c r="F249" i="3"/>
  <c r="I249" i="3"/>
  <c r="H249" i="3"/>
  <c r="J992" i="8"/>
  <c r="K992" i="8"/>
  <c r="J544" i="3"/>
  <c r="I544" i="3"/>
  <c r="H544" i="3"/>
  <c r="F544" i="3"/>
  <c r="K544" i="3"/>
  <c r="H869" i="3"/>
  <c r="I869" i="3"/>
  <c r="K869" i="3"/>
  <c r="J869" i="3"/>
  <c r="F869" i="3"/>
  <c r="H537" i="3"/>
  <c r="K537" i="3"/>
  <c r="F537" i="3"/>
  <c r="J537" i="3"/>
  <c r="I537" i="3"/>
  <c r="F983" i="3"/>
  <c r="I983" i="3"/>
  <c r="J983" i="3"/>
  <c r="K983" i="3"/>
  <c r="H983" i="3"/>
  <c r="H469" i="3"/>
  <c r="I469" i="3"/>
  <c r="K469" i="3"/>
  <c r="F469" i="3"/>
  <c r="J469" i="3"/>
  <c r="H605" i="3"/>
  <c r="K605" i="3"/>
  <c r="J605" i="3"/>
  <c r="F605" i="3"/>
  <c r="I605" i="3"/>
  <c r="J864" i="8"/>
  <c r="K864" i="8"/>
  <c r="I773" i="3"/>
  <c r="J773" i="3"/>
  <c r="F773" i="3"/>
  <c r="K773" i="3"/>
  <c r="H773" i="3"/>
  <c r="K492" i="3"/>
  <c r="F492" i="3"/>
  <c r="J492" i="3"/>
  <c r="H492" i="3"/>
  <c r="I492" i="3"/>
  <c r="I725" i="3"/>
  <c r="H725" i="3"/>
  <c r="F725" i="3"/>
  <c r="J725" i="3"/>
  <c r="K725" i="3"/>
  <c r="J991" i="8"/>
  <c r="K991" i="8"/>
  <c r="J647" i="3"/>
  <c r="I647" i="3"/>
  <c r="F647" i="3"/>
  <c r="H647" i="3"/>
  <c r="K647" i="3"/>
  <c r="K807" i="8"/>
  <c r="J807" i="8"/>
  <c r="K702" i="8"/>
  <c r="J702" i="8"/>
  <c r="I890" i="3"/>
  <c r="K890" i="3"/>
  <c r="F890" i="3"/>
  <c r="J890" i="3"/>
  <c r="H890" i="3"/>
  <c r="I972" i="3"/>
  <c r="K972" i="3"/>
  <c r="F972" i="3"/>
  <c r="J972" i="3"/>
  <c r="H972" i="3"/>
  <c r="I957" i="3"/>
  <c r="F957" i="3"/>
  <c r="K957" i="3"/>
  <c r="J957" i="3"/>
  <c r="H957" i="3"/>
  <c r="F918" i="3"/>
  <c r="I918" i="3"/>
  <c r="H918" i="3"/>
  <c r="K918" i="3"/>
  <c r="J918" i="3"/>
  <c r="J857" i="3"/>
  <c r="I857" i="3"/>
  <c r="H857" i="3"/>
  <c r="F857" i="3"/>
  <c r="K857" i="3"/>
  <c r="J942" i="8"/>
  <c r="K942" i="8"/>
  <c r="F699" i="3"/>
  <c r="J699" i="3"/>
  <c r="I699" i="3"/>
  <c r="K699" i="3"/>
  <c r="H699" i="3"/>
  <c r="I714" i="3"/>
  <c r="F714" i="3"/>
  <c r="J714" i="3"/>
  <c r="H714" i="3"/>
  <c r="K714" i="3"/>
  <c r="J601" i="3"/>
  <c r="K601" i="3"/>
  <c r="I601" i="3"/>
  <c r="F601" i="3"/>
  <c r="H601" i="3"/>
  <c r="H571" i="3"/>
  <c r="J571" i="3"/>
  <c r="K571" i="3"/>
  <c r="I571" i="3"/>
  <c r="F571" i="3"/>
  <c r="J712" i="3"/>
  <c r="I712" i="3"/>
  <c r="H712" i="3"/>
  <c r="F712" i="3"/>
  <c r="K712" i="3"/>
  <c r="K665" i="3"/>
  <c r="I665" i="3"/>
  <c r="F665" i="3"/>
  <c r="J665" i="3"/>
  <c r="H665" i="3"/>
  <c r="H929" i="3"/>
  <c r="J929" i="3"/>
  <c r="I929" i="3"/>
  <c r="F929" i="3"/>
  <c r="K929" i="3"/>
  <c r="K862" i="3"/>
  <c r="F862" i="3"/>
  <c r="I862" i="3"/>
  <c r="H862" i="3"/>
  <c r="J862" i="3"/>
  <c r="F501" i="3"/>
  <c r="J501" i="3"/>
  <c r="K501" i="3"/>
  <c r="I501" i="3"/>
  <c r="H501" i="3"/>
  <c r="J733" i="8"/>
  <c r="K733" i="8"/>
  <c r="F868" i="3"/>
  <c r="K868" i="3"/>
  <c r="H868" i="3"/>
  <c r="J868" i="3"/>
  <c r="I868" i="3"/>
  <c r="J982" i="8"/>
  <c r="K982" i="8"/>
  <c r="K488" i="3"/>
  <c r="H488" i="3"/>
  <c r="F488" i="3"/>
  <c r="J488" i="3"/>
  <c r="I488" i="3"/>
  <c r="I795" i="3"/>
  <c r="F795" i="3"/>
  <c r="K795" i="3"/>
  <c r="J795" i="3"/>
  <c r="H795" i="3"/>
  <c r="F769" i="3"/>
  <c r="I769" i="3"/>
  <c r="H769" i="3"/>
  <c r="J769" i="3"/>
  <c r="K769" i="3"/>
  <c r="K785" i="8"/>
  <c r="J785" i="8"/>
  <c r="J732" i="8"/>
  <c r="K732" i="8"/>
  <c r="K421" i="3"/>
  <c r="F421" i="3"/>
  <c r="H421" i="3"/>
  <c r="I421" i="3"/>
  <c r="J421" i="3"/>
  <c r="K853" i="8"/>
  <c r="J853" i="8"/>
  <c r="H523" i="3"/>
  <c r="J523" i="3"/>
  <c r="K523" i="3"/>
  <c r="F523" i="3"/>
  <c r="I523" i="3"/>
  <c r="J378" i="3"/>
  <c r="H378" i="3"/>
  <c r="I378" i="3"/>
  <c r="F378" i="3"/>
  <c r="K378" i="3"/>
  <c r="J843" i="8"/>
  <c r="K843" i="8"/>
  <c r="J328" i="3"/>
  <c r="H328" i="3"/>
  <c r="F328" i="3"/>
  <c r="K328" i="3"/>
  <c r="I328" i="3"/>
  <c r="J831" i="8"/>
  <c r="K831" i="8"/>
  <c r="K617" i="3"/>
  <c r="H617" i="3"/>
  <c r="F617" i="3"/>
  <c r="I617" i="3"/>
  <c r="J617" i="3"/>
  <c r="H420" i="3"/>
  <c r="J420" i="3"/>
  <c r="I420" i="3"/>
  <c r="F420" i="3"/>
  <c r="K420" i="3"/>
  <c r="F771" i="3"/>
  <c r="K771" i="3"/>
  <c r="I771" i="3"/>
  <c r="H771" i="3"/>
  <c r="J771" i="3"/>
  <c r="H472" i="3"/>
  <c r="K472" i="3"/>
  <c r="J472" i="3"/>
  <c r="F472" i="3"/>
  <c r="I472" i="3"/>
  <c r="K916" i="8"/>
  <c r="J916" i="8"/>
  <c r="F674" i="3"/>
  <c r="K674" i="3"/>
  <c r="H674" i="3"/>
  <c r="I674" i="3"/>
  <c r="J674" i="3"/>
  <c r="K784" i="8"/>
  <c r="J784" i="8"/>
  <c r="K987" i="8"/>
  <c r="J987" i="8"/>
  <c r="H935" i="3"/>
  <c r="J935" i="3"/>
  <c r="F935" i="3"/>
  <c r="I935" i="3"/>
  <c r="K935" i="3"/>
  <c r="H789" i="3"/>
  <c r="I789" i="3"/>
  <c r="F789" i="3"/>
  <c r="K789" i="3"/>
  <c r="J789" i="3"/>
  <c r="K904" i="3"/>
  <c r="H904" i="3"/>
  <c r="F904" i="3"/>
  <c r="J904" i="3"/>
  <c r="I904" i="3"/>
  <c r="J477" i="3"/>
  <c r="I477" i="3"/>
  <c r="F477" i="3"/>
  <c r="H477" i="3"/>
  <c r="K477" i="3"/>
  <c r="J873" i="8"/>
  <c r="K873" i="8"/>
  <c r="K726" i="8"/>
  <c r="J726" i="8"/>
  <c r="I588" i="3"/>
  <c r="H588" i="3"/>
  <c r="F588" i="3"/>
  <c r="K588" i="3"/>
  <c r="J588" i="3"/>
  <c r="K741" i="8"/>
  <c r="J741" i="8"/>
  <c r="H557" i="3"/>
  <c r="J557" i="3"/>
  <c r="F557" i="3"/>
  <c r="K557" i="3"/>
  <c r="I557" i="3"/>
  <c r="H534" i="3"/>
  <c r="I534" i="3"/>
  <c r="K534" i="3"/>
  <c r="F534" i="3"/>
  <c r="J534" i="3"/>
  <c r="J959" i="8"/>
  <c r="K959" i="8"/>
  <c r="K516" i="3"/>
  <c r="H516" i="3"/>
  <c r="I516" i="3"/>
  <c r="F516" i="3"/>
  <c r="J516" i="3"/>
  <c r="I615" i="3"/>
  <c r="K615" i="3"/>
  <c r="H615" i="3"/>
  <c r="J615" i="3"/>
  <c r="F615" i="3"/>
  <c r="J336" i="3"/>
  <c r="K336" i="3"/>
  <c r="H336" i="3"/>
  <c r="I336" i="3"/>
  <c r="F336" i="3"/>
  <c r="K782" i="8"/>
  <c r="J782" i="8"/>
  <c r="I504" i="3"/>
  <c r="H504" i="3"/>
  <c r="K504" i="3"/>
  <c r="J504" i="3"/>
  <c r="F504" i="3"/>
  <c r="J528" i="3"/>
  <c r="F528" i="3"/>
  <c r="K528" i="3"/>
  <c r="H528" i="3"/>
  <c r="I528" i="3"/>
  <c r="K718" i="8"/>
  <c r="J718" i="8"/>
  <c r="J745" i="8"/>
  <c r="K745" i="8"/>
  <c r="J708" i="8"/>
  <c r="K708" i="8"/>
  <c r="I529" i="3"/>
  <c r="K529" i="3"/>
  <c r="J529" i="3"/>
  <c r="H529" i="3"/>
  <c r="F529" i="3"/>
  <c r="J999" i="3"/>
  <c r="O993" i="2"/>
  <c r="H999" i="3"/>
  <c r="K999" i="3"/>
  <c r="I999" i="3"/>
  <c r="F999" i="3"/>
  <c r="N993" i="2"/>
  <c r="J795" i="8"/>
  <c r="K795" i="8"/>
  <c r="I739" i="3"/>
  <c r="K739" i="3"/>
  <c r="F739" i="3"/>
  <c r="J739" i="3"/>
  <c r="H739" i="3"/>
  <c r="H251" i="3"/>
  <c r="K251" i="3"/>
  <c r="F251" i="3"/>
  <c r="J251" i="3"/>
  <c r="I251" i="3"/>
  <c r="I804" i="3"/>
  <c r="K804" i="3"/>
  <c r="J804" i="3"/>
  <c r="F804" i="3"/>
  <c r="H804" i="3"/>
  <c r="J547" i="3"/>
  <c r="I547" i="3"/>
  <c r="K547" i="3"/>
  <c r="H547" i="3"/>
  <c r="F547" i="3"/>
  <c r="K806" i="8"/>
  <c r="J806" i="8"/>
  <c r="J909" i="3"/>
  <c r="F909" i="3"/>
  <c r="H909" i="3"/>
  <c r="I909" i="3"/>
  <c r="K909" i="3"/>
  <c r="K966" i="3"/>
  <c r="J966" i="3"/>
  <c r="F966" i="3"/>
  <c r="I966" i="3"/>
  <c r="H966" i="3"/>
  <c r="J778" i="8"/>
  <c r="K778" i="8"/>
  <c r="K861" i="8"/>
  <c r="J861" i="8"/>
  <c r="I410" i="3"/>
  <c r="H410" i="3"/>
  <c r="K410" i="3"/>
  <c r="J410" i="3"/>
  <c r="F410" i="3"/>
  <c r="K772" i="8"/>
  <c r="J772" i="8"/>
  <c r="I575" i="3"/>
  <c r="F575" i="3"/>
  <c r="J575" i="3"/>
  <c r="K575" i="3"/>
  <c r="H575" i="3"/>
  <c r="J269" i="3"/>
  <c r="I269" i="3"/>
  <c r="F269" i="3"/>
  <c r="H269" i="3"/>
  <c r="K269" i="3"/>
  <c r="J994" i="8"/>
  <c r="K994" i="8"/>
  <c r="I465" i="3"/>
  <c r="F465" i="3"/>
  <c r="H465" i="3"/>
  <c r="J465" i="3"/>
  <c r="K465" i="3"/>
  <c r="F411" i="3"/>
  <c r="H411" i="3"/>
  <c r="K411" i="3"/>
  <c r="I411" i="3"/>
  <c r="J411" i="3"/>
  <c r="I499" i="3"/>
  <c r="K499" i="3"/>
  <c r="F499" i="3"/>
  <c r="H499" i="3"/>
  <c r="J499" i="3"/>
  <c r="F847" i="3"/>
  <c r="K847" i="3"/>
  <c r="I847" i="3"/>
  <c r="J847" i="3"/>
  <c r="H847" i="3"/>
  <c r="K794" i="8"/>
  <c r="J794" i="8"/>
  <c r="K636" i="3"/>
  <c r="F636" i="3"/>
  <c r="H636" i="3"/>
  <c r="I636" i="3"/>
  <c r="J636" i="3"/>
  <c r="J881" i="8"/>
  <c r="K881" i="8"/>
  <c r="K911" i="8"/>
  <c r="J911" i="8"/>
  <c r="J935" i="8"/>
  <c r="K935" i="8"/>
  <c r="F851" i="3"/>
  <c r="H851" i="3"/>
  <c r="K851" i="3"/>
  <c r="J851" i="3"/>
  <c r="I851" i="3"/>
  <c r="H956" i="3"/>
  <c r="K956" i="3"/>
  <c r="J956" i="3"/>
  <c r="I956" i="3"/>
  <c r="F956" i="3"/>
  <c r="J629" i="3"/>
  <c r="H629" i="3"/>
  <c r="I629" i="3"/>
  <c r="K629" i="3"/>
  <c r="F629" i="3"/>
  <c r="J777" i="8"/>
  <c r="K777" i="8"/>
  <c r="J751" i="8"/>
  <c r="K751" i="8"/>
  <c r="J641" i="3"/>
  <c r="F641" i="3"/>
  <c r="K641" i="3"/>
  <c r="H641" i="3"/>
  <c r="I641" i="3"/>
  <c r="J630" i="3"/>
  <c r="I630" i="3"/>
  <c r="F630" i="3"/>
  <c r="H630" i="3"/>
  <c r="K630" i="3"/>
  <c r="H696" i="3"/>
  <c r="K696" i="3"/>
  <c r="J696" i="3"/>
  <c r="I696" i="3"/>
  <c r="F696" i="3"/>
  <c r="I711" i="3"/>
  <c r="K711" i="3"/>
  <c r="J711" i="3"/>
  <c r="F711" i="3"/>
  <c r="H711" i="3"/>
  <c r="K863" i="8"/>
  <c r="J863" i="8"/>
  <c r="F859" i="3"/>
  <c r="I859" i="3"/>
  <c r="H859" i="3"/>
  <c r="J859" i="3"/>
  <c r="K859" i="3"/>
  <c r="K1000" i="8"/>
  <c r="J1000" i="8"/>
  <c r="K992" i="3"/>
  <c r="H992" i="3"/>
  <c r="F992" i="3"/>
  <c r="I992" i="3"/>
  <c r="J992" i="3"/>
  <c r="J762" i="8"/>
  <c r="K762" i="8"/>
  <c r="K946" i="8"/>
  <c r="J946" i="8"/>
  <c r="J704" i="8"/>
  <c r="K704" i="8"/>
  <c r="J700" i="8"/>
  <c r="K700" i="8"/>
  <c r="I917" i="3"/>
  <c r="J917" i="3"/>
  <c r="H917" i="3"/>
  <c r="F917" i="3"/>
  <c r="K917" i="3"/>
  <c r="K731" i="3"/>
  <c r="I731" i="3"/>
  <c r="H731" i="3"/>
  <c r="J731" i="3"/>
  <c r="F731" i="3"/>
  <c r="I722" i="3"/>
  <c r="F722" i="3"/>
  <c r="J722" i="3"/>
  <c r="H722" i="3"/>
  <c r="K722" i="3"/>
  <c r="I757" i="3"/>
  <c r="K757" i="3"/>
  <c r="J757" i="3"/>
  <c r="H757" i="3"/>
  <c r="F757" i="3"/>
  <c r="K870" i="8"/>
  <c r="J870" i="8"/>
  <c r="H592" i="3"/>
  <c r="F592" i="3"/>
  <c r="I592" i="3"/>
  <c r="K592" i="3"/>
  <c r="J592" i="3"/>
  <c r="J803" i="8"/>
  <c r="K803" i="8"/>
  <c r="H976" i="3"/>
  <c r="F976" i="3"/>
  <c r="J976" i="3"/>
  <c r="K976" i="3"/>
  <c r="I976" i="3"/>
  <c r="K754" i="8"/>
  <c r="J754" i="8"/>
  <c r="K819" i="3"/>
  <c r="J819" i="3"/>
  <c r="H819" i="3"/>
  <c r="F819" i="3"/>
  <c r="I819" i="3"/>
  <c r="J901" i="8"/>
  <c r="K901" i="8"/>
  <c r="K845" i="8"/>
  <c r="J845" i="8"/>
  <c r="J494" i="3"/>
  <c r="I494" i="3"/>
  <c r="K494" i="3"/>
  <c r="H494" i="3"/>
  <c r="F494" i="3"/>
  <c r="J903" i="8"/>
  <c r="K903" i="8"/>
  <c r="J822" i="3"/>
  <c r="I822" i="3"/>
  <c r="F822" i="3"/>
  <c r="H822" i="3"/>
  <c r="K822" i="3"/>
  <c r="J735" i="8"/>
  <c r="K735" i="8"/>
  <c r="I682" i="3"/>
  <c r="K682" i="3"/>
  <c r="J682" i="3"/>
  <c r="F682" i="3"/>
  <c r="H682" i="3"/>
  <c r="K610" i="3"/>
  <c r="F610" i="3"/>
  <c r="I610" i="3"/>
  <c r="H610" i="3"/>
  <c r="J610" i="3"/>
  <c r="K535" i="3"/>
  <c r="F535" i="3"/>
  <c r="H535" i="3"/>
  <c r="I535" i="3"/>
  <c r="J535" i="3"/>
  <c r="K945" i="8"/>
  <c r="J945" i="8"/>
  <c r="H362" i="3"/>
  <c r="J362" i="3"/>
  <c r="I362" i="3"/>
  <c r="F362" i="3"/>
  <c r="K362" i="3"/>
  <c r="K886" i="8"/>
  <c r="J886" i="8"/>
  <c r="J890" i="8"/>
  <c r="K890" i="8"/>
  <c r="H433" i="3"/>
  <c r="J433" i="3"/>
  <c r="I433" i="3"/>
  <c r="F433" i="3"/>
  <c r="K433" i="3"/>
  <c r="J896" i="8"/>
  <c r="K896" i="8"/>
  <c r="J301" i="3"/>
  <c r="K301" i="3"/>
  <c r="I301" i="3"/>
  <c r="H301" i="3"/>
  <c r="F301" i="3"/>
  <c r="K950" i="3"/>
  <c r="F950" i="3"/>
  <c r="J950" i="3"/>
  <c r="I950" i="3"/>
  <c r="H950" i="3"/>
  <c r="J691" i="8"/>
  <c r="K691" i="8"/>
  <c r="J811" i="3"/>
  <c r="K811" i="3"/>
  <c r="H811" i="3"/>
  <c r="F811" i="3"/>
  <c r="I811" i="3"/>
  <c r="J836" i="3"/>
  <c r="I836" i="3"/>
  <c r="H836" i="3"/>
  <c r="K836" i="3"/>
  <c r="F836" i="3"/>
  <c r="I735" i="3"/>
  <c r="F735" i="3"/>
  <c r="H735" i="3"/>
  <c r="J735" i="3"/>
  <c r="K735" i="3"/>
  <c r="I525" i="3"/>
  <c r="F525" i="3"/>
  <c r="H525" i="3"/>
  <c r="J525" i="3"/>
  <c r="K525" i="3"/>
  <c r="J907" i="8"/>
  <c r="K907" i="8"/>
  <c r="K780" i="3"/>
  <c r="H780" i="3"/>
  <c r="J780" i="3"/>
  <c r="I780" i="3"/>
  <c r="F780" i="3"/>
  <c r="K854" i="8"/>
  <c r="J854" i="8"/>
  <c r="F981" i="3"/>
  <c r="J981" i="3"/>
  <c r="H981" i="3"/>
  <c r="I981" i="3"/>
  <c r="K981" i="3"/>
  <c r="F946" i="3"/>
  <c r="K946" i="3"/>
  <c r="I946" i="3"/>
  <c r="H946" i="3"/>
  <c r="J946" i="3"/>
  <c r="J852" i="3"/>
  <c r="I852" i="3"/>
  <c r="H852" i="3"/>
  <c r="K852" i="3"/>
  <c r="F852" i="3"/>
  <c r="J822" i="8"/>
  <c r="K822" i="8"/>
  <c r="I371" i="3"/>
  <c r="J371" i="3"/>
  <c r="K371" i="3"/>
  <c r="H371" i="3"/>
  <c r="F371" i="3"/>
  <c r="J877" i="8"/>
  <c r="K877" i="8"/>
  <c r="J848" i="8"/>
  <c r="K848" i="8"/>
  <c r="K727" i="3"/>
  <c r="J727" i="3"/>
  <c r="F727" i="3"/>
  <c r="H727" i="3"/>
  <c r="I727" i="3"/>
  <c r="J892" i="3"/>
  <c r="K892" i="3"/>
  <c r="H892" i="3"/>
  <c r="I892" i="3"/>
  <c r="F892" i="3"/>
  <c r="J741" i="3"/>
  <c r="F741" i="3"/>
  <c r="H741" i="3"/>
  <c r="I741" i="3"/>
  <c r="K741" i="3"/>
  <c r="F568" i="3"/>
  <c r="J568" i="3"/>
  <c r="H568" i="3"/>
  <c r="K568" i="3"/>
  <c r="I568" i="3"/>
  <c r="J888" i="8"/>
  <c r="K888" i="8"/>
  <c r="J856" i="3"/>
  <c r="F856" i="3"/>
  <c r="H856" i="3"/>
  <c r="I856" i="3"/>
  <c r="K856" i="3"/>
  <c r="J756" i="8"/>
  <c r="K756" i="8"/>
  <c r="J755" i="8"/>
  <c r="K755" i="8"/>
  <c r="J840" i="3"/>
  <c r="I840" i="3"/>
  <c r="F840" i="3"/>
  <c r="H840" i="3"/>
  <c r="K840" i="3"/>
  <c r="K776" i="8"/>
  <c r="J776" i="8"/>
  <c r="K750" i="8"/>
  <c r="J750" i="8"/>
  <c r="K938" i="3"/>
  <c r="H938" i="3"/>
  <c r="J938" i="3"/>
  <c r="F938" i="3"/>
  <c r="I938" i="3"/>
  <c r="J749" i="3"/>
  <c r="I749" i="3"/>
  <c r="F749" i="3"/>
  <c r="K749" i="3"/>
  <c r="H749" i="3"/>
  <c r="I506" i="3"/>
  <c r="H506" i="3"/>
  <c r="K506" i="3"/>
  <c r="J506" i="3"/>
  <c r="F506" i="3"/>
  <c r="J784" i="3"/>
  <c r="F784" i="3"/>
  <c r="I784" i="3"/>
  <c r="K784" i="3"/>
  <c r="H784" i="3"/>
  <c r="I763" i="3"/>
  <c r="H763" i="3"/>
  <c r="J763" i="3"/>
  <c r="F763" i="3"/>
  <c r="K763" i="3"/>
  <c r="J838" i="8"/>
  <c r="K838" i="8"/>
  <c r="K429" i="3"/>
  <c r="I429" i="3"/>
  <c r="J429" i="3"/>
  <c r="H429" i="3"/>
  <c r="F429" i="3"/>
  <c r="J855" i="8"/>
  <c r="K855" i="8"/>
  <c r="H706" i="3"/>
  <c r="K706" i="3"/>
  <c r="F706" i="3"/>
  <c r="I706" i="3"/>
  <c r="J706" i="3"/>
  <c r="H391" i="3"/>
  <c r="J391" i="3"/>
  <c r="K391" i="3"/>
  <c r="F391" i="3"/>
  <c r="I391" i="3"/>
  <c r="J710" i="8"/>
  <c r="K710" i="8"/>
  <c r="F250" i="3"/>
  <c r="H250" i="3"/>
  <c r="J250" i="3"/>
  <c r="K250" i="3"/>
  <c r="I250" i="3"/>
  <c r="K858" i="8"/>
  <c r="J858" i="8"/>
  <c r="J818" i="8"/>
  <c r="K818" i="8"/>
  <c r="J986" i="3"/>
  <c r="I986" i="3"/>
  <c r="F986" i="3"/>
  <c r="K986" i="3"/>
  <c r="H986" i="3"/>
  <c r="K919" i="8"/>
  <c r="J919" i="8"/>
  <c r="H519" i="3"/>
  <c r="K519" i="3"/>
  <c r="J519" i="3"/>
  <c r="I519" i="3"/>
  <c r="F519" i="3"/>
  <c r="J904" i="8"/>
  <c r="K904" i="8"/>
  <c r="K840" i="8"/>
  <c r="J840" i="8"/>
  <c r="J971" i="3"/>
  <c r="K971" i="3"/>
  <c r="F971" i="3"/>
  <c r="I971" i="3"/>
  <c r="H971" i="3"/>
  <c r="K921" i="3"/>
  <c r="F921" i="3"/>
  <c r="H921" i="3"/>
  <c r="J921" i="3"/>
  <c r="I921" i="3"/>
  <c r="I570" i="3"/>
  <c r="H570" i="3"/>
  <c r="J570" i="3"/>
  <c r="F570" i="3"/>
  <c r="K570" i="3"/>
  <c r="K763" i="8"/>
  <c r="J763" i="8"/>
  <c r="H541" i="3"/>
  <c r="I541" i="3"/>
  <c r="J541" i="3"/>
  <c r="K541" i="3"/>
  <c r="F541" i="3"/>
  <c r="J737" i="3"/>
  <c r="I737" i="3"/>
  <c r="H737" i="3"/>
  <c r="K737" i="3"/>
  <c r="F737" i="3"/>
  <c r="J998" i="3"/>
  <c r="K998" i="3"/>
  <c r="H998" i="3"/>
  <c r="I998" i="3"/>
  <c r="F998" i="3"/>
  <c r="J886" i="3"/>
  <c r="H886" i="3"/>
  <c r="K886" i="3"/>
  <c r="F886" i="3"/>
  <c r="I886" i="3"/>
  <c r="J707" i="3"/>
  <c r="H707" i="3"/>
  <c r="I707" i="3"/>
  <c r="K707" i="3"/>
  <c r="F707" i="3"/>
  <c r="K755" i="3"/>
  <c r="I755" i="3"/>
  <c r="F755" i="3"/>
  <c r="H755" i="3"/>
  <c r="J755" i="3"/>
  <c r="F486" i="3"/>
  <c r="K486" i="3"/>
  <c r="I486" i="3"/>
  <c r="H486" i="3"/>
  <c r="J486" i="3"/>
  <c r="J871" i="3"/>
  <c r="I871" i="3"/>
  <c r="H871" i="3"/>
  <c r="F871" i="3"/>
  <c r="K871" i="3"/>
  <c r="H889" i="3"/>
  <c r="F889" i="3"/>
  <c r="J889" i="3"/>
  <c r="I889" i="3"/>
  <c r="K889" i="3"/>
  <c r="H697" i="3"/>
  <c r="K697" i="3"/>
  <c r="J697" i="3"/>
  <c r="F697" i="3"/>
  <c r="I697" i="3"/>
  <c r="I660" i="3"/>
  <c r="K660" i="3"/>
  <c r="H660" i="3"/>
  <c r="F660" i="3"/>
  <c r="J660" i="3"/>
  <c r="H661" i="3"/>
  <c r="F661" i="3"/>
  <c r="I661" i="3"/>
  <c r="K661" i="3"/>
  <c r="J661" i="3"/>
  <c r="H978" i="3"/>
  <c r="I978" i="3"/>
  <c r="K978" i="3"/>
  <c r="J978" i="3"/>
  <c r="F978" i="3"/>
  <c r="J740" i="8"/>
  <c r="K740" i="8"/>
  <c r="I645" i="3"/>
  <c r="J645" i="3"/>
  <c r="H645" i="3"/>
  <c r="K645" i="3"/>
  <c r="F645" i="3"/>
  <c r="J915" i="8"/>
  <c r="K915" i="8"/>
  <c r="I693" i="3"/>
  <c r="J693" i="3"/>
  <c r="K693" i="3"/>
  <c r="F693" i="3"/>
  <c r="H693" i="3"/>
  <c r="K803" i="3"/>
  <c r="H803" i="3"/>
  <c r="J803" i="3"/>
  <c r="F803" i="3"/>
  <c r="I803" i="3"/>
  <c r="H625" i="3"/>
  <c r="J625" i="3"/>
  <c r="K625" i="3"/>
  <c r="I625" i="3"/>
  <c r="F625" i="3"/>
  <c r="H919" i="3"/>
  <c r="F919" i="3"/>
  <c r="I919" i="3"/>
  <c r="K919" i="3"/>
  <c r="J919" i="3"/>
  <c r="I586" i="3"/>
  <c r="F586" i="3"/>
  <c r="K586" i="3"/>
  <c r="H586" i="3"/>
  <c r="J586" i="3"/>
  <c r="H916" i="3"/>
  <c r="J916" i="3"/>
  <c r="I916" i="3"/>
  <c r="K916" i="3"/>
  <c r="F916" i="3"/>
  <c r="J748" i="8"/>
  <c r="K748" i="8"/>
  <c r="F842" i="3"/>
  <c r="I842" i="3"/>
  <c r="J842" i="3"/>
  <c r="H842" i="3"/>
  <c r="K842" i="3"/>
  <c r="J719" i="3"/>
  <c r="F719" i="3"/>
  <c r="H719" i="3"/>
  <c r="K719" i="3"/>
  <c r="I719" i="3"/>
  <c r="H875" i="3"/>
  <c r="K875" i="3"/>
  <c r="F875" i="3"/>
  <c r="J875" i="3"/>
  <c r="I875" i="3"/>
  <c r="H565" i="3"/>
  <c r="K565" i="3"/>
  <c r="F565" i="3"/>
  <c r="I565" i="3"/>
  <c r="J565" i="3"/>
  <c r="I618" i="3"/>
  <c r="H618" i="3"/>
  <c r="J618" i="3"/>
  <c r="F618" i="3"/>
  <c r="K618" i="3"/>
  <c r="I581" i="3"/>
  <c r="H581" i="3"/>
  <c r="J581" i="3"/>
  <c r="F581" i="3"/>
  <c r="K581" i="3"/>
  <c r="K483" i="3"/>
  <c r="F483" i="3"/>
  <c r="I483" i="3"/>
  <c r="H483" i="3"/>
  <c r="J483" i="3"/>
  <c r="K396" i="3"/>
  <c r="F396" i="3"/>
  <c r="I396" i="3"/>
  <c r="H396" i="3"/>
  <c r="J396" i="3"/>
  <c r="I888" i="3"/>
  <c r="H888" i="3"/>
  <c r="F888" i="3"/>
  <c r="J888" i="3"/>
  <c r="K888" i="3"/>
  <c r="H379" i="3"/>
  <c r="F379" i="3"/>
  <c r="K379" i="3"/>
  <c r="J379" i="3"/>
  <c r="I379" i="3"/>
  <c r="K801" i="8"/>
  <c r="J801" i="8"/>
  <c r="F242" i="3"/>
  <c r="H242" i="3"/>
  <c r="J242" i="3"/>
  <c r="I242" i="3"/>
  <c r="K242" i="3"/>
  <c r="J761" i="8"/>
  <c r="K761" i="8"/>
  <c r="J948" i="3"/>
  <c r="K948" i="3"/>
  <c r="H948" i="3"/>
  <c r="I948" i="3"/>
  <c r="F948" i="3"/>
  <c r="J761" i="3"/>
  <c r="H761" i="3"/>
  <c r="K761" i="3"/>
  <c r="I761" i="3"/>
  <c r="F761" i="3"/>
  <c r="K730" i="8"/>
  <c r="J730" i="8"/>
  <c r="J824" i="8"/>
  <c r="K824" i="8"/>
  <c r="J915" i="3"/>
  <c r="K915" i="3"/>
  <c r="I915" i="3"/>
  <c r="H915" i="3"/>
  <c r="F915" i="3"/>
  <c r="F864" i="3"/>
  <c r="J864" i="3"/>
  <c r="I864" i="3"/>
  <c r="K864" i="3"/>
  <c r="H864" i="3"/>
  <c r="J910" i="3"/>
  <c r="K910" i="3"/>
  <c r="H910" i="3"/>
  <c r="F910" i="3"/>
  <c r="I910" i="3"/>
  <c r="J953" i="3"/>
  <c r="I953" i="3"/>
  <c r="K953" i="3"/>
  <c r="H953" i="3"/>
  <c r="F953" i="3"/>
  <c r="H573" i="3"/>
  <c r="J573" i="3"/>
  <c r="K573" i="3"/>
  <c r="I573" i="3"/>
  <c r="F573" i="3"/>
  <c r="I936" i="3"/>
  <c r="H936" i="3"/>
  <c r="F936" i="3"/>
  <c r="J936" i="3"/>
  <c r="K936" i="3"/>
  <c r="J996" i="8"/>
  <c r="K996" i="8"/>
  <c r="I778" i="3"/>
  <c r="K778" i="3"/>
  <c r="F778" i="3"/>
  <c r="J778" i="3"/>
  <c r="H778" i="3"/>
  <c r="K950" i="8"/>
  <c r="J950" i="8"/>
  <c r="F604" i="3"/>
  <c r="I604" i="3"/>
  <c r="J604" i="3"/>
  <c r="K604" i="3"/>
  <c r="H604" i="3"/>
  <c r="I640" i="3"/>
  <c r="F640" i="3"/>
  <c r="K640" i="3"/>
  <c r="H640" i="3"/>
  <c r="J640" i="3"/>
  <c r="K296" i="3"/>
  <c r="I296" i="3"/>
  <c r="F296" i="3"/>
  <c r="J296" i="3"/>
  <c r="H296" i="3"/>
  <c r="F925" i="3"/>
  <c r="K925" i="3"/>
  <c r="J925" i="3"/>
  <c r="I925" i="3"/>
  <c r="H925" i="3"/>
  <c r="J972" i="8"/>
  <c r="K972" i="8"/>
  <c r="J553" i="3"/>
  <c r="I553" i="3"/>
  <c r="F553" i="3"/>
  <c r="K553" i="3"/>
  <c r="H553" i="3"/>
  <c r="J895" i="8"/>
  <c r="K895" i="8"/>
  <c r="K887" i="8"/>
  <c r="J887" i="8"/>
  <c r="K875" i="8"/>
  <c r="J875" i="8"/>
  <c r="K878" i="8"/>
  <c r="J878" i="8"/>
  <c r="J841" i="3"/>
  <c r="F841" i="3"/>
  <c r="K841" i="3"/>
  <c r="H841" i="3"/>
  <c r="I841" i="3"/>
  <c r="J845" i="3"/>
  <c r="F845" i="3"/>
  <c r="I845" i="3"/>
  <c r="K845" i="3"/>
  <c r="H845" i="3"/>
  <c r="J892" i="8"/>
  <c r="K892" i="8"/>
  <c r="F940" i="3"/>
  <c r="I940" i="3"/>
  <c r="H940" i="3"/>
  <c r="K940" i="3"/>
  <c r="J940" i="3"/>
  <c r="K780" i="8"/>
  <c r="J780" i="8"/>
  <c r="J867" i="8"/>
  <c r="K867" i="8"/>
  <c r="F530" i="3"/>
  <c r="I530" i="3"/>
  <c r="J530" i="3"/>
  <c r="H530" i="3"/>
  <c r="K530" i="3"/>
  <c r="J753" i="8"/>
  <c r="K753" i="8"/>
  <c r="J479" i="3"/>
  <c r="K479" i="3"/>
  <c r="F479" i="3"/>
  <c r="I479" i="3"/>
  <c r="H479" i="3"/>
  <c r="K507" i="3"/>
  <c r="I507" i="3"/>
  <c r="F507" i="3"/>
  <c r="H507" i="3"/>
  <c r="J507" i="3"/>
  <c r="H814" i="3"/>
  <c r="J814" i="3"/>
  <c r="I814" i="3"/>
  <c r="F814" i="3"/>
  <c r="K814" i="3"/>
  <c r="H853" i="3"/>
  <c r="J853" i="3"/>
  <c r="F853" i="3"/>
  <c r="I853" i="3"/>
  <c r="K853" i="3"/>
  <c r="J500" i="3"/>
  <c r="K500" i="3"/>
  <c r="H500" i="3"/>
  <c r="I500" i="3"/>
  <c r="F500" i="3"/>
  <c r="J749" i="8"/>
  <c r="K749" i="8"/>
  <c r="K498" i="3"/>
  <c r="J498" i="3"/>
  <c r="F498" i="3"/>
  <c r="I498" i="3"/>
  <c r="H498" i="3"/>
  <c r="K939" i="8"/>
  <c r="J939" i="8"/>
  <c r="H990" i="3"/>
  <c r="K990" i="3"/>
  <c r="I990" i="3"/>
  <c r="J990" i="3"/>
  <c r="F990" i="3"/>
  <c r="H631" i="3"/>
  <c r="I631" i="3"/>
  <c r="F631" i="3"/>
  <c r="K631" i="3"/>
  <c r="J631" i="3"/>
  <c r="J847" i="8"/>
  <c r="K847" i="8"/>
  <c r="H683" i="3"/>
  <c r="I683" i="3"/>
  <c r="F683" i="3"/>
  <c r="J683" i="3"/>
  <c r="K683" i="3"/>
  <c r="I824" i="3"/>
  <c r="J824" i="3"/>
  <c r="H824" i="3"/>
  <c r="K824" i="3"/>
  <c r="F824" i="3"/>
  <c r="J835" i="3"/>
  <c r="H835" i="3"/>
  <c r="K835" i="3"/>
  <c r="I835" i="3"/>
  <c r="F835" i="3"/>
  <c r="I569" i="3"/>
  <c r="J569" i="3"/>
  <c r="K569" i="3"/>
  <c r="H569" i="3"/>
  <c r="F569" i="3"/>
  <c r="N994" i="2"/>
  <c r="O994" i="2"/>
  <c r="F1000" i="3"/>
  <c r="H1000" i="3"/>
  <c r="I1000" i="3"/>
  <c r="K1000" i="3"/>
  <c r="J1000" i="3"/>
  <c r="I723" i="3"/>
  <c r="F723" i="3"/>
  <c r="K723" i="3"/>
  <c r="H723" i="3"/>
  <c r="J723" i="3"/>
  <c r="H758" i="3"/>
  <c r="F758" i="3"/>
  <c r="K758" i="3"/>
  <c r="I758" i="3"/>
  <c r="J758" i="3"/>
  <c r="H800" i="3"/>
  <c r="K800" i="3"/>
  <c r="J800" i="3"/>
  <c r="F800" i="3"/>
  <c r="I800" i="3"/>
  <c r="F989" i="3"/>
  <c r="J989" i="3"/>
  <c r="I989" i="3"/>
  <c r="K989" i="3"/>
  <c r="H989" i="3"/>
  <c r="K768" i="3"/>
  <c r="H768" i="3"/>
  <c r="J768" i="3"/>
  <c r="I768" i="3"/>
  <c r="F768" i="3"/>
  <c r="J852" i="8"/>
  <c r="K852" i="8"/>
  <c r="K998" i="8"/>
  <c r="J998" i="8"/>
  <c r="J913" i="3"/>
  <c r="F913" i="3"/>
  <c r="K913" i="3"/>
  <c r="H913" i="3"/>
  <c r="I913" i="3"/>
  <c r="I745" i="3"/>
  <c r="F745" i="3"/>
  <c r="H745" i="3"/>
  <c r="J745" i="3"/>
  <c r="K745" i="3"/>
  <c r="K583" i="3"/>
  <c r="H583" i="3"/>
  <c r="I583" i="3"/>
  <c r="F583" i="3"/>
  <c r="J583" i="3"/>
  <c r="F624" i="3"/>
  <c r="I624" i="3"/>
  <c r="H624" i="3"/>
  <c r="K624" i="3"/>
  <c r="J624" i="3"/>
  <c r="J900" i="8"/>
  <c r="K900" i="8"/>
  <c r="I484" i="3"/>
  <c r="J484" i="3"/>
  <c r="H484" i="3"/>
  <c r="K484" i="3"/>
  <c r="F484" i="3"/>
  <c r="J842" i="8"/>
  <c r="K842" i="8"/>
  <c r="F590" i="3"/>
  <c r="K590" i="3"/>
  <c r="H590" i="3"/>
  <c r="J590" i="3"/>
  <c r="I590" i="3"/>
  <c r="F702" i="3"/>
  <c r="K702" i="3"/>
  <c r="I702" i="3"/>
  <c r="H702" i="3"/>
  <c r="J702" i="3"/>
  <c r="J626" i="3"/>
  <c r="K626" i="3"/>
  <c r="F626" i="3"/>
  <c r="H626" i="3"/>
  <c r="I626" i="3"/>
  <c r="J981" i="8"/>
  <c r="K981" i="8"/>
  <c r="I633" i="3"/>
  <c r="K633" i="3"/>
  <c r="F633" i="3"/>
  <c r="J633" i="3"/>
  <c r="H633" i="3"/>
  <c r="J869" i="8"/>
  <c r="K869" i="8"/>
  <c r="H470" i="3"/>
  <c r="F470" i="3"/>
  <c r="J470" i="3"/>
  <c r="K470" i="3"/>
  <c r="I470" i="3"/>
  <c r="H686" i="3"/>
  <c r="K686" i="3"/>
  <c r="F686" i="3"/>
  <c r="I686" i="3"/>
  <c r="J686" i="3"/>
  <c r="J995" i="8"/>
  <c r="K995" i="8"/>
  <c r="J564" i="3"/>
  <c r="H564" i="3"/>
  <c r="I564" i="3"/>
  <c r="F564" i="3"/>
  <c r="K564" i="3"/>
  <c r="I623" i="3"/>
  <c r="H623" i="3"/>
  <c r="F623" i="3"/>
  <c r="K623" i="3"/>
  <c r="J623" i="3"/>
  <c r="J487" i="3"/>
  <c r="K487" i="3"/>
  <c r="F487" i="3"/>
  <c r="I487" i="3"/>
  <c r="H487" i="3"/>
  <c r="H561" i="3"/>
  <c r="K561" i="3"/>
  <c r="F561" i="3"/>
  <c r="I561" i="3"/>
  <c r="J561" i="3"/>
  <c r="I877" i="3"/>
  <c r="H877" i="3"/>
  <c r="F877" i="3"/>
  <c r="J877" i="3"/>
  <c r="K877" i="3"/>
  <c r="J887" i="3"/>
  <c r="F887" i="3"/>
  <c r="K887" i="3"/>
  <c r="H887" i="3"/>
  <c r="I887" i="3"/>
  <c r="K772" i="3"/>
  <c r="I772" i="3"/>
  <c r="F772" i="3"/>
  <c r="J772" i="3"/>
  <c r="H772" i="3"/>
  <c r="J810" i="3"/>
  <c r="F810" i="3"/>
  <c r="H810" i="3"/>
  <c r="I810" i="3"/>
  <c r="K810" i="3"/>
  <c r="J865" i="8"/>
  <c r="K865" i="8"/>
  <c r="F924" i="3"/>
  <c r="H924" i="3"/>
  <c r="K924" i="3"/>
  <c r="I924" i="3"/>
  <c r="J924" i="3"/>
  <c r="J881" i="3"/>
  <c r="F881" i="3"/>
  <c r="K881" i="3"/>
  <c r="I881" i="3"/>
  <c r="H881" i="3"/>
  <c r="K815" i="8"/>
  <c r="J815" i="8"/>
  <c r="K808" i="8"/>
  <c r="J808" i="8"/>
  <c r="F838" i="3"/>
  <c r="H838" i="3"/>
  <c r="I838" i="3"/>
  <c r="J838" i="3"/>
  <c r="K838" i="3"/>
  <c r="J533" i="3"/>
  <c r="H533" i="3"/>
  <c r="F533" i="3"/>
  <c r="I533" i="3"/>
  <c r="K533" i="3"/>
  <c r="H879" i="3"/>
  <c r="F879" i="3"/>
  <c r="I879" i="3"/>
  <c r="K879" i="3"/>
  <c r="J879" i="3"/>
  <c r="J975" i="8"/>
  <c r="K975" i="8"/>
  <c r="K738" i="8"/>
  <c r="J738" i="8"/>
  <c r="K882" i="8"/>
  <c r="J882" i="8"/>
  <c r="F960" i="3"/>
  <c r="I960" i="3"/>
  <c r="H960" i="3"/>
  <c r="J960" i="3"/>
  <c r="K960" i="3"/>
  <c r="K690" i="3"/>
  <c r="I690" i="3"/>
  <c r="J690" i="3"/>
  <c r="F690" i="3"/>
  <c r="H690" i="3"/>
  <c r="K944" i="8"/>
  <c r="J944" i="8"/>
  <c r="J634" i="3"/>
  <c r="I634" i="3"/>
  <c r="H634" i="3"/>
  <c r="K634" i="3"/>
  <c r="F634" i="3"/>
  <c r="F807" i="3"/>
  <c r="H807" i="3"/>
  <c r="K807" i="3"/>
  <c r="I807" i="3"/>
  <c r="J807" i="3"/>
  <c r="J424" i="3"/>
  <c r="F424" i="3"/>
  <c r="I424" i="3"/>
  <c r="H424" i="3"/>
  <c r="K424" i="3"/>
  <c r="J698" i="3"/>
  <c r="F698" i="3"/>
  <c r="K698" i="3"/>
  <c r="H698" i="3"/>
  <c r="I698" i="3"/>
  <c r="K473" i="3"/>
  <c r="J473" i="3"/>
  <c r="H473" i="3"/>
  <c r="F473" i="3"/>
  <c r="I473" i="3"/>
  <c r="I464" i="3"/>
  <c r="F464" i="3"/>
  <c r="H464" i="3"/>
  <c r="J464" i="3"/>
  <c r="K464" i="3"/>
  <c r="H911" i="3"/>
  <c r="J911" i="3"/>
  <c r="I911" i="3"/>
  <c r="K911" i="3"/>
  <c r="F911" i="3"/>
  <c r="K952" i="3"/>
  <c r="F952" i="3"/>
  <c r="J952" i="3"/>
  <c r="I952" i="3"/>
  <c r="H952" i="3"/>
  <c r="J894" i="8"/>
  <c r="K894" i="8"/>
  <c r="I959" i="3"/>
  <c r="J959" i="3"/>
  <c r="K959" i="3"/>
  <c r="F959" i="3"/>
  <c r="H959" i="3"/>
  <c r="J787" i="8"/>
  <c r="K787" i="8"/>
  <c r="J976" i="8"/>
  <c r="K976" i="8"/>
  <c r="K850" i="3"/>
  <c r="J850" i="3"/>
  <c r="F850" i="3"/>
  <c r="I850" i="3"/>
  <c r="H850" i="3"/>
  <c r="I898" i="3"/>
  <c r="K898" i="3"/>
  <c r="J898" i="3"/>
  <c r="H898" i="3"/>
  <c r="F898" i="3"/>
  <c r="H509" i="3"/>
  <c r="K509" i="3"/>
  <c r="I509" i="3"/>
  <c r="F509" i="3"/>
  <c r="J509" i="3"/>
  <c r="J792" i="3"/>
  <c r="K792" i="3"/>
  <c r="I792" i="3"/>
  <c r="H792" i="3"/>
  <c r="F792" i="3"/>
  <c r="H688" i="3"/>
  <c r="K688" i="3"/>
  <c r="F688" i="3"/>
  <c r="J688" i="3"/>
  <c r="I688" i="3"/>
  <c r="K952" i="8"/>
  <c r="J952" i="8"/>
  <c r="H567" i="3"/>
  <c r="K567" i="3"/>
  <c r="J567" i="3"/>
  <c r="F567" i="3"/>
  <c r="I567" i="3"/>
  <c r="I903" i="3"/>
  <c r="H903" i="3"/>
  <c r="J903" i="3"/>
  <c r="K903" i="3"/>
  <c r="F903" i="3"/>
  <c r="K942" i="3"/>
  <c r="H942" i="3"/>
  <c r="J942" i="3"/>
  <c r="F942" i="3"/>
  <c r="I942" i="3"/>
  <c r="F658" i="3"/>
  <c r="I658" i="3"/>
  <c r="K658" i="3"/>
  <c r="H658" i="3"/>
  <c r="J658" i="3"/>
  <c r="K1002" i="8"/>
  <c r="J1002" i="8"/>
  <c r="H777" i="3"/>
  <c r="I777" i="3"/>
  <c r="K777" i="3"/>
  <c r="F777" i="3"/>
  <c r="J777" i="3"/>
  <c r="H689" i="3"/>
  <c r="F689" i="3"/>
  <c r="J689" i="3"/>
  <c r="K689" i="3"/>
  <c r="I689" i="3"/>
  <c r="J768" i="8"/>
  <c r="K768" i="8"/>
  <c r="I639" i="3"/>
  <c r="K639" i="3"/>
  <c r="J639" i="3"/>
  <c r="F639" i="3"/>
  <c r="H639" i="3"/>
  <c r="K510" i="3"/>
  <c r="J510" i="3"/>
  <c r="I510" i="3"/>
  <c r="F510" i="3"/>
  <c r="H510" i="3"/>
  <c r="J785" i="3"/>
  <c r="H785" i="3"/>
  <c r="K785" i="3"/>
  <c r="I785" i="3"/>
  <c r="F785" i="3"/>
  <c r="I594" i="3"/>
  <c r="H594" i="3"/>
  <c r="K594" i="3"/>
  <c r="J594" i="3"/>
  <c r="F594" i="3"/>
  <c r="J679" i="3"/>
  <c r="I679" i="3"/>
  <c r="H679" i="3"/>
  <c r="F679" i="3"/>
  <c r="K679" i="3"/>
  <c r="F524" i="3"/>
  <c r="K524" i="3"/>
  <c r="J524" i="3"/>
  <c r="H524" i="3"/>
  <c r="I524" i="3"/>
  <c r="J759" i="8"/>
  <c r="K759" i="8"/>
  <c r="J934" i="8"/>
  <c r="K934" i="8"/>
  <c r="I961" i="3"/>
  <c r="H961" i="3"/>
  <c r="F961" i="3"/>
  <c r="J961" i="3"/>
  <c r="K961" i="3"/>
  <c r="F687" i="3"/>
  <c r="H687" i="3"/>
  <c r="K687" i="3"/>
  <c r="J687" i="3"/>
  <c r="I687" i="3"/>
  <c r="K468" i="3"/>
  <c r="F468" i="3"/>
  <c r="H468" i="3"/>
  <c r="I468" i="3"/>
  <c r="J468" i="3"/>
  <c r="H614" i="3"/>
  <c r="J614" i="3"/>
  <c r="F614" i="3"/>
  <c r="I614" i="3"/>
  <c r="K614" i="3"/>
  <c r="K968" i="3"/>
  <c r="F968" i="3"/>
  <c r="J968" i="3"/>
  <c r="I968" i="3"/>
  <c r="H968" i="3"/>
  <c r="K585" i="3"/>
  <c r="H585" i="3"/>
  <c r="I585" i="3"/>
  <c r="F585" i="3"/>
  <c r="J585" i="3"/>
  <c r="K517" i="3"/>
  <c r="F517" i="3"/>
  <c r="H517" i="3"/>
  <c r="J517" i="3"/>
  <c r="I517" i="3"/>
  <c r="K878" i="3"/>
  <c r="F878" i="3"/>
  <c r="J878" i="3"/>
  <c r="I878" i="3"/>
  <c r="H878" i="3"/>
  <c r="H508" i="3"/>
  <c r="I508" i="3"/>
  <c r="J508" i="3"/>
  <c r="K508" i="3"/>
  <c r="F508" i="3"/>
  <c r="J974" i="8"/>
  <c r="K974" i="8"/>
  <c r="I937" i="3"/>
  <c r="F937" i="3"/>
  <c r="H937" i="3"/>
  <c r="J937" i="3"/>
  <c r="K937" i="3"/>
  <c r="I549" i="3"/>
  <c r="J549" i="3"/>
  <c r="K549" i="3"/>
  <c r="F549" i="3"/>
  <c r="H549" i="3"/>
  <c r="I607" i="3"/>
  <c r="F607" i="3"/>
  <c r="H607" i="3"/>
  <c r="K607" i="3"/>
  <c r="J607" i="3"/>
  <c r="J809" i="8"/>
  <c r="K809" i="8"/>
  <c r="K725" i="8"/>
  <c r="J725" i="8"/>
  <c r="F742" i="3"/>
  <c r="H742" i="3"/>
  <c r="K742" i="3"/>
  <c r="I742" i="3"/>
  <c r="J742" i="3"/>
  <c r="F783" i="3"/>
  <c r="K783" i="3"/>
  <c r="H783" i="3"/>
  <c r="I783" i="3"/>
  <c r="J783" i="3"/>
  <c r="K955" i="3"/>
  <c r="F955" i="3"/>
  <c r="J955" i="3"/>
  <c r="I955" i="3"/>
  <c r="H955" i="3"/>
  <c r="I802" i="3"/>
  <c r="H802" i="3"/>
  <c r="J802" i="3"/>
  <c r="K802" i="3"/>
  <c r="F802" i="3"/>
  <c r="H775" i="3"/>
  <c r="J775" i="3"/>
  <c r="I775" i="3"/>
  <c r="K775" i="3"/>
  <c r="F775" i="3"/>
  <c r="K532" i="3"/>
  <c r="H532" i="3"/>
  <c r="F532" i="3"/>
  <c r="I532" i="3"/>
  <c r="J532" i="3"/>
  <c r="F518" i="3"/>
  <c r="H518" i="3"/>
  <c r="K518" i="3"/>
  <c r="J518" i="3"/>
  <c r="I518" i="3"/>
  <c r="F632" i="3"/>
  <c r="J632" i="3"/>
  <c r="K632" i="3"/>
  <c r="H632" i="3"/>
  <c r="I632" i="3"/>
  <c r="J729" i="3"/>
  <c r="H729" i="3"/>
  <c r="F729" i="3"/>
  <c r="K729" i="3"/>
  <c r="I729" i="3"/>
  <c r="F759" i="3"/>
  <c r="I759" i="3"/>
  <c r="H759" i="3"/>
  <c r="K759" i="3"/>
  <c r="J759" i="3"/>
  <c r="F467" i="3"/>
  <c r="H467" i="3"/>
  <c r="K467" i="3"/>
  <c r="I467" i="3"/>
  <c r="J467" i="3"/>
  <c r="H531" i="3"/>
  <c r="F531" i="3"/>
  <c r="I531" i="3"/>
  <c r="J531" i="3"/>
  <c r="K531" i="3"/>
  <c r="J584" i="3"/>
  <c r="K584" i="3"/>
  <c r="H584" i="3"/>
  <c r="I584" i="3"/>
  <c r="F584" i="3"/>
  <c r="I606" i="3"/>
  <c r="J606" i="3"/>
  <c r="H606" i="3"/>
  <c r="K606" i="3"/>
  <c r="F606" i="3"/>
  <c r="F474" i="3"/>
  <c r="K474" i="3"/>
  <c r="J474" i="3"/>
  <c r="H474" i="3"/>
  <c r="I474" i="3"/>
  <c r="K781" i="8"/>
  <c r="J781" i="8"/>
  <c r="H855" i="3"/>
  <c r="K855" i="3"/>
  <c r="I855" i="3"/>
  <c r="F855" i="3"/>
  <c r="J855" i="3"/>
  <c r="H874" i="3"/>
  <c r="F874" i="3"/>
  <c r="K874" i="3"/>
  <c r="I874" i="3"/>
  <c r="J874" i="3"/>
  <c r="K922" i="8"/>
  <c r="J922" i="8"/>
  <c r="K560" i="3"/>
  <c r="H560" i="3"/>
  <c r="J560" i="3"/>
  <c r="F560" i="3"/>
  <c r="I560" i="3"/>
  <c r="J963" i="8"/>
  <c r="K963" i="8"/>
  <c r="H884" i="3"/>
  <c r="I884" i="3"/>
  <c r="F884" i="3"/>
  <c r="K884" i="3"/>
  <c r="J884" i="3"/>
  <c r="I782" i="3"/>
  <c r="J782" i="3"/>
  <c r="H782" i="3"/>
  <c r="K782" i="3"/>
  <c r="F782" i="3"/>
  <c r="F974" i="3"/>
  <c r="J974" i="3"/>
  <c r="I974" i="3"/>
  <c r="H974" i="3"/>
  <c r="K974" i="3"/>
  <c r="K955" i="8"/>
  <c r="J955" i="8"/>
  <c r="F721" i="3"/>
  <c r="I721" i="3"/>
  <c r="J721" i="3"/>
  <c r="H721" i="3"/>
  <c r="K721" i="3"/>
  <c r="I635" i="3"/>
  <c r="K635" i="3"/>
  <c r="F635" i="3"/>
  <c r="J635" i="3"/>
  <c r="H635" i="3"/>
  <c r="H975" i="3"/>
  <c r="F975" i="3"/>
  <c r="J975" i="3"/>
  <c r="K975" i="3"/>
  <c r="I975" i="3"/>
  <c r="K736" i="3"/>
  <c r="F736" i="3"/>
  <c r="J736" i="3"/>
  <c r="H736" i="3"/>
  <c r="I736" i="3"/>
  <c r="J747" i="8"/>
  <c r="K747" i="8"/>
  <c r="J736" i="8"/>
  <c r="K736" i="8"/>
  <c r="F582" i="3"/>
  <c r="I582" i="3"/>
  <c r="J582" i="3"/>
  <c r="K582" i="3"/>
  <c r="H582" i="3"/>
  <c r="K798" i="3"/>
  <c r="F798" i="3"/>
  <c r="H798" i="3"/>
  <c r="I798" i="3"/>
  <c r="J798" i="3"/>
  <c r="F579" i="3"/>
  <c r="I579" i="3"/>
  <c r="H579" i="3"/>
  <c r="J579" i="3"/>
  <c r="K579" i="3"/>
  <c r="J542" i="3"/>
  <c r="F542" i="3"/>
  <c r="K542" i="3"/>
  <c r="I542" i="3"/>
  <c r="H542" i="3"/>
  <c r="K866" i="8"/>
  <c r="J866" i="8"/>
  <c r="J939" i="3"/>
  <c r="K939" i="3"/>
  <c r="H939" i="3"/>
  <c r="I939" i="3"/>
  <c r="F939" i="3"/>
  <c r="K692" i="8"/>
  <c r="J692" i="8"/>
  <c r="K540" i="3"/>
  <c r="H540" i="3"/>
  <c r="F540" i="3"/>
  <c r="J540" i="3"/>
  <c r="I540" i="3"/>
  <c r="I766" i="3"/>
  <c r="J766" i="3"/>
  <c r="K766" i="3"/>
  <c r="F766" i="3"/>
  <c r="H766" i="3"/>
  <c r="J835" i="8"/>
  <c r="K835" i="8"/>
  <c r="I866" i="3"/>
  <c r="J866" i="3"/>
  <c r="F866" i="3"/>
  <c r="K866" i="3"/>
  <c r="H866" i="3"/>
  <c r="H475" i="3"/>
  <c r="F475" i="3"/>
  <c r="I475" i="3"/>
  <c r="J475" i="3"/>
  <c r="K475" i="3"/>
  <c r="J476" i="3"/>
  <c r="H476" i="3"/>
  <c r="K476" i="3"/>
  <c r="F476" i="3"/>
  <c r="I476" i="3"/>
  <c r="K742" i="8"/>
  <c r="J742" i="8"/>
  <c r="F566" i="3"/>
  <c r="I566" i="3"/>
  <c r="H566" i="3"/>
  <c r="J566" i="3"/>
  <c r="K566" i="3"/>
  <c r="H816" i="3"/>
  <c r="J816" i="3"/>
  <c r="I816" i="3"/>
  <c r="K816" i="3"/>
  <c r="F816" i="3"/>
  <c r="I764" i="3"/>
  <c r="K764" i="3"/>
  <c r="J764" i="3"/>
  <c r="H764" i="3"/>
  <c r="F764" i="3"/>
  <c r="H591" i="3"/>
  <c r="I591" i="3"/>
  <c r="J591" i="3"/>
  <c r="K591" i="3"/>
  <c r="F591" i="3"/>
  <c r="F746" i="3"/>
  <c r="H746" i="3"/>
  <c r="J746" i="3"/>
  <c r="K746" i="3"/>
  <c r="I746" i="3"/>
  <c r="F603" i="3"/>
  <c r="K603" i="3"/>
  <c r="J603" i="3"/>
  <c r="H603" i="3"/>
  <c r="I603" i="3"/>
  <c r="J802" i="8"/>
  <c r="K802" i="8"/>
  <c r="K934" i="3"/>
  <c r="J934" i="3"/>
  <c r="I934" i="3"/>
  <c r="F934" i="3"/>
  <c r="H934" i="3"/>
  <c r="H666" i="3"/>
  <c r="F666" i="3"/>
  <c r="K666" i="3"/>
  <c r="J666" i="3"/>
  <c r="I666" i="3"/>
  <c r="K718" i="3"/>
  <c r="F718" i="3"/>
  <c r="I718" i="3"/>
  <c r="J718" i="3"/>
  <c r="H718" i="3"/>
  <c r="K714" i="8"/>
  <c r="J714" i="8"/>
  <c r="J863" i="3"/>
  <c r="K863" i="3"/>
  <c r="H863" i="3"/>
  <c r="I863" i="3"/>
  <c r="F863" i="3"/>
  <c r="K808" i="3"/>
  <c r="H808" i="3"/>
  <c r="J808" i="3"/>
  <c r="F808" i="3"/>
  <c r="I808" i="3"/>
  <c r="I574" i="3"/>
  <c r="H574" i="3"/>
  <c r="J574" i="3"/>
  <c r="K574" i="3"/>
  <c r="F574" i="3"/>
  <c r="H817" i="3"/>
  <c r="I817" i="3"/>
  <c r="J817" i="3"/>
  <c r="K817" i="3"/>
  <c r="F817" i="3"/>
  <c r="J931" i="8"/>
  <c r="K931" i="8"/>
  <c r="I985" i="3"/>
  <c r="H985" i="3"/>
  <c r="K985" i="3"/>
  <c r="F985" i="3"/>
  <c r="J985" i="3"/>
  <c r="K480" i="3"/>
  <c r="H480" i="3"/>
  <c r="F480" i="3"/>
  <c r="I480" i="3"/>
  <c r="J480" i="3"/>
  <c r="F649" i="3"/>
  <c r="K649" i="3"/>
  <c r="J649" i="3"/>
  <c r="I649" i="3"/>
  <c r="H649" i="3"/>
  <c r="K829" i="3"/>
  <c r="F829" i="3"/>
  <c r="J829" i="3"/>
  <c r="H829" i="3"/>
  <c r="I829" i="3"/>
  <c r="H907" i="3"/>
  <c r="J907" i="3"/>
  <c r="K907" i="3"/>
  <c r="I907" i="3"/>
  <c r="F907" i="3"/>
  <c r="J720" i="8"/>
  <c r="K720" i="8"/>
  <c r="I991" i="3"/>
  <c r="F991" i="3"/>
  <c r="H991" i="3"/>
  <c r="K991" i="3"/>
  <c r="J991" i="3"/>
  <c r="J801" i="3"/>
  <c r="H801" i="3"/>
  <c r="K801" i="3"/>
  <c r="I801" i="3"/>
  <c r="F801" i="3"/>
  <c r="F526" i="3"/>
  <c r="H526" i="3"/>
  <c r="J526" i="3"/>
  <c r="K526" i="3"/>
  <c r="I526" i="3"/>
  <c r="K791" i="3"/>
  <c r="J791" i="3"/>
  <c r="F791" i="3"/>
  <c r="I791" i="3"/>
  <c r="H791" i="3"/>
  <c r="K899" i="3"/>
  <c r="F899" i="3"/>
  <c r="J899" i="3"/>
  <c r="H899" i="3"/>
  <c r="I899" i="3"/>
  <c r="K717" i="8"/>
  <c r="J717" i="8"/>
  <c r="K696" i="8"/>
  <c r="J696" i="8"/>
  <c r="I717" i="3"/>
  <c r="K717" i="3"/>
  <c r="H717" i="3"/>
  <c r="F717" i="3"/>
  <c r="J717" i="3"/>
  <c r="H700" i="3"/>
  <c r="I700" i="3"/>
  <c r="F700" i="3"/>
  <c r="J700" i="3"/>
  <c r="K700" i="3"/>
  <c r="H984" i="3"/>
  <c r="J984" i="3"/>
  <c r="F984" i="3"/>
  <c r="K984" i="3"/>
  <c r="I984" i="3"/>
  <c r="K961" i="8"/>
  <c r="J961" i="8"/>
  <c r="K747" i="3"/>
  <c r="I747" i="3"/>
  <c r="F747" i="3"/>
  <c r="J747" i="3"/>
  <c r="H747" i="3"/>
  <c r="F728" i="3"/>
  <c r="H728" i="3"/>
  <c r="I728" i="3"/>
  <c r="K728" i="3"/>
  <c r="J728" i="3"/>
  <c r="H515" i="3"/>
  <c r="K515" i="3"/>
  <c r="I515" i="3"/>
  <c r="J515" i="3"/>
  <c r="F515" i="3"/>
  <c r="J977" i="8"/>
  <c r="K977" i="8"/>
  <c r="J993" i="3"/>
  <c r="K993" i="3"/>
  <c r="I993" i="3"/>
  <c r="H993" i="3"/>
  <c r="F993" i="3"/>
  <c r="H672" i="3"/>
  <c r="J672" i="3"/>
  <c r="K672" i="3"/>
  <c r="F672" i="3"/>
  <c r="I672" i="3"/>
  <c r="K563" i="3"/>
  <c r="I563" i="3"/>
  <c r="F563" i="3"/>
  <c r="H563" i="3"/>
  <c r="J563" i="3"/>
  <c r="I951" i="3"/>
  <c r="K951" i="3"/>
  <c r="H951" i="3"/>
  <c r="F951" i="3"/>
  <c r="J951" i="3"/>
  <c r="J598" i="3"/>
  <c r="F598" i="3"/>
  <c r="H598" i="3"/>
  <c r="K598" i="3"/>
  <c r="I598" i="3"/>
  <c r="I572" i="3"/>
  <c r="H572" i="3"/>
  <c r="F572" i="3"/>
  <c r="J572" i="3"/>
  <c r="K572" i="3"/>
  <c r="F860" i="3"/>
  <c r="I860" i="3"/>
  <c r="J860" i="3"/>
  <c r="H860" i="3"/>
  <c r="K860" i="3"/>
  <c r="I997" i="3"/>
  <c r="K997" i="3"/>
  <c r="J997" i="3"/>
  <c r="F997" i="3"/>
  <c r="H997" i="3"/>
  <c r="I490" i="3"/>
  <c r="J490" i="3"/>
  <c r="K490" i="3"/>
  <c r="F490" i="3"/>
  <c r="H490" i="3"/>
  <c r="K862" i="8"/>
  <c r="J862" i="8"/>
  <c r="H834" i="3"/>
  <c r="J834" i="3"/>
  <c r="K834" i="3"/>
  <c r="I834" i="3"/>
  <c r="F834" i="3"/>
  <c r="K779" i="3"/>
  <c r="F779" i="3"/>
  <c r="H779" i="3"/>
  <c r="I779" i="3"/>
  <c r="J779" i="3"/>
  <c r="H595" i="3"/>
  <c r="I595" i="3"/>
  <c r="F595" i="3"/>
  <c r="K595" i="3"/>
  <c r="J595" i="3"/>
  <c r="K599" i="3"/>
  <c r="I599" i="3"/>
  <c r="H599" i="3"/>
  <c r="F599" i="3"/>
  <c r="J599" i="3"/>
  <c r="F705" i="3"/>
  <c r="K705" i="3"/>
  <c r="I705" i="3"/>
  <c r="J705" i="3"/>
  <c r="H705" i="3"/>
  <c r="K654" i="3"/>
  <c r="J654" i="3"/>
  <c r="F654" i="3"/>
  <c r="I654" i="3"/>
  <c r="H654" i="3"/>
  <c r="I478" i="3"/>
  <c r="K478" i="3"/>
  <c r="J478" i="3"/>
  <c r="F478" i="3"/>
  <c r="H478" i="3"/>
  <c r="K823" i="8"/>
  <c r="J823" i="8"/>
  <c r="J766" i="8"/>
  <c r="K766" i="8"/>
  <c r="K536" i="3"/>
  <c r="H536" i="3"/>
  <c r="J536" i="3"/>
  <c r="I536" i="3"/>
  <c r="F536" i="3"/>
  <c r="K969" i="8"/>
  <c r="J969" i="8"/>
  <c r="K844" i="8"/>
  <c r="J844" i="8"/>
  <c r="H422" i="3"/>
  <c r="F422" i="3"/>
  <c r="J422" i="3"/>
  <c r="K422" i="3"/>
  <c r="I422" i="3"/>
  <c r="J856" i="8"/>
  <c r="K856" i="8"/>
  <c r="F551" i="3"/>
  <c r="H551" i="3"/>
  <c r="J551" i="3"/>
  <c r="K551" i="3"/>
  <c r="I551" i="3"/>
  <c r="K812" i="3"/>
  <c r="H812" i="3"/>
  <c r="J812" i="3"/>
  <c r="F812" i="3"/>
  <c r="I812" i="3"/>
  <c r="H709" i="3"/>
  <c r="I709" i="3"/>
  <c r="J709" i="3"/>
  <c r="K709" i="3"/>
  <c r="F709" i="3"/>
  <c r="F865" i="3"/>
  <c r="H865" i="3"/>
  <c r="I865" i="3"/>
  <c r="K865" i="3"/>
  <c r="J865" i="3"/>
  <c r="F1001" i="3"/>
  <c r="I1001" i="3"/>
  <c r="K1001" i="3"/>
  <c r="N995" i="2"/>
  <c r="O995" i="2"/>
  <c r="H1001" i="3"/>
  <c r="J1001" i="3"/>
  <c r="K748" i="3"/>
  <c r="F748" i="3"/>
  <c r="I748" i="3"/>
  <c r="H748" i="3"/>
  <c r="J748" i="3"/>
  <c r="J836" i="8"/>
  <c r="K836" i="8"/>
  <c r="K667" i="3"/>
  <c r="F667" i="3"/>
  <c r="J667" i="3"/>
  <c r="H667" i="3"/>
  <c r="I667" i="3"/>
  <c r="F495" i="3"/>
  <c r="K495" i="3"/>
  <c r="J495" i="3"/>
  <c r="I495" i="3"/>
  <c r="H495" i="3"/>
  <c r="K834" i="8"/>
  <c r="J834" i="8"/>
  <c r="K828" i="8"/>
  <c r="J828" i="8"/>
  <c r="J931" i="3"/>
  <c r="F931" i="3"/>
  <c r="K931" i="3"/>
  <c r="H931" i="3"/>
  <c r="I931" i="3"/>
  <c r="F828" i="3"/>
  <c r="K828" i="3"/>
  <c r="J828" i="3"/>
  <c r="H828" i="3"/>
  <c r="I828" i="3"/>
  <c r="K932" i="8"/>
  <c r="J932" i="8"/>
  <c r="J843" i="3"/>
  <c r="I843" i="3"/>
  <c r="K843" i="3"/>
  <c r="H843" i="3"/>
  <c r="F843" i="3"/>
  <c r="K576" i="3"/>
  <c r="J576" i="3"/>
  <c r="H576" i="3"/>
  <c r="I576" i="3"/>
  <c r="F576" i="3"/>
  <c r="J716" i="8"/>
  <c r="K716" i="8"/>
  <c r="J715" i="8"/>
  <c r="K715" i="8"/>
  <c r="K577" i="3"/>
  <c r="H577" i="3"/>
  <c r="F577" i="3"/>
  <c r="J577" i="3"/>
  <c r="I577" i="3"/>
  <c r="K967" i="8"/>
  <c r="J967" i="8"/>
  <c r="I550" i="3"/>
  <c r="J550" i="3"/>
  <c r="F550" i="3"/>
  <c r="K550" i="3"/>
  <c r="H550" i="3"/>
  <c r="K791" i="8"/>
  <c r="J791" i="8"/>
  <c r="K774" i="8"/>
  <c r="J774" i="8"/>
  <c r="J839" i="3"/>
  <c r="K839" i="3"/>
  <c r="I839" i="3"/>
  <c r="F839" i="3"/>
  <c r="H839" i="3"/>
  <c r="J485" i="3"/>
  <c r="K485" i="3"/>
  <c r="F485" i="3"/>
  <c r="H485" i="3"/>
  <c r="I485" i="3"/>
  <c r="F947" i="3"/>
  <c r="I947" i="3"/>
  <c r="H947" i="3"/>
  <c r="J947" i="3"/>
  <c r="K947" i="3"/>
  <c r="K554" i="3"/>
  <c r="J554" i="3"/>
  <c r="I554" i="3"/>
  <c r="H554" i="3"/>
  <c r="F554" i="3"/>
  <c r="K793" i="8"/>
  <c r="J793" i="8"/>
  <c r="F988" i="3"/>
  <c r="I988" i="3"/>
  <c r="J988" i="3"/>
  <c r="K988" i="3"/>
  <c r="H988" i="3"/>
  <c r="K793" i="3"/>
  <c r="H793" i="3"/>
  <c r="F793" i="3"/>
  <c r="J793" i="3"/>
  <c r="I793" i="3"/>
  <c r="F471" i="3"/>
  <c r="K471" i="3"/>
  <c r="I471" i="3"/>
  <c r="J471" i="3"/>
  <c r="H471" i="3"/>
  <c r="J482" i="3"/>
  <c r="H482" i="3"/>
  <c r="F482" i="3"/>
  <c r="K482" i="3"/>
  <c r="I482" i="3"/>
  <c r="J858" i="3"/>
  <c r="F858" i="3"/>
  <c r="I858" i="3"/>
  <c r="K858" i="3"/>
  <c r="H858" i="3"/>
  <c r="J882" i="3"/>
  <c r="H882" i="3"/>
  <c r="I882" i="3"/>
  <c r="K882" i="3"/>
  <c r="F882" i="3"/>
  <c r="K996" i="3"/>
  <c r="J996" i="3"/>
  <c r="H996" i="3"/>
  <c r="F996" i="3"/>
  <c r="I996" i="3"/>
  <c r="I765" i="3"/>
  <c r="K765" i="3"/>
  <c r="F765" i="3"/>
  <c r="H765" i="3"/>
  <c r="J765" i="3"/>
  <c r="I514" i="3"/>
  <c r="J514" i="3"/>
  <c r="H514" i="3"/>
  <c r="F514" i="3"/>
  <c r="K514" i="3"/>
  <c r="F652" i="3"/>
  <c r="H652" i="3"/>
  <c r="K652" i="3"/>
  <c r="I652" i="3"/>
  <c r="J652" i="3"/>
  <c r="J814" i="8"/>
  <c r="K814" i="8"/>
  <c r="H522" i="3"/>
  <c r="K522" i="3"/>
  <c r="J522" i="3"/>
  <c r="F522" i="3"/>
  <c r="I522" i="3"/>
  <c r="K676" i="3"/>
  <c r="J676" i="3"/>
  <c r="H676" i="3"/>
  <c r="F676" i="3"/>
  <c r="I676" i="3"/>
  <c r="K497" i="3"/>
  <c r="I497" i="3"/>
  <c r="J497" i="3"/>
  <c r="H497" i="3"/>
  <c r="F497" i="3"/>
  <c r="J938" i="8"/>
  <c r="K938" i="8"/>
  <c r="H752" i="3"/>
  <c r="F752" i="3"/>
  <c r="K752" i="3"/>
  <c r="I752" i="3"/>
  <c r="J752" i="3"/>
  <c r="K637" i="3"/>
  <c r="I637" i="3"/>
  <c r="F637" i="3"/>
  <c r="H637" i="3"/>
  <c r="J637" i="3"/>
  <c r="J971" i="8"/>
  <c r="K971" i="8"/>
  <c r="K969" i="3"/>
  <c r="F969" i="3"/>
  <c r="I969" i="3"/>
  <c r="H969" i="3"/>
  <c r="J969" i="3"/>
  <c r="H826" i="3"/>
  <c r="F826" i="3"/>
  <c r="I826" i="3"/>
  <c r="J826" i="3"/>
  <c r="K826" i="3"/>
  <c r="J678" i="3"/>
  <c r="F678" i="3"/>
  <c r="H678" i="3"/>
  <c r="K678" i="3"/>
  <c r="I678" i="3"/>
  <c r="K746" i="8"/>
  <c r="J746" i="8"/>
  <c r="I730" i="3"/>
  <c r="H730" i="3"/>
  <c r="K730" i="3"/>
  <c r="F730" i="3"/>
  <c r="J730" i="3"/>
  <c r="I609" i="3"/>
  <c r="J609" i="3"/>
  <c r="F609" i="3"/>
  <c r="H609" i="3"/>
  <c r="K609" i="3"/>
  <c r="H825" i="3"/>
  <c r="J825" i="3"/>
  <c r="I825" i="3"/>
  <c r="K825" i="3"/>
  <c r="F825" i="3"/>
  <c r="K511" i="3"/>
  <c r="I511" i="3"/>
  <c r="F511" i="3"/>
  <c r="J511" i="3"/>
  <c r="H511" i="3"/>
  <c r="K883" i="8"/>
  <c r="J883" i="8"/>
  <c r="K941" i="3"/>
  <c r="I941" i="3"/>
  <c r="J941" i="3"/>
  <c r="F941" i="3"/>
  <c r="H941" i="3"/>
  <c r="J798" i="8"/>
  <c r="K798" i="8"/>
  <c r="J988" i="8"/>
  <c r="K988" i="8"/>
  <c r="I848" i="3"/>
  <c r="J848" i="3"/>
  <c r="K848" i="3"/>
  <c r="F848" i="3"/>
  <c r="H848" i="3"/>
  <c r="K921" i="8"/>
  <c r="J921" i="8"/>
  <c r="K943" i="8"/>
  <c r="J943" i="8"/>
  <c r="J669" i="3"/>
  <c r="F669" i="3"/>
  <c r="K669" i="3"/>
  <c r="H669" i="3"/>
  <c r="I669" i="3"/>
  <c r="J849" i="8"/>
  <c r="K849" i="8"/>
  <c r="J999" i="8"/>
  <c r="K999" i="8"/>
  <c r="K664" i="3"/>
  <c r="H664" i="3"/>
  <c r="J664" i="3"/>
  <c r="F664" i="3"/>
  <c r="I664" i="3"/>
  <c r="J721" i="8"/>
  <c r="K721" i="8"/>
  <c r="H945" i="3"/>
  <c r="I945" i="3"/>
  <c r="J945" i="3"/>
  <c r="K945" i="3"/>
  <c r="F945" i="3"/>
  <c r="F893" i="3"/>
  <c r="I893" i="3"/>
  <c r="K893" i="3"/>
  <c r="J893" i="3"/>
  <c r="H893" i="3"/>
  <c r="J753" i="3"/>
  <c r="K753" i="3"/>
  <c r="F753" i="3"/>
  <c r="H753" i="3"/>
  <c r="I753" i="3"/>
  <c r="F720" i="3"/>
  <c r="I720" i="3"/>
  <c r="J720" i="3"/>
  <c r="K720" i="3"/>
  <c r="H720" i="3"/>
  <c r="I943" i="3"/>
  <c r="F943" i="3"/>
  <c r="K943" i="3"/>
  <c r="H943" i="3"/>
  <c r="J943" i="3"/>
  <c r="K984" i="8"/>
  <c r="J984" i="8"/>
  <c r="K781" i="3"/>
  <c r="I781" i="3"/>
  <c r="J781" i="3"/>
  <c r="F781" i="3"/>
  <c r="H781" i="3"/>
  <c r="K787" i="3"/>
  <c r="F787" i="3"/>
  <c r="I787" i="3"/>
  <c r="J787" i="3"/>
  <c r="H787" i="3"/>
  <c r="I914" i="3"/>
  <c r="F914" i="3"/>
  <c r="K914" i="3"/>
  <c r="J914" i="3"/>
  <c r="H914" i="3"/>
  <c r="J770" i="8"/>
  <c r="K770" i="8"/>
  <c r="K608" i="3"/>
  <c r="I608" i="3"/>
  <c r="J608" i="3"/>
  <c r="H608" i="3"/>
  <c r="F608" i="3"/>
  <c r="H751" i="3"/>
  <c r="K751" i="3"/>
  <c r="F751" i="3"/>
  <c r="J751" i="3"/>
  <c r="I751" i="3"/>
  <c r="F612" i="3"/>
  <c r="H612" i="3"/>
  <c r="K612" i="3"/>
  <c r="J612" i="3"/>
  <c r="I612" i="3"/>
  <c r="F740" i="3"/>
  <c r="I740" i="3"/>
  <c r="J740" i="3"/>
  <c r="H740" i="3"/>
  <c r="K740" i="3"/>
  <c r="K876" i="3"/>
  <c r="I876" i="3"/>
  <c r="H876" i="3"/>
  <c r="J876" i="3"/>
  <c r="F876" i="3"/>
  <c r="F854" i="3"/>
  <c r="I854" i="3"/>
  <c r="K854" i="3"/>
  <c r="J854" i="3"/>
  <c r="H854" i="3"/>
  <c r="J973" i="3"/>
  <c r="K973" i="3"/>
  <c r="H973" i="3"/>
  <c r="I973" i="3"/>
  <c r="F973" i="3"/>
  <c r="K912" i="3"/>
  <c r="F912" i="3"/>
  <c r="J912" i="3"/>
  <c r="I912" i="3"/>
  <c r="H912" i="3"/>
  <c r="H558" i="3"/>
  <c r="J558" i="3"/>
  <c r="I558" i="3"/>
  <c r="K558" i="3"/>
  <c r="F558" i="3"/>
  <c r="J805" i="3"/>
  <c r="H805" i="3"/>
  <c r="I805" i="3"/>
  <c r="K805" i="3"/>
  <c r="F805" i="3"/>
  <c r="J821" i="8"/>
  <c r="K821" i="8"/>
  <c r="K648" i="3"/>
  <c r="F648" i="3"/>
  <c r="I648" i="3"/>
  <c r="H648" i="3"/>
  <c r="J648" i="3"/>
  <c r="H685" i="3"/>
  <c r="I685" i="3"/>
  <c r="F685" i="3"/>
  <c r="J685" i="3"/>
  <c r="K685" i="3"/>
  <c r="F844" i="3"/>
  <c r="K844" i="3"/>
  <c r="I844" i="3"/>
  <c r="H844" i="3"/>
  <c r="J844" i="3"/>
  <c r="K642" i="3"/>
  <c r="J642" i="3"/>
  <c r="I642" i="3"/>
  <c r="H642" i="3"/>
  <c r="F642" i="3"/>
  <c r="F724" i="3"/>
  <c r="I724" i="3"/>
  <c r="J724" i="3"/>
  <c r="H724" i="3"/>
  <c r="K724" i="3"/>
  <c r="H905" i="3"/>
  <c r="J905" i="3"/>
  <c r="K905" i="3"/>
  <c r="F905" i="3"/>
  <c r="I905" i="3"/>
  <c r="K694" i="3"/>
  <c r="I694" i="3"/>
  <c r="F694" i="3"/>
  <c r="J694" i="3"/>
  <c r="H694" i="3"/>
</calcChain>
</file>

<file path=xl/sharedStrings.xml><?xml version="1.0" encoding="utf-8"?>
<sst xmlns="http://schemas.openxmlformats.org/spreadsheetml/2006/main" count="1218" uniqueCount="349">
  <si>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</si>
  <si>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</si>
  <si>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</si>
  <si>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</si>
  <si>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</si>
  <si>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</si>
  <si>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</si>
  <si>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</si>
  <si>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</si>
  <si>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</si>
  <si>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</si>
  <si>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</si>
  <si>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</si>
  <si>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</si>
  <si>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</si>
  <si>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</si>
  <si>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</si>
  <si>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</si>
  <si>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</si>
  <si>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</si>
  <si>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</si>
  <si>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</si>
  <si>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</si>
  <si>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</si>
  <si>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</si>
  <si>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</si>
  <si>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</si>
  <si>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</si>
  <si>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</si>
  <si>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</si>
  <si>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</si>
  <si>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</si>
  <si>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</si>
  <si>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</si>
  <si>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</si>
  <si>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</si>
  <si>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</si>
  <si>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</si>
  <si>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</si>
  <si>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</si>
  <si>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</si>
  <si>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</si>
  <si>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</si>
  <si>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</si>
  <si>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</si>
  <si>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</si>
  <si>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</si>
  <si>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</si>
  <si>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</si>
  <si>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</si>
  <si>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</si>
  <si>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</si>
  <si>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</si>
  <si>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</si>
  <si>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</si>
  <si>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</si>
  <si>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</si>
  <si>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</si>
  <si>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</si>
  <si>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</si>
  <si>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</si>
  <si>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</si>
  <si>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</si>
  <si>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</si>
  <si>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</si>
  <si>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</si>
  <si>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</si>
  <si>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</si>
  <si>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EC</t>
  </si>
  <si>
    <t>Grimsby</t>
  </si>
  <si>
    <t>Watford</t>
  </si>
  <si>
    <t>Norwich</t>
  </si>
  <si>
    <t>Leicester</t>
  </si>
  <si>
    <t>Boreham Wood</t>
  </si>
  <si>
    <t>Nice</t>
  </si>
  <si>
    <t>Rennes</t>
  </si>
  <si>
    <t>St Etienne</t>
  </si>
  <si>
    <t>Tottenham</t>
  </si>
  <si>
    <t>Nantes</t>
  </si>
  <si>
    <t>For Sittard</t>
  </si>
  <si>
    <t>Sparta Rotterdam</t>
  </si>
  <si>
    <t>Vallecano</t>
  </si>
  <si>
    <t>Barcelona</t>
  </si>
  <si>
    <t>Arsenal</t>
  </si>
  <si>
    <t>E0</t>
  </si>
  <si>
    <t>F1</t>
  </si>
  <si>
    <t>N1</t>
  </si>
  <si>
    <t>SP1</t>
  </si>
  <si>
    <t>Bromley</t>
  </si>
  <si>
    <t>Torquay</t>
  </si>
  <si>
    <t>Stockport</t>
  </si>
  <si>
    <t>Altrincham</t>
  </si>
  <si>
    <t>Everton</t>
  </si>
  <si>
    <t>Man City</t>
  </si>
  <si>
    <t>Twente</t>
  </si>
  <si>
    <t>Aston Villa</t>
  </si>
  <si>
    <t>Nijmegen</t>
  </si>
  <si>
    <t>Ajax</t>
  </si>
  <si>
    <t>AZ Alkmaar</t>
  </si>
  <si>
    <t>Heerenveen</t>
  </si>
  <si>
    <t>Waalwijk</t>
  </si>
  <si>
    <t>Zwolle</t>
  </si>
  <si>
    <t>Cambuur</t>
  </si>
  <si>
    <t>PSV Eindhoven</t>
  </si>
  <si>
    <t>Motherwell</t>
  </si>
  <si>
    <t>Rangers</t>
  </si>
  <si>
    <t>Aberdeen</t>
  </si>
  <si>
    <t>Livingston</t>
  </si>
  <si>
    <t>Dundee</t>
  </si>
  <si>
    <t>St Johnstone</t>
  </si>
  <si>
    <t>St Mirren</t>
  </si>
  <si>
    <t>Hibernian</t>
  </si>
  <si>
    <t>Wolves</t>
  </si>
  <si>
    <t>Willem II</t>
  </si>
  <si>
    <t>Vitesse</t>
  </si>
  <si>
    <t>Feyenoord</t>
  </si>
  <si>
    <t>Utrecht</t>
  </si>
  <si>
    <t>Groningen</t>
  </si>
  <si>
    <t>Heracles</t>
  </si>
  <si>
    <t>Go Ahead Eagles</t>
  </si>
  <si>
    <t>Ross County</t>
  </si>
  <si>
    <t>Celtic</t>
  </si>
  <si>
    <t>Dundee United</t>
  </si>
  <si>
    <t>Hearts</t>
  </si>
  <si>
    <t>Leeds</t>
  </si>
  <si>
    <t>SC0</t>
  </si>
  <si>
    <t>Olympiakos</t>
  </si>
  <si>
    <t>Giannina</t>
  </si>
  <si>
    <t>Panathinaikos</t>
  </si>
  <si>
    <t>Aris</t>
  </si>
  <si>
    <t>PAOK</t>
  </si>
  <si>
    <t>AEK</t>
  </si>
  <si>
    <t>Elche</t>
  </si>
  <si>
    <t>Osasuna</t>
  </si>
  <si>
    <t>Granada</t>
  </si>
  <si>
    <t>Celta</t>
  </si>
  <si>
    <t>Sociedad</t>
  </si>
  <si>
    <t>Mallorca</t>
  </si>
  <si>
    <t>Getafe</t>
  </si>
  <si>
    <t>Betis</t>
  </si>
  <si>
    <t>Sevilla</t>
  </si>
  <si>
    <t>Cadiz</t>
  </si>
  <si>
    <t>Alaves</t>
  </si>
  <si>
    <t>Villarreal</t>
  </si>
  <si>
    <t>Real Madrid</t>
  </si>
  <si>
    <t>Espanol</t>
  </si>
  <si>
    <t>Valencia</t>
  </si>
  <si>
    <t>Levante</t>
  </si>
  <si>
    <t>Ath Bilbao</t>
  </si>
  <si>
    <t>Ath Madrid</t>
  </si>
  <si>
    <t>G1</t>
  </si>
  <si>
    <t>Pacos Ferreira</t>
  </si>
  <si>
    <t>Benfica</t>
  </si>
  <si>
    <t>Sociedad B</t>
  </si>
  <si>
    <t>Almeria</t>
  </si>
  <si>
    <t>Augsburg</t>
  </si>
  <si>
    <t>Greuther Furth</t>
  </si>
  <si>
    <t>Bielefeld</t>
  </si>
  <si>
    <t>RB Leipzig</t>
  </si>
  <si>
    <t>Dortmund</t>
  </si>
  <si>
    <t>Hertha</t>
  </si>
  <si>
    <t>Leverkusen</t>
  </si>
  <si>
    <t>Freiburg</t>
  </si>
  <si>
    <t>Mainz</t>
  </si>
  <si>
    <t>Ein Frankfurt</t>
  </si>
  <si>
    <t>Mgladbach</t>
  </si>
  <si>
    <t>Hoffenheim</t>
  </si>
  <si>
    <t>Stuttgart</t>
  </si>
  <si>
    <t>FC Koln</t>
  </si>
  <si>
    <t>Union Berlin</t>
  </si>
  <si>
    <t>Bochum</t>
  </si>
  <si>
    <t>Wolfsburg</t>
  </si>
  <si>
    <t>Bayern Munich</t>
  </si>
  <si>
    <t>Bordeaux</t>
  </si>
  <si>
    <t>Lorient</t>
  </si>
  <si>
    <t>Lyon</t>
  </si>
  <si>
    <t>Metz</t>
  </si>
  <si>
    <t>Angers</t>
  </si>
  <si>
    <t>Monaco</t>
  </si>
  <si>
    <t>Brest</t>
  </si>
  <si>
    <t>Montpellier</t>
  </si>
  <si>
    <t>Paris SG</t>
  </si>
  <si>
    <t>Lille</t>
  </si>
  <si>
    <t>Marseille</t>
  </si>
  <si>
    <t>Reims</t>
  </si>
  <si>
    <t>Strasbourg</t>
  </si>
  <si>
    <t>Clermont</t>
  </si>
  <si>
    <t>Troyes</t>
  </si>
  <si>
    <t>Lens</t>
  </si>
  <si>
    <t>Ajaccio</t>
  </si>
  <si>
    <t>Toulouse</t>
  </si>
  <si>
    <t>Auxerre</t>
  </si>
  <si>
    <t>Amiens</t>
  </si>
  <si>
    <t>Guingamp</t>
  </si>
  <si>
    <t>Le Havre</t>
  </si>
  <si>
    <t>Nancy</t>
  </si>
  <si>
    <t>Pau FC</t>
  </si>
  <si>
    <t>Nimes</t>
  </si>
  <si>
    <t>Bastia</t>
  </si>
  <si>
    <t>Niort</t>
  </si>
  <si>
    <t>Valenciennes</t>
  </si>
  <si>
    <t>Paris FC</t>
  </si>
  <si>
    <t>Grenoble</t>
  </si>
  <si>
    <t>Quevilly Rouen</t>
  </si>
  <si>
    <t>Dunkerque</t>
  </si>
  <si>
    <t>Rodez</t>
  </si>
  <si>
    <t>Caen</t>
  </si>
  <si>
    <t>Sochaux</t>
  </si>
  <si>
    <t>Dijon</t>
  </si>
  <si>
    <t>Volos NFC</t>
  </si>
  <si>
    <t>OFI Crete</t>
  </si>
  <si>
    <t>Empoli</t>
  </si>
  <si>
    <t>Salernitana</t>
  </si>
  <si>
    <t>Udinese</t>
  </si>
  <si>
    <t>Spezia</t>
  </si>
  <si>
    <t>Verona</t>
  </si>
  <si>
    <t>Torino</t>
  </si>
  <si>
    <t>Roma</t>
  </si>
  <si>
    <t>Venezia</t>
  </si>
  <si>
    <t>Arouca</t>
  </si>
  <si>
    <t>Belenenses</t>
  </si>
  <si>
    <t>Moreirense</t>
  </si>
  <si>
    <t>Vizela</t>
  </si>
  <si>
    <t>Tondela</t>
  </si>
  <si>
    <t>Boavista</t>
  </si>
  <si>
    <t>Maritimo</t>
  </si>
  <si>
    <t>Portimonense</t>
  </si>
  <si>
    <t>Porto</t>
  </si>
  <si>
    <t>Estoril</t>
  </si>
  <si>
    <t>Sp Lisbon</t>
  </si>
  <si>
    <t>Santa Clara</t>
  </si>
  <si>
    <t>Amorebieta</t>
  </si>
  <si>
    <t>Huesca</t>
  </si>
  <si>
    <t>Burgos</t>
  </si>
  <si>
    <t>Cartagena</t>
  </si>
  <si>
    <t>Lugo</t>
  </si>
  <si>
    <t>Fuenlabrada</t>
  </si>
  <si>
    <t>Valladolid</t>
  </si>
  <si>
    <t>Ponferradina</t>
  </si>
  <si>
    <t>Leganes</t>
  </si>
  <si>
    <t>Eibar</t>
  </si>
  <si>
    <t>Kayserispor</t>
  </si>
  <si>
    <t>Yeni Malatyaspor</t>
  </si>
  <si>
    <t>Darmstadt</t>
  </si>
  <si>
    <t>Paderborn</t>
  </si>
  <si>
    <t>Dresden</t>
  </si>
  <si>
    <t>Erzgebirge Aue</t>
  </si>
  <si>
    <t>Hannover</t>
  </si>
  <si>
    <t>Ingolstadt</t>
  </si>
  <si>
    <t>Hansa Rostock</t>
  </si>
  <si>
    <t>Hamburg</t>
  </si>
  <si>
    <t>Heidenheim</t>
  </si>
  <si>
    <t>Karlsruhe</t>
  </si>
  <si>
    <t>Nurnberg</t>
  </si>
  <si>
    <t>Schalke 04</t>
  </si>
  <si>
    <t>Sandhausen</t>
  </si>
  <si>
    <t>Holstein Kiel</t>
  </si>
  <si>
    <t>St Pauli</t>
  </si>
  <si>
    <t>Fortuna Dusseldorf</t>
  </si>
  <si>
    <t>Werder Bremen</t>
  </si>
  <si>
    <t>Regensburg</t>
  </si>
  <si>
    <t>Burnley</t>
  </si>
  <si>
    <t>Crystal Palace</t>
  </si>
  <si>
    <t>Brighton</t>
  </si>
  <si>
    <t>West Ham</t>
  </si>
  <si>
    <t>Brentford</t>
  </si>
  <si>
    <t>Aldershot</t>
  </si>
  <si>
    <t>Wealdstone</t>
  </si>
  <si>
    <t>Yeovil</t>
  </si>
  <si>
    <t>Barnet</t>
  </si>
  <si>
    <t>Solihull</t>
  </si>
  <si>
    <t>Chesterfield</t>
  </si>
  <si>
    <t>Woking</t>
  </si>
  <si>
    <t>Dag and Red</t>
  </si>
  <si>
    <t>Wrexham</t>
  </si>
  <si>
    <t>Dover Athletic</t>
  </si>
  <si>
    <t>Weymouth</t>
  </si>
  <si>
    <t>Eastleigh</t>
  </si>
  <si>
    <t>Maidenhead</t>
  </si>
  <si>
    <t>Notts County</t>
  </si>
  <si>
    <t>Southend</t>
  </si>
  <si>
    <t>Halifax</t>
  </si>
  <si>
    <t>Asteras Tripolis</t>
  </si>
  <si>
    <t>Apollon Apollon</t>
  </si>
  <si>
    <t>Ionikos</t>
  </si>
  <si>
    <t>Panetolikos</t>
  </si>
  <si>
    <t>Lamia</t>
  </si>
  <si>
    <t>Atromitos</t>
  </si>
  <si>
    <t>Bologna</t>
  </si>
  <si>
    <t>Sassuolo</t>
  </si>
  <si>
    <t>Napoli</t>
  </si>
  <si>
    <t>Genoa</t>
  </si>
  <si>
    <t>Milan</t>
  </si>
  <si>
    <t>Atalanta</t>
  </si>
  <si>
    <t>Cagliari</t>
  </si>
  <si>
    <t>Inter</t>
  </si>
  <si>
    <t>Famalicao</t>
  </si>
  <si>
    <t>Sp Braga</t>
  </si>
  <si>
    <t>Guimaraes</t>
  </si>
  <si>
    <t>Gil Vicente</t>
  </si>
  <si>
    <t>Alcorcon</t>
  </si>
  <si>
    <t>Las Palmas</t>
  </si>
  <si>
    <t>Mirandes</t>
  </si>
  <si>
    <t>Ibiza</t>
  </si>
  <si>
    <t>Sp Gijon</t>
  </si>
  <si>
    <t>Girona</t>
  </si>
  <si>
    <t>Tenerife</t>
  </si>
  <si>
    <t>Malaga</t>
  </si>
  <si>
    <t>Goztep</t>
  </si>
  <si>
    <t>Besiktas</t>
  </si>
  <si>
    <t>Trabzonspor</t>
  </si>
  <si>
    <t>Altay</t>
  </si>
  <si>
    <t>Alanyaspor</t>
  </si>
  <si>
    <t>Gaziantep</t>
  </si>
  <si>
    <t>Fenerbahce</t>
  </si>
  <si>
    <t>Karagumruk</t>
  </si>
  <si>
    <t>Giresunspor</t>
  </si>
  <si>
    <t>Buyuksehyr</t>
  </si>
  <si>
    <t>Kasimpasa</t>
  </si>
  <si>
    <t>Antalyaspor</t>
  </si>
  <si>
    <t>Konyaspor</t>
  </si>
  <si>
    <t>Hatayspor</t>
  </si>
  <si>
    <t>Newcastle</t>
  </si>
  <si>
    <t>Sampdoria</t>
  </si>
  <si>
    <t>Fiorentina</t>
  </si>
  <si>
    <t>Juventus</t>
  </si>
  <si>
    <t>Lazio</t>
  </si>
  <si>
    <t>Oviedo</t>
  </si>
  <si>
    <t>Zaragoza</t>
  </si>
  <si>
    <t>Galatasaray</t>
  </si>
  <si>
    <t>Ad. Demirspor</t>
  </si>
  <si>
    <t>Rizespor</t>
  </si>
  <si>
    <t>Sivasspor</t>
  </si>
  <si>
    <t>13/05/2022</t>
  </si>
  <si>
    <t>14/05/2022</t>
  </si>
  <si>
    <t>15/05/2022</t>
  </si>
  <si>
    <t>16/05/2022</t>
  </si>
  <si>
    <t>P1</t>
  </si>
  <si>
    <t>SP2</t>
  </si>
  <si>
    <t>D1</t>
  </si>
  <si>
    <t>F2</t>
  </si>
  <si>
    <t>I1</t>
  </si>
  <si>
    <t>T1</t>
  </si>
  <si>
    <t>D2</t>
  </si>
  <si>
    <t>Southampton</t>
  </si>
  <si>
    <t>Liverpool</t>
  </si>
  <si>
    <t>Chelsea</t>
  </si>
  <si>
    <t>17/05/2022</t>
  </si>
  <si>
    <t>19/05/2022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</si>
</sst>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1.0567919280515341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1.0457565564423787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1.0624101239736632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1.0744039469816029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1.0783678395531031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1.0661145131927083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1.062918263433638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1.0998595962889641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1.0642552563963332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1.0537461604267786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1.1072789601200739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1.0497471873879383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1.0629561981546047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1.0497253316960662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1.0695319933471841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1.0658651256652059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1.0484438729518561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1.050186013602848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1.0533067630678474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1.052267086616911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1.0502085589023142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1.0643567077555702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1.0751589264843362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1.0725172100503928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1.0725753995856002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1.06243870990235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1.0671330848711666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1.0648207184922545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1.06243870990235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1.0626247827424988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1.0741047977005509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1.0801082231226471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1.0874251771965437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1.0883336338982914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1.0857175561235832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1.0562131576327949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1.0533218816775407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1.0497253316960662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1.0736963881418249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1.0533067630678474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1.0533067630678474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1.0431976029859278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1.0509442098096211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1.0715238910055171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1.0707999366355214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1.0717788239246513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1.0549077074635693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1.0533218816775407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1.044303665417317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1.0502085589023142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1.0570274463634663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1.0626784802592908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1.0631376838968771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1.0675140074300833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1.0497471873879383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1.0661899961188424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1.0488545698370915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1.0521795989414335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1.0869223554243399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1.0606849534786786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1.0624658649673062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1.0567919280515341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1.0537461604267786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1.0751805388298075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1.048583109071006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1.0421804198806015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1.0431976029859278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1.0475615653703467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1.0551236153407171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1.0457565564423787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1.0457565564423787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1.08433784383662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1.0775336364222727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1.0869608478919779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1.0799627576537885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1.0855074934514506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1.0900737919216201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1.0844960009352391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1.0858375829061273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1.0866214711383286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1.0799142849988514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1.0758906966555091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1.0883336338982914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1.0808190774689317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1.0842592746752788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1.0625613324205492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1.0497253316960662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1.0513326278789881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1.0534192952886015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1.0697333647833527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1.0602519614848172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1.0529232824658912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1.050305669221034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1.0513686083765104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1.0494125025023127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1.0669245644072398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1.0502439111838868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1.0675484023737911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1.0518428764688503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1.0533564937435893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1.0538611122400778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1.0518985731239796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1.052267086616911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1.0431976029859278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1.0551236153407171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1.0511368361869355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1.0420112422030368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1.0427733349764023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1.0404319501157899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1.0538611122400778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1.0518428764688503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1.0424343751332963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1.0592698779777294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1.0548939488018336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1.0633489274224441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1.0667638263666883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1.058250703018615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1.0556315371027907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1.0511989710920113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1.0518374708906593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1.0509442098096211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1.0488545698370915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1.047592923283859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1.044303665417317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1.0499964535568072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1.0475615653703467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1.0658734026705068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1.0600668335258359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1.0548939488018336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1.0524787177592045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1.0637206832523536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1.076236811713688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1.0732225368446684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1.0502085589023142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1.0475117579190587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1.0538644213740753</v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1.034602085659315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2.2277150124295595</v>
      </c>
      <c r="I2" s="6">
        <f>IF('Log_working_3-way'!$D2="","",'True_Odds_Calculator_3-way'!O3/'True_Odds_Calculator_3-way'!B3-1)</f>
        <v>3.7026709672836979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3.1676886615497057E-2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1.0286808212846856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5.1310775647287254</v>
      </c>
      <c r="I3" s="6">
        <f>IF('Log_working_3-way'!$D3="","",'True_Odds_Calculator_3-way'!O4/'True_Odds_Calculator_3-way'!B4-1)</f>
        <v>6.6630729276866001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2.9667595622474785E-2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1.0332299093974786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37.385627512760763</v>
      </c>
      <c r="I4" s="6">
        <f>IF('Log_working_3-way'!$D4="","",'True_Odds_Calculator_3-way'!O5/'True_Odds_Calculator_3-way'!B5-1)</f>
        <v>3.1425920751233907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3.0474161737139127E-2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1.0607768038346255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-0.10256112697102204</v>
      </c>
      <c r="I5" s="6">
        <f>IF('Log_working_3-way'!$D5="","",'True_Odds_Calculator_3-way'!O6/'True_Odds_Calculator_3-way'!B6-1)</f>
        <v>1.1608962162707255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4.0194188619975701E-2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1.0350999603258699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39.885371396874014</v>
      </c>
      <c r="I6" s="6">
        <f>IF('Log_working_3-way'!$D6="","",'True_Odds_Calculator_3-way'!O7/'True_Odds_Calculator_3-way'!B7-1)</f>
        <v>2.9097654394617187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3.1313282491910011E-2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1.0264282453260833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15.887171426076325</v>
      </c>
      <c r="I7" s="6">
        <f>IF('Log_working_3-way'!$D7="","",'True_Odds_Calculator_3-way'!O8/'True_Odds_Calculator_3-way'!B8-1)</f>
        <v>4.8433119121371382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2.8065072182719142E-2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1.0326458258016984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31.766937289123106</v>
      </c>
      <c r="I8" s="6">
        <f>IF('Log_working_3-way'!$D8="","",'True_Odds_Calculator_3-way'!O9/'True_Odds_Calculator_3-way'!B9-1)</f>
        <v>4.1465154959832331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3.1590315161207805E-2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1.0266966671120095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21.930822064648265</v>
      </c>
      <c r="I9" s="6">
        <f>IF('Log_working_3-way'!$D9="","",'True_Odds_Calculator_3-way'!O10/'True_Odds_Calculator_3-way'!B10-1)</f>
        <v>4.0035343562374406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2.7651676067607323E-2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1.0255008996510275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17.897560662617419</v>
      </c>
      <c r="I10" s="6">
        <f>IF('Log_working_3-way'!$D10="","",'True_Odds_Calculator_3-way'!O11/'True_Odds_Calculator_3-way'!B11-1)</f>
        <v>4.6269207850869813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2.6934010991523483E-2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1.0386342763303582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47.782807049918048</v>
      </c>
      <c r="I11" s="6">
        <f>IF('Log_working_3-way'!$D11="","",'True_Odds_Calculator_3-way'!O12/'True_Odds_Calculator_3-way'!B12-1)</f>
        <v>2.50536724168132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3.1086232262442115E-2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1.03295480905418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2.6757056572504863</v>
      </c>
      <c r="I12" s="6">
        <f>IF('Log_working_3-way'!$D12="","",'True_Odds_Calculator_3-way'!O13/'True_Odds_Calculator_3-way'!B13-1)</f>
        <v>2.6614449309942469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2.9752927490073855E-2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1.0255740147803971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15.348927648021473</v>
      </c>
      <c r="I13" s="6">
        <f>IF('Log_working_3-way'!$D13="","",'True_Odds_Calculator_3-way'!O14/'True_Odds_Calculator_3-way'!B14-1)</f>
        <v>5.9215982681074228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2.7379925222893231E-2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1.0357796906641172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45.179565059245263</v>
      </c>
      <c r="I14" s="6">
        <f>IF('Log_working_3-way'!$D14="","",'True_Odds_Calculator_3-way'!O15/'True_Odds_Calculator_3-way'!B15-1)</f>
        <v>2.3921752305725623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2.9945293393094818E-2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1.0272634713210482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23.560630827770009</v>
      </c>
      <c r="I15" s="6">
        <f>IF('Log_working_3-way'!$D15="","",'True_Odds_Calculator_3-way'!O16/'True_Odds_Calculator_3-way'!B16-1)</f>
        <v>5.6652883789542514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2.8144910270175405E-2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1.0540117361418249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61.89738782080326</v>
      </c>
      <c r="I16" s="6">
        <f>IF('Log_working_3-way'!$D16="","",'True_Odds_Calculator_3-way'!O17/'True_Odds_Calculator_3-way'!B17-1)</f>
        <v>1.103858814169453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3.4008289512950096E-2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1.0441477568559885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0.88528145874861863</v>
      </c>
      <c r="I17" s="6">
        <f>IF('Log_working_3-way'!$D17="","",'True_Odds_Calculator_3-way'!O18/'True_Odds_Calculator_3-way'!B18-1)</f>
        <v>1.8049559058308549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3.4660236906377317E-2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1.0318320881173804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32.977825863927571</v>
      </c>
      <c r="I18" s="6">
        <f>IF('Log_working_3-way'!$D18="","",'True_Odds_Calculator_3-way'!O19/'True_Odds_Calculator_3-way'!B19-1)</f>
        <v>4.2484623282835878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3.0459682876553984E-2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1.0266126108693137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22.614271129714052</v>
      </c>
      <c r="I19" s="6">
        <f>IF('Log_working_3-way'!$D19="","",'True_Odds_Calculator_3-way'!O20/'True_Odds_Calculator_3-way'!B20-1)</f>
        <v>5.2054924177659556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2.7621965669891058E-2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1.0312079015853586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30.687263174143641</v>
      </c>
      <c r="I20" s="6">
        <f>IF('Log_working_3-way'!$D20="","",'True_Odds_Calculator_3-way'!O21/'True_Odds_Calculator_3-way'!B21-1)</f>
        <v>4.6893247583567303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3.0479061730210644E-2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1.0380897429558571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43.833374435269221</v>
      </c>
      <c r="I21" s="6">
        <f>IF('Log_working_3-way'!$D21="","",'True_Odds_Calculator_3-way'!O22/'True_Odds_Calculator_3-way'!B22-1)</f>
        <v>3.2758473455782289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3.2200114088188458E-2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1.0272370611455965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7.9809403834353887</v>
      </c>
      <c r="I22" s="6">
        <f>IF('Log_working_3-way'!$D22="","",'True_Odds_Calculator_3-way'!O23/'True_Odds_Calculator_3-way'!B23-1)</f>
        <v>5.6617278038117789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2.8694435456159795E-2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1.0569704393740953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37.58393229549506</v>
      </c>
      <c r="I23" s="6">
        <f>IF('Log_working_3-way'!$D23="","",'True_Odds_Calculator_3-way'!O24/'True_Odds_Calculator_3-way'!B24-1)</f>
        <v>4.3658879556742383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5.1463516813115007E-2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1.0703387188094089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50.31429955117693</v>
      </c>
      <c r="I24" s="6">
        <f>IF('Log_working_3-way'!$D24="","",'True_Odds_Calculator_3-way'!O25/'True_Odds_Calculator_3-way'!B25-1)</f>
        <v>2.8116685655823401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5.3619447552151867E-2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1.0433264627426631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22.458458754388474</v>
      </c>
      <c r="I25" s="6">
        <f>IF('Log_working_3-way'!$D25="","",'True_Odds_Calculator_3-way'!O26/'True_Odds_Calculator_3-way'!B26-1)</f>
        <v>5.2932212426960374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4.4714893325560778E-2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1.0419716167057418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15.212300456779765</v>
      </c>
      <c r="I26" s="6">
        <f>IF('Log_working_3-way'!$D26="","",'True_Odds_Calculator_3-way'!O27/'True_Odds_Calculator_3-way'!B27-1)</f>
        <v>5.8808093903671308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4.4582652139799173E-2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1.040722922615652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11.489624438545516</v>
      </c>
      <c r="I27" s="6">
        <f>IF('Log_working_3-way'!$D27="","",'True_Odds_Calculator_3-way'!O28/'True_Odds_Calculator_3-way'!B28-1)</f>
        <v>6.6471990292154155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4.3496706031124432E-2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1.041514440637233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13.608247345818919</v>
      </c>
      <c r="I28" s="6">
        <f>IF('Log_working_3-way'!$D28="","",'True_Odds_Calculator_3-way'!O29/'True_Odds_Calculator_3-way'!B29-1)</f>
        <v>7.7912405698401184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4.4532496012759104E-2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1.0519566270782335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34.023920781154914</v>
      </c>
      <c r="I29" s="6">
        <f>IF('Log_working_3-way'!$D29="","",'True_Odds_Calculator_3-way'!O30/'True_Odds_Calculator_3-way'!B30-1)</f>
        <v>4.95953902041839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4.8738833420914229E-2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1.0477885833820286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27.191692062267766</v>
      </c>
      <c r="I30" s="6">
        <f>IF('Log_working_3-way'!$D30="","",'True_Odds_Calculator_3-way'!O31/'True_Odds_Calculator_3-way'!B31-1)</f>
        <v>5.6447457652072703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4.7715118998243877E-2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1.0412537833448594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15.491134809547557</v>
      </c>
      <c r="I31" s="6">
        <f>IF('Log_working_3-way'!$D31="","",'True_Odds_Calculator_3-way'!O32/'True_Odds_Calculator_3-way'!B32-1)</f>
        <v>7.1890291104385255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4.403575685514971E-2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1.0528505013949803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34.870477405389643</v>
      </c>
      <c r="I32" s="6">
        <f>IF('Log_working_3-way'!$D32="","",'True_Odds_Calculator_3-way'!O33/'True_Odds_Calculator_3-way'!B33-1)</f>
        <v>4.3516470552312256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4.9270914217541151E-2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1.0529563203911414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18.39501111057065</v>
      </c>
      <c r="I33" s="6">
        <f>IF('Log_working_3-way'!$D33="","",'True_Odds_Calculator_3-way'!O34/'True_Odds_Calculator_3-way'!B34-1)</f>
        <v>6.7328305114398459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5.5663290957408629E-2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1.0519596789920687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14.784936032819703</v>
      </c>
      <c r="I34" s="6">
        <f>IF('Log_working_3-way'!$D34="","",'True_Odds_Calculator_3-way'!O35/'True_Odds_Calculator_3-way'!B35-1)</f>
        <v>8.859425446097843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5.5419235142737389E-2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1.0555848969516111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22.414507702333754</v>
      </c>
      <c r="I35" s="6">
        <f>IF('Log_working_3-way'!$D35="","",'True_Odds_Calculator_3-way'!O36/'True_Odds_Calculator_3-way'!B36-1)</f>
        <v>7.4292227728401503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5.7116506241637666E-2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1.0883912592715197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52.166255745793606</v>
      </c>
      <c r="I36" s="6">
        <f>IF('Log_working_3-way'!$D36="","",'True_Odds_Calculator_3-way'!O37/'True_Odds_Calculator_3-way'!B37-1)</f>
        <v>3.7706045465432148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6.3311821025069603E-2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1.0276243823618207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8.0325610165332773</v>
      </c>
      <c r="I37" s="6">
        <f>IF('Log_working_3-way'!$D37="","",'True_Odds_Calculator_3-way'!O38/'True_Odds_Calculator_3-way'!B38-1)</f>
        <v>5.5220478697596977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2.9061685363208634E-2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1.0284246835288871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26.503509301678736</v>
      </c>
      <c r="I38" s="6">
        <f>IF('Log_working_3-way'!$D38="","",'True_Odds_Calculator_3-way'!O39/'True_Odds_Calculator_3-way'!B39-1)</f>
        <v>5.7318838833693446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2.8717648166947329E-2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1.0266459375244179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17.064581975933827</v>
      </c>
      <c r="I39" s="6">
        <f>IF('Log_working_3-way'!$D39="","",'True_Odds_Calculator_3-way'!O40/'True_Odds_Calculator_3-way'!B40-1)</f>
        <v>7.2165026726664916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2.8480623434893992E-2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1.0534333927995749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59.848582467957193</v>
      </c>
      <c r="I40" s="6">
        <f>IF('Log_working_3-way'!$D40="","",'True_Odds_Calculator_3-way'!O41/'True_Odds_Calculator_3-way'!B41-1)</f>
        <v>1.1910656827489667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3.5162294198438637E-2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1.024583302833223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16.056881020881409</v>
      </c>
      <c r="I41" s="6">
        <f>IF('Log_working_3-way'!$D41="","",'True_Odds_Calculator_3-way'!O42/'True_Odds_Calculator_3-way'!B42-1)</f>
        <v>6.8189063453985428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2.6371485496498703E-2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1.0334770357563801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32.526902941086931</v>
      </c>
      <c r="I42" s="6">
        <f>IF('Log_working_3-way'!$D42="","",'True_Odds_Calculator_3-way'!O43/'True_Odds_Calculator_3-way'!B43-1)</f>
        <v>4.9659716825878624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3.2068968176685697E-2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1.0286963915886762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29.693734882120779</v>
      </c>
      <c r="I43" s="6">
        <f>IF('Log_working_3-way'!$D43="","",'True_Odds_Calculator_3-way'!O44/'True_Odds_Calculator_3-way'!B44-1)</f>
        <v>4.9879704696483254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2.827732197907773E-2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1.025281188573703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17.568073773598506</v>
      </c>
      <c r="I44" s="6">
        <f>IF('Log_working_3-way'!$D44="","",'True_Odds_Calculator_3-way'!O45/'True_Odds_Calculator_3-way'!B45-1)</f>
        <v>7.0868403255676817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2.6980464373147051E-2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1.0683642778940214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69.541803191477541</v>
      </c>
      <c r="I45" s="6">
        <f>IF('Log_working_3-way'!$D45="","",'True_Odds_Calculator_3-way'!O46/'True_Odds_Calculator_3-way'!B46-1)</f>
        <v>0.56305114291470937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3.557538647470837E-2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1.0616698959963407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63.779610982184153</v>
      </c>
      <c r="I46" s="6">
        <f>IF('Log_working_3-way'!$D46="","",'True_Odds_Calculator_3-way'!O47/'True_Odds_Calculator_3-way'!B47-1)</f>
        <v>0.99039612617838513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3.71510300744613E-2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1.0722628241472323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70.691702924621808</v>
      </c>
      <c r="I47" s="6">
        <f>IF('Log_working_3-way'!$D47="","",'True_Odds_Calculator_3-way'!O48/'True_Odds_Calculator_3-way'!B48-1)</f>
        <v>0.37700005931423042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3.660935783509589E-2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1.025458816515441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8.3345488063717319</v>
      </c>
      <c r="I48" s="6">
        <f>IF('Log_working_3-way'!$D48="","",'True_Odds_Calculator_3-way'!O49/'True_Odds_Calculator_3-way'!B49-1)</f>
        <v>5.4027885760680894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2.6837272717628258E-2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1.025468927678528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16.931247340108808</v>
      </c>
      <c r="I49" s="6">
        <f>IF('Log_working_3-way'!$D49="","",'True_Odds_Calculator_3-way'!O50/'True_Odds_Calculator_3-way'!B50-1)</f>
        <v>7.4210163222073291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2.7253564196201729E-2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1.025950159947925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13.613472444778328</v>
      </c>
      <c r="I50" s="6">
        <f>IF('Log_working_3-way'!$D50="","",'True_Odds_Calculator_3-way'!O51/'True_Odds_Calculator_3-way'!B51-1)</f>
        <v>7.7721160783686773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2.8033253946875059E-2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1.0276844632772451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20.621210266785965</v>
      </c>
      <c r="I51" s="6">
        <f>IF('Log_working_3-way'!$D51="","",'True_Odds_Calculator_3-way'!O52/'True_Odds_Calculator_3-way'!B52-1)</f>
        <v>6.2147218720937021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2.907796214052949E-2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1.0354534696905835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13.471151518685632</v>
      </c>
      <c r="I52" s="6">
        <f>IF('Log_working_3-way'!$D52="","",'True_Odds_Calculator_3-way'!O53/'True_Odds_Calculator_3-way'!B53-1)</f>
        <v>7.7919764303884644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3.8143758599312738E-2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1.0370625692978743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21.692000107271273</v>
      </c>
      <c r="I53" s="6">
        <f>IF('Log_working_3-way'!$D53="","",'True_Odds_Calculator_3-way'!O54/'True_Odds_Calculator_3-way'!B54-1)</f>
        <v>7.8425869288536632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3.8467196234186485E-2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1.0462173772510355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38.450845525611882</v>
      </c>
      <c r="I54" s="6">
        <f>IF('Log_working_3-way'!$D54="","",'True_Odds_Calculator_3-way'!O55/'True_Odds_Calculator_3-way'!B55-1)</f>
        <v>3.8921307966475798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4.1584450162328146E-2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1.0396165748530115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5.2525010004001595</v>
      </c>
      <c r="I55" s="6">
        <f>IF('Log_working_3-way'!$D55="","",'True_Odds_Calculator_3-way'!O56/'True_Odds_Calculator_3-way'!B56-1)</f>
        <v>6.8431372549019605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4.081632653061229E-2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1.039397441296072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44.40858291411822</v>
      </c>
      <c r="I56" s="6">
        <f>IF('Log_working_3-way'!$D56="","",'True_Odds_Calculator_3-way'!O57/'True_Odds_Calculator_3-way'!B57-1)</f>
        <v>2.9663383820311102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3.3133251399072527E-2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1.0364198130441116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42.668769847101224</v>
      </c>
      <c r="I57" s="6">
        <f>IF('Log_working_3-way'!$D57="","",'True_Odds_Calculator_3-way'!O58/'True_Odds_Calculator_3-way'!B58-1)</f>
        <v>2.4126289978686053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3.1469772060610079E-2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1.0290450514626033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27.701692926257348</v>
      </c>
      <c r="I58" s="6">
        <f>IF('Log_working_3-way'!$D58="","",'True_Odds_Calculator_3-way'!O59/'True_Odds_Calculator_3-way'!B59-1)</f>
        <v>4.9536106491481782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2.9098251440050849E-2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1.0320804660631586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31.028703053274086</v>
      </c>
      <c r="I59" s="6">
        <f>IF('Log_working_3-way'!$D59="","",'True_Odds_Calculator_3-way'!O60/'True_Odds_Calculator_3-way'!B60-1)</f>
        <v>4.3685869267317718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3.1245699378317227E-2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1.056539337274621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2.0849492591357386</v>
      </c>
      <c r="I60" s="6">
        <f>IF('Log_working_3-way'!$D60="","",'True_Odds_Calculator_3-way'!O61/'True_Odds_Calculator_3-way'!B61-1)</f>
        <v>2.554169117083025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4.8581983833782427E-2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1.02651140472103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23.090635869073761</v>
      </c>
      <c r="I61" s="6">
        <f>IF('Log_working_3-way'!$D61="","",'True_Odds_Calculator_3-way'!O62/'True_Odds_Calculator_3-way'!B62-1)</f>
        <v>5.3016644960242463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2.7447457683508425E-2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1.025458816515441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8.3345488063717319</v>
      </c>
      <c r="I62" s="6">
        <f>IF('Log_working_3-way'!$D62="","",'True_Odds_Calculator_3-way'!O63/'True_Odds_Calculator_3-way'!B63-1)</f>
        <v>5.4027885760680894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2.6837272717628258E-2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1.026080546976613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12.9578544374729</v>
      </c>
      <c r="I63" s="6">
        <f>IF('Log_working_3-way'!$D63="","",'True_Odds_Calculator_3-way'!O64/'True_Odds_Calculator_3-way'!B64-1)</f>
        <v>5.8083663872379816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2.7953527953527901E-2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1.0265022336232279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13.609061558909305</v>
      </c>
      <c r="I64" s="6">
        <f>IF('Log_working_3-way'!$D64="","",'True_Odds_Calculator_3-way'!O65/'True_Odds_Calculator_3-way'!B65-1)</f>
        <v>5.5266018792936675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2.8343646050736693E-2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1.0525117852228281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57.917740267067899</v>
      </c>
      <c r="I65" s="6">
        <f>IF('Log_working_3-way'!$D65="","",'True_Odds_Calculator_3-way'!O66/'True_Odds_Calculator_3-way'!B66-1)</f>
        <v>1.2431501350936025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3.5938513142800055E-2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1.0466745209899722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52.827776736252197</v>
      </c>
      <c r="I66" s="6">
        <f>IF('Log_working_3-way'!$D66="","",'True_Odds_Calculator_3-way'!O67/'True_Odds_Calculator_3-way'!B67-1)</f>
        <v>2.1605726419959663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3.462736483829465E-2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1.0269233887238549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21.265690728022449</v>
      </c>
      <c r="I67" s="6">
        <f>IF('Log_working_3-way'!$D67="","",'True_Odds_Calculator_3-way'!O68/'True_Odds_Calculator_3-way'!B68-1)</f>
        <v>6.6741228750374688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2.8184980227100809E-2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1.0243191423301958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11.885355672812643</v>
      </c>
      <c r="I68" s="6">
        <f>IF('Log_working_3-way'!$D68="","",'True_Odds_Calculator_3-way'!O69/'True_Odds_Calculator_3-way'!B69-1)</f>
        <v>6.6888573314327129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2.6214629353835228E-2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1.0274613195551843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6.1023436993995022</v>
      </c>
      <c r="I69" s="6">
        <f>IF('Log_working_3-way'!$D69="","",'True_Odds_Calculator_3-way'!O70/'True_Odds_Calculator_3-way'!B70-1)</f>
        <v>5.7334546568406655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2.8477669957607255E-2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1.0376324270261814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0.41668874162367731</v>
      </c>
      <c r="I70" s="6">
        <f>IF('Log_working_3-way'!$D70="","",'True_Odds_Calculator_3-way'!O71/'True_Odds_Calculator_3-way'!B71-1)</f>
        <v>2.4839127576809537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2.9591346685497566E-2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1.0360990238875085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42.693387488558265</v>
      </c>
      <c r="I71" s="6">
        <f>IF('Log_working_3-way'!$D71="","",'True_Odds_Calculator_3-way'!O72/'True_Odds_Calculator_3-way'!B72-1)</f>
        <v>3.6650743288006034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3.088862341359766E-2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1.0260601130847853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20.453301141528968</v>
      </c>
      <c r="I72" s="6">
        <f>IF('Log_working_3-way'!$D72="","",'True_Odds_Calculator_3-way'!O73/'True_Odds_Calculator_3-way'!B73-1)</f>
        <v>6.427389422560573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2.7416802842839871E-2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1.0516657649988863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17.565680264123078</v>
      </c>
      <c r="I73" s="6">
        <f>IF('Log_working_3-way'!$D73="","",'True_Odds_Calculator_3-way'!O74/'True_Odds_Calculator_3-way'!B74-1)</f>
        <v>7.3994179171126522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5.4562332530273761E-2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1.053412786488211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17.535917101391377</v>
      </c>
      <c r="I74" s="6">
        <f>IF('Log_working_3-way'!$D74="","",'True_Odds_Calculator_3-way'!O75/'True_Odds_Calculator_3-way'!B75-1)</f>
        <v>6.3869456467546719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5.6255645579859292E-2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1.0537476323851924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9.8057720914666486</v>
      </c>
      <c r="I75" s="6">
        <f>IF('Log_working_3-way'!$D75="","",'True_Odds_Calculator_3-way'!O76/'True_Odds_Calculator_3-way'!B76-1)</f>
        <v>5.5911440853651939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5.6235535127355796E-2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1.0530972127041047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8.6106006872746121</v>
      </c>
      <c r="I76" s="6">
        <f>IF('Log_working_3-way'!$D76="","",'True_Odds_Calculator_3-way'!O77/'True_Odds_Calculator_3-way'!B77-1)</f>
        <v>5.7743343058317897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5.5334584799120012E-2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1.0695230554736808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37.16467726043836</v>
      </c>
      <c r="I77" s="6">
        <f>IF('Log_working_3-way'!$D77="","",'True_Odds_Calculator_3-way'!O78/'True_Odds_Calculator_3-way'!B78-1)</f>
        <v>3.9260410317514634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6.3014285881435983E-2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1.0533338705482662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10.579265454566867</v>
      </c>
      <c r="I78" s="6">
        <f>IF('Log_working_3-way'!$D78="","",'True_Odds_Calculator_3-way'!O79/'True_Odds_Calculator_3-way'!B79-1)</f>
        <v>5.2914337145402754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5.5812801686778934E-2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1.0530567821100643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13.01004236482267</v>
      </c>
      <c r="I79" s="6">
        <f>IF('Log_working_3-way'!$D79="","",'True_Odds_Calculator_3-way'!O80/'True_Odds_Calculator_3-way'!B80-1)</f>
        <v>5.3894677946501099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5.5878278100500278E-2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1.0613961650987254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4.0105645227236169</v>
      </c>
      <c r="I80" s="6">
        <f>IF('Log_working_3-way'!$D80="","",'True_Odds_Calculator_3-way'!O81/'True_Odds_Calculator_3-way'!B81-1)</f>
        <v>5.1105600634651527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5.9580316430591029E-2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1.0528875980183448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10.581308795460224</v>
      </c>
      <c r="I81" s="6">
        <f>IF('Log_working_3-way'!$D81="","",'True_Odds_Calculator_3-way'!O82/'True_Odds_Calculator_3-way'!B82-1)</f>
        <v>5.7724608527085719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5.5626520022804993E-2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1.0527821346509452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16.44554218926201</v>
      </c>
      <c r="I82" s="6">
        <f>IF('Log_working_3-way'!$D82="","",'True_Odds_Calculator_3-way'!O83/'True_Odds_Calculator_3-way'!B83-1)</f>
        <v>6.7758067660597625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5.5853555067390204E-2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1.0591150596247905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25.706592722496122</v>
      </c>
      <c r="I83" s="6">
        <f>IF('Log_working_3-way'!$D83="","",'True_Odds_Calculator_3-way'!O84/'True_Odds_Calculator_3-way'!B84-1)</f>
        <v>6.2030601415089794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5.9414268946708315E-2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1.0723610557975365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40.277518351995639</v>
      </c>
      <c r="I84" s="6">
        <f>IF('Log_working_3-way'!$D84="","",'True_Odds_Calculator_3-way'!O85/'True_Odds_Calculator_3-way'!B85-1)</f>
        <v>4.9715415740462321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6.2508776917137299E-2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1.0550575726194411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20.243195867685781</v>
      </c>
      <c r="I85" s="6">
        <f>IF('Log_working_3-way'!$D85="","",'True_Odds_Calculator_3-way'!O86/'True_Odds_Calculator_3-way'!B86-1)</f>
        <v>7.427429924038659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5.7341396875951522E-2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1.0519165065796763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13.684866202517631</v>
      </c>
      <c r="I86" s="6">
        <f>IF('Log_working_3-way'!$D86="","",'True_Odds_Calculator_3-way'!O87/'True_Odds_Calculator_3-way'!B87-1)</f>
        <v>8.7325857569200718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5.5510536242040276E-2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1.0253767973842118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14.452849243596603</v>
      </c>
      <c r="I87" s="6">
        <f>IF('Log_working_3-way'!$D87="","",'True_Odds_Calculator_3-way'!O88/'True_Odds_Calculator_3-way'!B88-1)</f>
        <v>5.7066564379952567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2.7173932403408152E-2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1.0291158629073929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27.388901454246003</v>
      </c>
      <c r="I88" s="6">
        <f>IF('Log_working_3-way'!$D88="","",'True_Odds_Calculator_3-way'!O89/'True_Odds_Calculator_3-way'!B89-1)</f>
        <v>4.1822248359720797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2.9219381520517063E-2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1.0325530174275599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29.236950434530137</v>
      </c>
      <c r="I89" s="6">
        <f>IF('Log_working_3-way'!$D89="","",'True_Odds_Calculator_3-way'!O90/'True_Odds_Calculator_3-way'!B90-1)</f>
        <v>4.2397086472297474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3.2181212833665374E-2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1.0427111570839576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0.69751877646657889</v>
      </c>
      <c r="I90" s="6">
        <f>IF('Log_working_3-way'!$D90="","",'True_Odds_Calculator_3-way'!O91/'True_Odds_Calculator_3-way'!B91-1)</f>
        <v>2.0098328109371137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3.3454855318757915E-2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1.0603080147243855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60.593675711763204</v>
      </c>
      <c r="I91" s="6">
        <f>IF('Log_working_3-way'!$D91="","",'True_Odds_Calculator_3-way'!O92/'True_Odds_Calculator_3-way'!B92-1)</f>
        <v>1.0936147070515831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3.9067716943823161E-2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1.0339637417434291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41.025215129077438</v>
      </c>
      <c r="I92" s="6">
        <f>IF('Log_working_3-way'!$D92="","",'True_Odds_Calculator_3-way'!O93/'True_Odds_Calculator_3-way'!B93-1)</f>
        <v>2.822399259661617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2.9918546365914844E-2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1.0313922930385018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29.614651491878423</v>
      </c>
      <c r="I93" s="6">
        <f>IF('Log_working_3-way'!$D93="","",'True_Odds_Calculator_3-way'!O94/'True_Odds_Calculator_3-way'!B94-1)</f>
        <v>4.9136998498318913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3.0933555278124469E-2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1.0277210217543953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25.659575995340457</v>
      </c>
      <c r="I94" s="6">
        <f>IF('Log_working_3-way'!$D94="","",'True_Odds_Calculator_3-way'!O95/'True_Odds_Calculator_3-way'!B95-1)</f>
        <v>4.9293887632130184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2.8205748433884015E-2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1.0258157115925264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13.845342603804237</v>
      </c>
      <c r="I95" s="6">
        <f>IF('Log_working_3-way'!$D95="","",'True_Odds_Calculator_3-way'!O96/'True_Odds_Calculator_3-way'!B96-1)</f>
        <v>10.568422983149997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2.785024702561012E-2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1.0266105853716234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18.735343713942232</v>
      </c>
      <c r="I96" s="6">
        <f>IF('Log_working_3-way'!$D96="","",'True_Odds_Calculator_3-way'!O97/'True_Odds_Calculator_3-way'!B97-1)</f>
        <v>5.3296327025063075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2.8133136428067251E-2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1.0402842362843192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1.1690925301703849</v>
      </c>
      <c r="I97" s="6">
        <f>IF('Log_working_3-way'!$D97="","",'True_Odds_Calculator_3-way'!O98/'True_Odds_Calculator_3-way'!B98-1)</f>
        <v>2.2827011289939927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3.3163360718195811E-2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1.0268214623606331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19.278424602975424</v>
      </c>
      <c r="I98" s="6">
        <f>IF('Log_working_3-way'!$D98="","",'True_Odds_Calculator_3-way'!O99/'True_Odds_Calculator_3-way'!B99-1)</f>
        <v>4.6744236877366125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2.8199901586346776E-2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1.0374487596982715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1.1855625094523212</v>
      </c>
      <c r="I99" s="6">
        <f>IF('Log_working_3-way'!$D99="","",'True_Odds_Calculator_3-way'!O100/'True_Odds_Calculator_3-way'!B100-1)</f>
        <v>2.7417617055771517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3.1545311223433625E-2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1.0255878089889483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9.1965891828030788</v>
      </c>
      <c r="I100" s="6">
        <f>IF('Log_working_3-way'!$D100="","",'True_Odds_Calculator_3-way'!O101/'True_Odds_Calculator_3-way'!B101-1)</f>
        <v>5.5342729453355854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2.7136397426653414E-2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1.0265939861899758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18.040900898929184</v>
      </c>
      <c r="I101" s="6">
        <f>IF('Log_working_3-way'!$D101="","",'True_Odds_Calculator_3-way'!O102/'True_Odds_Calculator_3-way'!B102-1)</f>
        <v>5.8426081539566654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2.8242686008935536E-2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1.030281019924369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25.880776202295074</v>
      </c>
      <c r="I102" s="6">
        <f>IF('Log_working_3-way'!$D102="","",'True_Odds_Calculator_3-way'!O103/'True_Odds_Calculator_3-way'!B103-1)</f>
        <v>7.4940655168135937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3.0507110972697982E-2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1.0297332981585552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23.505623136875016</v>
      </c>
      <c r="I103" s="6">
        <f>IF('Log_working_3-way'!$D103="","",'True_Odds_Calculator_3-way'!O104/'True_Odds_Calculator_3-way'!B104-1)</f>
        <v>8.2444671338533304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3.0452783736747424E-2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1.0284411089654211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26.215180304667939</v>
      </c>
      <c r="I104" s="6">
        <f>IF('Log_working_3-way'!$D104="","",'True_Odds_Calculator_3-way'!O105/'True_Odds_Calculator_3-way'!B105-1)</f>
        <v>7.1204973074864117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2.864418593046536E-2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1.0361187046411744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39.324772685424676</v>
      </c>
      <c r="I105" s="6">
        <f>IF('Log_working_3-way'!$D105="","",'True_Odds_Calculator_3-way'!O106/'True_Odds_Calculator_3-way'!B106-1)</f>
        <v>4.0499502917335333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3.220195133584447E-2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1.0267161906656268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16.456648244117819</v>
      </c>
      <c r="I106" s="6">
        <f>IF('Log_working_3-way'!$D106="","",'True_Odds_Calculator_3-way'!O107/'True_Odds_Calculator_3-way'!B107-1)</f>
        <v>10.02229342362328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2.8525665004967005E-2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1.0368509669746924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40.379904008068777</v>
      </c>
      <c r="I107" s="6">
        <f>IF('Log_working_3-way'!$D107="","",'True_Odds_Calculator_3-way'!O108/'True_Odds_Calculator_3-way'!B108-1)</f>
        <v>4.1904480287898762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3.2351657730675276E-2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1.0265185760408393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7.5634635484427708</v>
      </c>
      <c r="I108" s="6">
        <f>IF('Log_working_3-way'!$D108="","",'True_Odds_Calculator_3-way'!O109/'True_Odds_Calculator_3-way'!B109-1)</f>
        <v>7.1237594952478975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2.8231122191167524E-2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1.0351162087767536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35.453158559784278</v>
      </c>
      <c r="I109" s="6">
        <f>IF('Log_working_3-way'!$D109="","",'True_Odds_Calculator_3-way'!O110/'True_Odds_Calculator_3-way'!B110-1)</f>
        <v>5.2074921953206754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3.249896874767777E-2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1.0261182305495482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5.919603316345051</v>
      </c>
      <c r="I110" s="6">
        <f>IF('Log_working_3-way'!$D110="","",'True_Odds_Calculator_3-way'!O111/'True_Odds_Calculator_3-way'!B111-1)</f>
        <v>8.3849505840922678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2.7676123328297164E-2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1.0270773987609663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9.5178647540381238</v>
      </c>
      <c r="I111" s="6">
        <f>IF('Log_working_3-way'!$D111="","",'True_Odds_Calculator_3-way'!O112/'True_Odds_Calculator_3-way'!B112-1)</f>
        <v>5.7314334425843994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2.8786485865318401E-2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1.0340727195988229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35.037385661469031</v>
      </c>
      <c r="I112" s="6">
        <f>IF('Log_working_3-way'!$D112="","",'True_Odds_Calculator_3-way'!O113/'True_Odds_Calculator_3-way'!B113-1)</f>
        <v>5.1497853850406434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3.1713293537602993E-2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1.0270170955219278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19.647726381798385</v>
      </c>
      <c r="I113" s="6">
        <f>IF('Log_working_3-way'!$D113="","",'True_Odds_Calculator_3-way'!O114/'True_Odds_Calculator_3-way'!B114-1)</f>
        <v>5.9510193856880669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2.8509472532242786E-2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1.0448020786460299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1.8131347942676066</v>
      </c>
      <c r="I114" s="6">
        <f>IF('Log_working_3-way'!$D114="","",'True_Odds_Calculator_3-way'!O115/'True_Odds_Calculator_3-way'!B115-1)</f>
        <v>6.4860062138645231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4.227846198223717E-2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1.0390540762433731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22.792221700075611</v>
      </c>
      <c r="I115" s="6">
        <f>IF('Log_working_3-way'!$D115="","",'True_Odds_Calculator_3-way'!O116/'True_Odds_Calculator_3-way'!B116-1)</f>
        <v>5.9089086308731797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4.0334227281528356E-2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1.0362300826709456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9.1461038961038952</v>
      </c>
      <c r="I116" s="6">
        <f>IF('Log_working_3-way'!$D116="","",'True_Odds_Calculator_3-way'!O117/'True_Odds_Calculator_3-way'!B117-1)</f>
        <v>8.700176366843035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3.8961038961038863E-2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1.0448021175350051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31.424234143142129</v>
      </c>
      <c r="I117" s="6">
        <f>IF('Log_working_3-way'!$D117="","",'True_Odds_Calculator_3-way'!O118/'True_Odds_Calculator_3-way'!B118-1)</f>
        <v>7.3469387047686396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4.2493556385303721E-2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1.0343200767401599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3.1694604530726327</v>
      </c>
      <c r="I118" s="6">
        <f>IF('Log_working_3-way'!$D118="","",'True_Odds_Calculator_3-way'!O119/'True_Odds_Calculator_3-way'!B119-1)</f>
        <v>3.6381152425898442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3.2347866472638209E-2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1.039744953815475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46.357079339153088</v>
      </c>
      <c r="I119" s="6">
        <f>IF('Log_working_3-way'!$D119="","",'True_Odds_Calculator_3-way'!O120/'True_Odds_Calculator_3-way'!B120-1)</f>
        <v>2.5951934964836827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3.2625902751021618E-2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1.0341872542791979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35.47400703685296</v>
      </c>
      <c r="I120" s="6">
        <f>IF('Log_working_3-way'!$D120="","",'True_Odds_Calculator_3-way'!O121/'True_Odds_Calculator_3-way'!B121-1)</f>
        <v>3.9380016864399119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3.1908794187158085E-2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1.039389445921602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44.407143993335374</v>
      </c>
      <c r="I121" s="6">
        <f>IF('Log_working_3-way'!$D121="","",'True_Odds_Calculator_3-way'!O122/'True_Odds_Calculator_3-way'!B122-1)</f>
        <v>2.8408068179947019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3.3165990672591183E-2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1.0278831073445651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4.6989744392518897</v>
      </c>
      <c r="I122" s="6">
        <f>IF('Log_working_3-way'!$D122="","",'True_Odds_Calculator_3-way'!O123/'True_Odds_Calculator_3-way'!B123-1)</f>
        <v>6.8453348651274819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2.8734222510306218E-2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1.0267199667767573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22.380252117642893</v>
      </c>
      <c r="I123" s="6">
        <f>IF('Log_working_3-way'!$D123="","",'True_Odds_Calculator_3-way'!O124/'True_Odds_Calculator_3-way'!B124-1)</f>
        <v>5.0509112015959277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2.7757075075209636E-2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1.0299036719630168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33.448311944611625</v>
      </c>
      <c r="I124" s="6">
        <f>IF('Log_working_3-way'!$D124="","",'True_Odds_Calculator_3-way'!O125/'True_Odds_Calculator_3-way'!B125-1)</f>
        <v>3.9767058225912573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2.8521776603617877E-2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1.029587744358665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4.2267905443085922</v>
      </c>
      <c r="I125" s="6">
        <f>IF('Log_working_3-way'!$D125="","",'True_Odds_Calculator_3-way'!O126/'True_Odds_Calculator_3-way'!B126-1)</f>
        <v>6.0162290315448894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2.9936294886523385E-2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1.0292169247179503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4.8349510180127311</v>
      </c>
      <c r="I126" s="6">
        <f>IF('Log_working_3-way'!$D126="","",'True_Odds_Calculator_3-way'!O127/'True_Odds_Calculator_3-way'!B127-1)</f>
        <v>5.1939424947867003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2.9538185357960156E-2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1.0259003233388082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15.476604473839185</v>
      </c>
      <c r="I127" s="6">
        <f>IF('Log_working_3-way'!$D127="","",'True_Odds_Calculator_3-way'!O128/'True_Odds_Calculator_3-way'!B128-1)</f>
        <v>7.0338140571387413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2.7826324004988967E-2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1.0472998276700889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36.448753159392595</v>
      </c>
      <c r="I128" s="6">
        <f>IF('Log_working_3-way'!$D128="","",'True_Odds_Calculator_3-way'!O129/'True_Odds_Calculator_3-way'!B129-1)</f>
        <v>5.2708124677392902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4.3092138040987216E-2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1.0341986458365371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23.39206662783754</v>
      </c>
      <c r="I129" s="6">
        <f>IF('Log_working_3-way'!$D129="","",'True_Odds_Calculator_3-way'!O130/'True_Odds_Calculator_3-way'!B130-1)</f>
        <v>5.6543371189850884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3.5250024685390402E-2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1.0316075074220803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11.162261650592654</v>
      </c>
      <c r="I130" s="6">
        <f>IF('Log_working_3-way'!$D130="","",'True_Odds_Calculator_3-way'!O131/'True_Odds_Calculator_3-way'!B131-1)</f>
        <v>6.7180224033781011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3.3921201609625751E-2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1.0361207827126153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0.46426715835783372</v>
      </c>
      <c r="I131" s="6">
        <f>IF('Log_working_3-way'!$D131="","",'True_Odds_Calculator_3-way'!O132/'True_Odds_Calculator_3-way'!B132-1)</f>
        <v>2.1804258647071606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2.8168894063934413E-2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1.0423911824692842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17.737191492533071</v>
      </c>
      <c r="I132" s="6">
        <f>IF('Log_working_3-way'!$D132="","",'True_Odds_Calculator_3-way'!O133/'True_Odds_Calculator_3-way'!B133-1)</f>
        <v>7.5788374688283842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4.4909376741288254E-2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1.045013165070793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4.0294722420421527</v>
      </c>
      <c r="I133" s="6">
        <f>IF('Log_working_3-way'!$D133="","",'True_Odds_Calculator_3-way'!O134/'True_Odds_Calculator_3-way'!B134-1)</f>
        <v>8.2786614582859759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4.5934782966421395E-2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1.0422934514066398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17.093571965809129</v>
      </c>
      <c r="I134" s="6">
        <f>IF('Log_working_3-way'!$D134="","",'True_Odds_Calculator_3-way'!O135/'True_Odds_Calculator_3-way'!B135-1)</f>
        <v>9.9985631369296488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4.4768369570210131E-2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1.028572663401923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23.780011467053516</v>
      </c>
      <c r="I135" s="6">
        <f>IF('Log_working_3-way'!$D135="","",'True_Odds_Calculator_3-way'!O136/'True_Odds_Calculator_3-way'!B136-1)</f>
        <v>7.1148348554442684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2.9361963738026464E-2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1.0271119193453662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21.695264875108776</v>
      </c>
      <c r="I136" s="6">
        <f>IF('Log_working_3-way'!$D136="","",'True_Odds_Calculator_3-way'!O137/'True_Odds_Calculator_3-way'!B137-1)</f>
        <v>6.5454830784486155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2.8309986139706478E-2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1.0395569772315261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49.206512861034142</v>
      </c>
      <c r="I137" s="6">
        <f>IF('Log_working_3-way'!$D137="","",'True_Odds_Calculator_3-way'!O138/'True_Odds_Calculator_3-way'!B138-1)</f>
        <v>2.9271444967108105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3.0885287133874728E-2</v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5.48</v>
      </c>
      <c r="B2" s="4">
        <f>IF('True_Odds_Calculator_3-way'!B3="","",'True_Odds_Calculator_3-way'!B3)</f>
        <v>4.54</v>
      </c>
      <c r="C2" s="4">
        <f>IF('True_Odds_Calculator_3-way'!C3="","",'True_Odds_Calculator_3-way'!C3)</f>
        <v>1.59</v>
      </c>
      <c r="D2" s="9">
        <f>(K2/(AR2+K2-(AR2*K2)))</f>
        <v>0.17405386050305638</v>
      </c>
      <c r="E2" s="9">
        <f>(L2/(AR2+L2-(AR2*L2)))</f>
        <v>0.21054084059883982</v>
      </c>
      <c r="F2" s="9">
        <f>(M2/(AR2+M2-(AR2*M2)))</f>
        <v>0.61540529889810369</v>
      </c>
      <c r="G2" s="9">
        <f>AR2</f>
        <v>1.0592294651404452</v>
      </c>
      <c r="H2" s="9">
        <f>IF(A2="","",1/D2)</f>
        <v>5.7453480038291946</v>
      </c>
      <c r="I2" s="9">
        <f>IF(B2="","",1/E2)</f>
        <v>4.7496723065971764</v>
      </c>
      <c r="J2" s="9">
        <f>IF(C2="","",1/F2)</f>
        <v>1.624945384432863</v>
      </c>
      <c r="K2" s="11">
        <f>1/A2</f>
        <v>0.18248175182481752</v>
      </c>
      <c r="L2" s="11">
        <f>1/B2</f>
        <v>0.22026431718061673</v>
      </c>
      <c r="M2" s="11">
        <f>1/C2</f>
        <v>0.62893081761006286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-0.23653736363542599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0.21765548488788394</v>
      </c>
      <c r="Q2" s="11">
        <f>2*'OddsRatio_working_3-way'!K2*'OddsRatio_working_3-way'!L2*'OddsRatio_working_3-way'!M2</f>
        <v>5.0558765363039229E-2</v>
      </c>
      <c r="R2" s="11">
        <f>O2/N2</f>
        <v>0</v>
      </c>
      <c r="S2" s="11">
        <f>P2/N2</f>
        <v>-0.92017380063200249</v>
      </c>
      <c r="T2" s="11">
        <f>Q2/N2</f>
        <v>-0.21374536600046509</v>
      </c>
      <c r="U2" s="11">
        <f>'OddsRatio_working_3-way'!S2-'OddsRatio_working_3-way'!R2^2/3</f>
        <v>-0.92017380063200249</v>
      </c>
      <c r="V2" s="11">
        <f>'OddsRatio_working_3-way'!S2*'OddsRatio_working_3-way'!R2/3-2*'OddsRatio_working_3-way'!R2^3/27-'OddsRatio_working_3-way'!T2</f>
        <v>0.21374536600046509</v>
      </c>
      <c r="W2" s="11">
        <f>'OddsRatio_working_3-way'!V2^2+4*'OddsRatio_working_3-way'!U2^3/27</f>
        <v>-6.9739495985980782E-2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0.16987243557494366</v>
      </c>
      <c r="Y2" s="11">
        <f>IF('OddsRatio_working_3-way'!W2&gt;=0,IF('OddsRatio_working_3-way'!V2+SQRT('OddsRatio_working_3-way'!W2)&gt;0,0,PI()),ACOS('OddsRatio_working_3-way'!V2/(2*'OddsRatio_working_3-way'!X2)))</f>
        <v>0.8903565382159323</v>
      </c>
      <c r="Z2" s="11">
        <f>'OddsRatio_working_3-way'!X2^(1/3)*COS('OddsRatio_working_3-way'!Y2/3)</f>
        <v>0.52961473257022262</v>
      </c>
      <c r="AA2" s="11">
        <f>'OddsRatio_working_3-way'!X2^(1/3)*COS(('OddsRatio_working_3-way'!Y2+2*PI())/3)</f>
        <v>-0.4050736360773507</v>
      </c>
      <c r="AB2" s="11">
        <f>'OddsRatio_working_3-way'!X2^(1/3)*COS(('OddsRatio_working_3-way'!Y2+4*PI())/3)</f>
        <v>-0.12454109649287205</v>
      </c>
      <c r="AC2" s="11">
        <f>'OddsRatio_working_3-way'!X2^(1/3)*SIN('OddsRatio_working_3-way'!Y2/3)</f>
        <v>0.16196553724554819</v>
      </c>
      <c r="AD2" s="11">
        <f>'OddsRatio_working_3-way'!X2^(1/3)*SIN(('OddsRatio_working_3-way'!Y2+2*PI())/3)</f>
        <v>0.37767704400154045</v>
      </c>
      <c r="AE2" s="11">
        <f>'OddsRatio_working_3-way'!X2^(1/3)*SIN(('OddsRatio_working_3-way'!Y2+4*PI())/3)</f>
        <v>-0.53964258124708864</v>
      </c>
      <c r="AF2" s="11">
        <f>-'OddsRatio_working_3-way'!U2/(3*'OddsRatio_working_3-way'!X2^(1/3))*COS(('OddsRatio_working_3-way'!Y2)/3)</f>
        <v>0.52961473257022262</v>
      </c>
      <c r="AG2" s="11">
        <f>-'OddsRatio_working_3-way'!U2/(3*'OddsRatio_working_3-way'!X2^(1/3))*COS(('OddsRatio_working_3-way'!Y2+2*PI())/3)</f>
        <v>-0.4050736360773507</v>
      </c>
      <c r="AH2" s="11">
        <f>-'OddsRatio_working_3-way'!U2/(3*'OddsRatio_working_3-way'!X2^(1/3))*COS(('OddsRatio_working_3-way'!Y2+4*PI())/3)</f>
        <v>-0.12454109649287205</v>
      </c>
      <c r="AI2" s="11">
        <f>'OddsRatio_working_3-way'!U2/(3*'OddsRatio_working_3-way'!X2^(1/3))*SIN(('OddsRatio_working_3-way'!Y2)/3)</f>
        <v>-0.16196553724554819</v>
      </c>
      <c r="AJ2" s="11">
        <f>'OddsRatio_working_3-way'!U2/(3*'OddsRatio_working_3-way'!X2^(1/3))*SIN(('OddsRatio_working_3-way'!Y2+2*PI())/3)</f>
        <v>-0.37767704400154045</v>
      </c>
      <c r="AK2" s="11">
        <f>'OddsRatio_working_3-way'!U2/(3*'OddsRatio_working_3-way'!X2^(1/3))*SIN(('OddsRatio_working_3-way'!Y2+4*PI())/3)</f>
        <v>0.53964258124708864</v>
      </c>
      <c r="AL2" s="11">
        <f>'OddsRatio_working_3-way'!Z2+'OddsRatio_working_3-way'!AF2</f>
        <v>1.0592294651404452</v>
      </c>
      <c r="AM2" s="11">
        <f>'OddsRatio_working_3-way'!AA2+'OddsRatio_working_3-way'!AG2</f>
        <v>-0.81014727215470139</v>
      </c>
      <c r="AN2" s="11">
        <f>'OddsRatio_working_3-way'!AB2+'OddsRatio_working_3-way'!AH2</f>
        <v>-0.24908219298574411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1.0592294651404452</v>
      </c>
      <c r="AS2" s="11">
        <f>IF(('OddsRatio_working_3-way'!X2=0),IF(Q2&gt;0,-Q2^(1/3),(-Q2)^(1/3)),'OddsRatio_working_3-way'!AM2-'OddsRatio_working_3-way'!R2/3)</f>
        <v>-0.81014727215470139</v>
      </c>
      <c r="AT2" s="11">
        <f>IF(('OddsRatio_working_3-way'!X2=0),IF(Q2&gt;0,-Q2^(1/3),(-Q2)^(1/3)),'OddsRatio_working_3-way'!AN2-'OddsRatio_working_3-way'!R2/3)</f>
        <v>-0.24908219298574411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3.98</v>
      </c>
      <c r="B3" s="4">
        <f>IF('True_Odds_Calculator_3-way'!B4="","",'True_Odds_Calculator_3-way'!B4)</f>
        <v>3.56</v>
      </c>
      <c r="C3" s="4">
        <f>IF('True_Odds_Calculator_3-way'!C4="","",'True_Odds_Calculator_3-way'!C4)</f>
        <v>2.0099999999999998</v>
      </c>
      <c r="D3" s="9">
        <f t="shared" ref="D3" si="0">(K3/(AR3+K3-(AR3*K3)))</f>
        <v>0.24257980172699872</v>
      </c>
      <c r="E3" s="9">
        <f t="shared" ref="E3" si="1">(L3/(AR3+L3-(AR3*L3)))</f>
        <v>0.27157003851008321</v>
      </c>
      <c r="F3" s="9">
        <f t="shared" ref="F3" si="2">(M3/(AR3+M3-(AR3*M3)))</f>
        <v>0.48585015976291818</v>
      </c>
      <c r="G3" s="9">
        <f t="shared" ref="G3" si="3">AR3</f>
        <v>1.0477700532359493</v>
      </c>
      <c r="H3" s="9">
        <f t="shared" ref="H3" si="4">IF(A3="","",1/D3)</f>
        <v>4.1223547586431293</v>
      </c>
      <c r="I3" s="9">
        <f t="shared" ref="I3" si="5">IF(B3="","",1/E3)</f>
        <v>3.6822913362840306</v>
      </c>
      <c r="J3" s="9">
        <f t="shared" ref="J3" si="6">IF(C3="","",1/F3)</f>
        <v>2.0582477537683084</v>
      </c>
      <c r="K3" s="11">
        <f t="shared" ref="K3" si="7">1/A3</f>
        <v>0.25125628140703515</v>
      </c>
      <c r="L3" s="11">
        <f t="shared" ref="L3" si="8">1/B3</f>
        <v>0.2808988764044944</v>
      </c>
      <c r="M3" s="11">
        <f t="shared" ref="M3" si="9">1/C3</f>
        <v>0.49751243781094534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-0.27055058398931886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0.22999170484880105</v>
      </c>
      <c r="Q3" s="11">
        <f>2*'OddsRatio_working_3-way'!K3*'OddsRatio_working_3-way'!L3*'OddsRatio_working_3-way'!M3</f>
        <v>7.022647476299268E-2</v>
      </c>
      <c r="R3" s="11">
        <f t="shared" ref="R3" si="10">O3/N3</f>
        <v>0</v>
      </c>
      <c r="S3" s="11">
        <f t="shared" ref="S3" si="11">P3/N3</f>
        <v>-0.85008763040733615</v>
      </c>
      <c r="T3" s="11">
        <f t="shared" ref="T3" si="12">Q3/N3</f>
        <v>-0.25956874210911024</v>
      </c>
      <c r="U3" s="11">
        <f>'OddsRatio_working_3-way'!S3-'OddsRatio_working_3-way'!R3^2/3</f>
        <v>-0.85008763040733615</v>
      </c>
      <c r="V3" s="11">
        <f>'OddsRatio_working_3-way'!S3*'OddsRatio_working_3-way'!R3/3-2*'OddsRatio_working_3-way'!R3^3/27-'OddsRatio_working_3-way'!T3</f>
        <v>0.25956874210911024</v>
      </c>
      <c r="W3" s="11">
        <f>'OddsRatio_working_3-way'!V3^2+4*'OddsRatio_working_3-way'!U3^3/27</f>
        <v>-2.3633691599931117E-2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0.1508390064605612</v>
      </c>
      <c r="Y3" s="11">
        <f>IF('OddsRatio_working_3-way'!W3&gt;=0,IF('OddsRatio_working_3-way'!V3+SQRT('OddsRatio_working_3-way'!W3)&gt;0,0,PI()),ACOS('OddsRatio_working_3-way'!V3/(2*'OddsRatio_working_3-way'!X3)))</f>
        <v>0.53470988230500338</v>
      </c>
      <c r="Z3" s="11">
        <f>'OddsRatio_working_3-way'!X3^(1/3)*COS('OddsRatio_working_3-way'!Y3/3)</f>
        <v>0.52388502661797465</v>
      </c>
      <c r="AA3" s="11">
        <f>'OddsRatio_working_3-way'!X3^(1/3)*COS(('OddsRatio_working_3-way'!Y3+2*PI())/3)</f>
        <v>-0.34367541222947701</v>
      </c>
      <c r="AB3" s="11">
        <f>'OddsRatio_working_3-way'!X3^(1/3)*COS(('OddsRatio_working_3-way'!Y3+4*PI())/3)</f>
        <v>-0.18020961438849753</v>
      </c>
      <c r="AC3" s="11">
        <f>'OddsRatio_working_3-way'!X3^(1/3)*SIN('OddsRatio_working_3-way'!Y3/3)</f>
        <v>9.4377022386786399E-2</v>
      </c>
      <c r="AD3" s="11">
        <f>'OddsRatio_working_3-way'!X3^(1/3)*SIN(('OddsRatio_working_3-way'!Y3+2*PI())/3)</f>
        <v>0.40650923052005966</v>
      </c>
      <c r="AE3" s="11">
        <f>'OddsRatio_working_3-way'!X3^(1/3)*SIN(('OddsRatio_working_3-way'!Y3+4*PI())/3)</f>
        <v>-0.50088625290684619</v>
      </c>
      <c r="AF3" s="11">
        <f>-'OddsRatio_working_3-way'!U3/(3*'OddsRatio_working_3-way'!X3^(1/3))*COS(('OddsRatio_working_3-way'!Y3)/3)</f>
        <v>0.52388502661797476</v>
      </c>
      <c r="AG3" s="11">
        <f>-'OddsRatio_working_3-way'!U3/(3*'OddsRatio_working_3-way'!X3^(1/3))*COS(('OddsRatio_working_3-way'!Y3+2*PI())/3)</f>
        <v>-0.34367541222947706</v>
      </c>
      <c r="AH3" s="11">
        <f>-'OddsRatio_working_3-way'!U3/(3*'OddsRatio_working_3-way'!X3^(1/3))*COS(('OddsRatio_working_3-way'!Y3+4*PI())/3)</f>
        <v>-0.18020961438849759</v>
      </c>
      <c r="AI3" s="11">
        <f>'OddsRatio_working_3-way'!U3/(3*'OddsRatio_working_3-way'!X3^(1/3))*SIN(('OddsRatio_working_3-way'!Y3)/3)</f>
        <v>-9.4377022386786427E-2</v>
      </c>
      <c r="AJ3" s="11">
        <f>'OddsRatio_working_3-way'!U3/(3*'OddsRatio_working_3-way'!X3^(1/3))*SIN(('OddsRatio_working_3-way'!Y3+2*PI())/3)</f>
        <v>-0.40650923052005977</v>
      </c>
      <c r="AK3" s="11">
        <f>'OddsRatio_working_3-way'!U3/(3*'OddsRatio_working_3-way'!X3^(1/3))*SIN(('OddsRatio_working_3-way'!Y3+4*PI())/3)</f>
        <v>0.5008862529068463</v>
      </c>
      <c r="AL3" s="11">
        <f>'OddsRatio_working_3-way'!Z3+'OddsRatio_working_3-way'!AF3</f>
        <v>1.0477700532359493</v>
      </c>
      <c r="AM3" s="11">
        <f>'OddsRatio_working_3-way'!AA3+'OddsRatio_working_3-way'!AG3</f>
        <v>-0.68735082445895412</v>
      </c>
      <c r="AN3" s="11">
        <f>'OddsRatio_working_3-way'!AB3+'OddsRatio_working_3-way'!AH3</f>
        <v>-0.36041922877699512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1.0477700532359493</v>
      </c>
      <c r="AS3" s="11">
        <f>IF(('OddsRatio_working_3-way'!X3=0),IF(Q3&gt;0,-Q3^(1/3),(-Q3)^(1/3)),'OddsRatio_working_3-way'!AM3-'OddsRatio_working_3-way'!R3/3)</f>
        <v>-0.68735082445895412</v>
      </c>
      <c r="AT3" s="11">
        <f>IF(('OddsRatio_working_3-way'!X3=0),IF(Q3&gt;0,-Q3^(1/3),(-Q3)^(1/3)),'OddsRatio_working_3-way'!AN3-'OddsRatio_working_3-way'!R3/3)</f>
        <v>-0.36041922877699512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1.59</v>
      </c>
      <c r="B4" s="4">
        <f>IF('True_Odds_Calculator_3-way'!B5="","",'True_Odds_Calculator_3-way'!B5)</f>
        <v>4.84</v>
      </c>
      <c r="C4" s="4">
        <f>IF('True_Odds_Calculator_3-way'!C5="","",'True_Odds_Calculator_3-way'!C5)</f>
        <v>5.13</v>
      </c>
      <c r="D4" s="9">
        <f t="shared" ref="D4:D67" si="13">(K4/(AR4+K4-(AR4*K4)))</f>
        <v>0.61592328232330096</v>
      </c>
      <c r="E4" s="9">
        <f t="shared" ref="E4:E67" si="14">(L4/(AR4+L4-(AR4*L4)))</f>
        <v>0.19768522700158558</v>
      </c>
      <c r="F4" s="9">
        <f t="shared" ref="F4:F67" si="15">(M4/(AR4+M4-(AR4*M4)))</f>
        <v>0.18639149067511337</v>
      </c>
      <c r="G4" s="9">
        <f t="shared" ref="G4:G67" si="16">AR4</f>
        <v>1.0569132654510121</v>
      </c>
      <c r="H4" s="9">
        <f t="shared" ref="H4:H67" si="17">IF(A4="","",1/D4)</f>
        <v>1.6235788266160971</v>
      </c>
      <c r="I4" s="9">
        <f t="shared" ref="I4:I67" si="18">IF(B4="","",1/E4)</f>
        <v>5.0585469393318867</v>
      </c>
      <c r="J4" s="9">
        <f t="shared" ref="J4:J67" si="19">IF(C4="","",1/F4)</f>
        <v>5.3650517863126783</v>
      </c>
      <c r="K4" s="11">
        <f t="shared" ref="K4:K67" si="20">1/A4</f>
        <v>0.62893081761006286</v>
      </c>
      <c r="L4" s="11">
        <f t="shared" ref="L4:L67" si="21">1/B4</f>
        <v>0.20661157024793389</v>
      </c>
      <c r="M4" s="11">
        <f t="shared" ref="M4:M67" si="22">1/C4</f>
        <v>0.19493177387914232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-0.23701369264247296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0.21682727589862494</v>
      </c>
      <c r="Q4" s="11">
        <f>2*'OddsRatio_working_3-way'!K4*'OddsRatio_working_3-way'!L4*'OddsRatio_working_3-way'!M4</f>
        <v>5.0660578480987137E-2</v>
      </c>
      <c r="R4" s="11">
        <f t="shared" ref="R4:R67" si="23">O4/N4</f>
        <v>0</v>
      </c>
      <c r="S4" s="11">
        <f t="shared" ref="S4:S67" si="24">P4/N4</f>
        <v>-0.91483016648199078</v>
      </c>
      <c r="T4" s="11">
        <f t="shared" ref="T4:T67" si="25">Q4/N4</f>
        <v>-0.21374536600046515</v>
      </c>
      <c r="U4" s="11">
        <f>'OddsRatio_working_3-way'!S4-'OddsRatio_working_3-way'!R4^2/3</f>
        <v>-0.91483016648199078</v>
      </c>
      <c r="V4" s="11">
        <f>'OddsRatio_working_3-way'!S4*'OddsRatio_working_3-way'!R4/3-2*'OddsRatio_working_3-way'!R4^3/27-'OddsRatio_working_3-way'!T4</f>
        <v>0.21374536600046515</v>
      </c>
      <c r="W4" s="11">
        <f>'OddsRatio_working_3-way'!V4^2+4*'OddsRatio_working_3-way'!U4^3/27</f>
        <v>-6.7740235190209289E-2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0.16839486087532637</v>
      </c>
      <c r="Y4" s="11">
        <f>IF('OddsRatio_working_3-way'!W4&gt;=0,IF('OddsRatio_working_3-way'!V4+SQRT('OddsRatio_working_3-way'!W4)&gt;0,0,PI()),ACOS('OddsRatio_working_3-way'!V4/(2*'OddsRatio_working_3-way'!X4)))</f>
        <v>0.88323399262520574</v>
      </c>
      <c r="Z4" s="11">
        <f>'OddsRatio_working_3-way'!X4^(1/3)*COS('OddsRatio_working_3-way'!Y4/3)</f>
        <v>0.52845663272550603</v>
      </c>
      <c r="AA4" s="11">
        <f>'OddsRatio_working_3-way'!X4^(1/3)*COS(('OddsRatio_working_3-way'!Y4+2*PI())/3)</f>
        <v>-0.4030005474351564</v>
      </c>
      <c r="AB4" s="11">
        <f>'OddsRatio_working_3-way'!X4^(1/3)*COS(('OddsRatio_working_3-way'!Y4+4*PI())/3)</f>
        <v>-0.12545608529034971</v>
      </c>
      <c r="AC4" s="11">
        <f>'OddsRatio_working_3-way'!X4^(1/3)*SIN('OddsRatio_working_3-way'!Y4/3)</f>
        <v>0.16024036993139407</v>
      </c>
      <c r="AD4" s="11">
        <f>'OddsRatio_working_3-way'!X4^(1/3)*SIN(('OddsRatio_working_3-way'!Y4+2*PI())/3)</f>
        <v>0.377536683772974</v>
      </c>
      <c r="AE4" s="11">
        <f>'OddsRatio_working_3-way'!X4^(1/3)*SIN(('OddsRatio_working_3-way'!Y4+4*PI())/3)</f>
        <v>-0.53777705370436812</v>
      </c>
      <c r="AF4" s="11">
        <f>-'OddsRatio_working_3-way'!U4/(3*'OddsRatio_working_3-way'!X4^(1/3))*COS(('OddsRatio_working_3-way'!Y4)/3)</f>
        <v>0.52845663272550591</v>
      </c>
      <c r="AG4" s="11">
        <f>-'OddsRatio_working_3-way'!U4/(3*'OddsRatio_working_3-way'!X4^(1/3))*COS(('OddsRatio_working_3-way'!Y4+2*PI())/3)</f>
        <v>-0.40300054743515634</v>
      </c>
      <c r="AH4" s="11">
        <f>-'OddsRatio_working_3-way'!U4/(3*'OddsRatio_working_3-way'!X4^(1/3))*COS(('OddsRatio_working_3-way'!Y4+4*PI())/3)</f>
        <v>-0.12545608529034968</v>
      </c>
      <c r="AI4" s="11">
        <f>'OddsRatio_working_3-way'!U4/(3*'OddsRatio_working_3-way'!X4^(1/3))*SIN(('OddsRatio_working_3-way'!Y4)/3)</f>
        <v>-0.16024036993139404</v>
      </c>
      <c r="AJ4" s="11">
        <f>'OddsRatio_working_3-way'!U4/(3*'OddsRatio_working_3-way'!X4^(1/3))*SIN(('OddsRatio_working_3-way'!Y4+2*PI())/3)</f>
        <v>-0.37753668377297395</v>
      </c>
      <c r="AK4" s="11">
        <f>'OddsRatio_working_3-way'!U4/(3*'OddsRatio_working_3-way'!X4^(1/3))*SIN(('OddsRatio_working_3-way'!Y4+4*PI())/3)</f>
        <v>0.53777705370436801</v>
      </c>
      <c r="AL4" s="11">
        <f>'OddsRatio_working_3-way'!Z4+'OddsRatio_working_3-way'!AF4</f>
        <v>1.0569132654510121</v>
      </c>
      <c r="AM4" s="11">
        <f>'OddsRatio_working_3-way'!AA4+'OddsRatio_working_3-way'!AG4</f>
        <v>-0.80600109487031268</v>
      </c>
      <c r="AN4" s="11">
        <f>'OddsRatio_working_3-way'!AB4+'OddsRatio_working_3-way'!AH4</f>
        <v>-0.25091217058069937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1.0569132654510121</v>
      </c>
      <c r="AS4" s="11">
        <f>IF(('OddsRatio_working_3-way'!X4=0),IF(Q4&gt;0,-Q4^(1/3),(-Q4)^(1/3)),'OddsRatio_working_3-way'!AM4-'OddsRatio_working_3-way'!R4/3)</f>
        <v>-0.80600109487031268</v>
      </c>
      <c r="AT4" s="11">
        <f>IF(('OddsRatio_working_3-way'!X4=0),IF(Q4&gt;0,-Q4^(1/3),(-Q4)^(1/3)),'OddsRatio_working_3-way'!AN4-'OddsRatio_working_3-way'!R4/3)</f>
        <v>-0.25091217058069937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10.35</v>
      </c>
      <c r="B5" s="4">
        <f>IF('True_Odds_Calculator_3-way'!B6="","",'True_Odds_Calculator_3-way'!B6)</f>
        <v>6.67</v>
      </c>
      <c r="C5" s="4">
        <f>IF('True_Odds_Calculator_3-way'!C6="","",'True_Odds_Calculator_3-way'!C6)</f>
        <v>1.26</v>
      </c>
      <c r="D5" s="9">
        <f t="shared" si="13"/>
        <v>8.7664392293731463E-2</v>
      </c>
      <c r="E5" s="9">
        <f t="shared" si="14"/>
        <v>0.13677892551228449</v>
      </c>
      <c r="F5" s="9">
        <f t="shared" si="15"/>
        <v>0.77555668219398421</v>
      </c>
      <c r="G5" s="9">
        <f t="shared" si="16"/>
        <v>1.1130631065947298</v>
      </c>
      <c r="H5" s="9">
        <f t="shared" si="17"/>
        <v>11.407140046660725</v>
      </c>
      <c r="I5" s="9">
        <f t="shared" si="18"/>
        <v>7.3110678143921177</v>
      </c>
      <c r="J5" s="9">
        <f t="shared" si="19"/>
        <v>1.2893964077146298</v>
      </c>
      <c r="K5" s="11">
        <f t="shared" si="20"/>
        <v>9.6618357487922704E-2</v>
      </c>
      <c r="L5" s="11">
        <f t="shared" si="21"/>
        <v>0.14992503748125938</v>
      </c>
      <c r="M5" s="11">
        <f t="shared" si="22"/>
        <v>0.79365079365079361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-0.15846424613780075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0.17566556036451522</v>
      </c>
      <c r="Q5" s="11">
        <f>2*'OddsRatio_working_3-way'!K5*'OddsRatio_working_3-way'!L5*'OddsRatio_working_3-way'!M5</f>
        <v>2.2992874393261156E-2</v>
      </c>
      <c r="R5" s="11">
        <f t="shared" si="23"/>
        <v>0</v>
      </c>
      <c r="S5" s="11">
        <f t="shared" si="24"/>
        <v>-1.1085501281579706</v>
      </c>
      <c r="T5" s="11">
        <f t="shared" si="25"/>
        <v>-0.1450981843138705</v>
      </c>
      <c r="U5" s="11">
        <f>'OddsRatio_working_3-way'!S5-'OddsRatio_working_3-way'!R5^2/3</f>
        <v>-1.1085501281579706</v>
      </c>
      <c r="V5" s="11">
        <f>'OddsRatio_working_3-way'!S5*'OddsRatio_working_3-way'!R5/3-2*'OddsRatio_working_3-way'!R5^3/27-'OddsRatio_working_3-way'!T5</f>
        <v>0.1450981843138705</v>
      </c>
      <c r="W5" s="11">
        <f>'OddsRatio_working_3-way'!V5^2+4*'OddsRatio_working_3-way'!U5^3/27</f>
        <v>-0.18076560368658445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0.22462139634158096</v>
      </c>
      <c r="Y5" s="11">
        <f>IF('OddsRatio_working_3-way'!W5&gt;=0,IF('OddsRatio_working_3-way'!V5+SQRT('OddsRatio_working_3-way'!W5)&gt;0,0,PI()),ACOS('OddsRatio_working_3-way'!V5/(2*'OddsRatio_working_3-way'!X5)))</f>
        <v>1.241915659944667</v>
      </c>
      <c r="Z5" s="11">
        <f>'OddsRatio_working_3-way'!X5^(1/3)*COS('OddsRatio_working_3-way'!Y5/3)</f>
        <v>0.55653155329736503</v>
      </c>
      <c r="AA5" s="11">
        <f>'OddsRatio_working_3-way'!X5^(1/3)*COS(('OddsRatio_working_3-way'!Y5+2*PI())/3)</f>
        <v>-0.49002508501034414</v>
      </c>
      <c r="AB5" s="11">
        <f>'OddsRatio_working_3-way'!X5^(1/3)*COS(('OddsRatio_working_3-way'!Y5+4*PI())/3)</f>
        <v>-6.6506468287021087E-2</v>
      </c>
      <c r="AC5" s="11">
        <f>'OddsRatio_working_3-way'!X5^(1/3)*SIN('OddsRatio_working_3-way'!Y5/3)</f>
        <v>0.24451858737202861</v>
      </c>
      <c r="AD5" s="11">
        <f>'OddsRatio_working_3-way'!X5^(1/3)*SIN(('OddsRatio_working_3-way'!Y5+2*PI())/3)</f>
        <v>0.35971116947711712</v>
      </c>
      <c r="AE5" s="11">
        <f>'OddsRatio_working_3-way'!X5^(1/3)*SIN(('OddsRatio_working_3-way'!Y5+4*PI())/3)</f>
        <v>-0.6042297568491457</v>
      </c>
      <c r="AF5" s="11">
        <f>-'OddsRatio_working_3-way'!U5/(3*'OddsRatio_working_3-way'!X5^(1/3))*COS(('OddsRatio_working_3-way'!Y5)/3)</f>
        <v>0.55653155329736492</v>
      </c>
      <c r="AG5" s="11">
        <f>-'OddsRatio_working_3-way'!U5/(3*'OddsRatio_working_3-way'!X5^(1/3))*COS(('OddsRatio_working_3-way'!Y5+2*PI())/3)</f>
        <v>-0.49002508501034403</v>
      </c>
      <c r="AH5" s="11">
        <f>-'OddsRatio_working_3-way'!U5/(3*'OddsRatio_working_3-way'!X5^(1/3))*COS(('OddsRatio_working_3-way'!Y5+4*PI())/3)</f>
        <v>-6.6506468287021073E-2</v>
      </c>
      <c r="AI5" s="11">
        <f>'OddsRatio_working_3-way'!U5/(3*'OddsRatio_working_3-way'!X5^(1/3))*SIN(('OddsRatio_working_3-way'!Y5)/3)</f>
        <v>-0.24451858737202856</v>
      </c>
      <c r="AJ5" s="11">
        <f>'OddsRatio_working_3-way'!U5/(3*'OddsRatio_working_3-way'!X5^(1/3))*SIN(('OddsRatio_working_3-way'!Y5+2*PI())/3)</f>
        <v>-0.35971116947711707</v>
      </c>
      <c r="AK5" s="11">
        <f>'OddsRatio_working_3-way'!U5/(3*'OddsRatio_working_3-way'!X5^(1/3))*SIN(('OddsRatio_working_3-way'!Y5+4*PI())/3)</f>
        <v>0.60422975684914559</v>
      </c>
      <c r="AL5" s="11">
        <f>'OddsRatio_working_3-way'!Z5+'OddsRatio_working_3-way'!AF5</f>
        <v>1.1130631065947298</v>
      </c>
      <c r="AM5" s="11">
        <f>'OddsRatio_working_3-way'!AA5+'OddsRatio_working_3-way'!AG5</f>
        <v>-0.98005017002068817</v>
      </c>
      <c r="AN5" s="11">
        <f>'OddsRatio_working_3-way'!AB5+'OddsRatio_working_3-way'!AH5</f>
        <v>-0.13301293657404217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1.1130631065947298</v>
      </c>
      <c r="AS5" s="11">
        <f>IF(('OddsRatio_working_3-way'!X5=0),IF(Q5&gt;0,-Q5^(1/3),(-Q5)^(1/3)),'OddsRatio_working_3-way'!AM5-'OddsRatio_working_3-way'!R5/3)</f>
        <v>-0.98005017002068817</v>
      </c>
      <c r="AT5" s="11">
        <f>IF(('OddsRatio_working_3-way'!X5=0),IF(Q5&gt;0,-Q5^(1/3),(-Q5)^(1/3)),'OddsRatio_working_3-way'!AN5-'OddsRatio_working_3-way'!R5/3)</f>
        <v>-0.13301293657404217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1.54</v>
      </c>
      <c r="B6" s="4">
        <f>IF('True_Odds_Calculator_3-way'!B7="","",'True_Odds_Calculator_3-way'!B7)</f>
        <v>4.9800000000000004</v>
      </c>
      <c r="C6" s="4">
        <f>IF('True_Odds_Calculator_3-way'!C7="","",'True_Odds_Calculator_3-way'!C7)</f>
        <v>5.52</v>
      </c>
      <c r="D6" s="9">
        <f t="shared" si="13"/>
        <v>0.63585622057131019</v>
      </c>
      <c r="E6" s="9">
        <f t="shared" si="14"/>
        <v>0.19153849206200471</v>
      </c>
      <c r="F6" s="9">
        <f t="shared" si="15"/>
        <v>0.1726052873666851</v>
      </c>
      <c r="G6" s="9">
        <f t="shared" si="16"/>
        <v>1.0605232919943186</v>
      </c>
      <c r="H6" s="9">
        <f t="shared" si="17"/>
        <v>1.572682577676932</v>
      </c>
      <c r="I6" s="9">
        <f t="shared" si="18"/>
        <v>5.2208827021373887</v>
      </c>
      <c r="J6" s="9">
        <f t="shared" si="19"/>
        <v>5.7935652798143193</v>
      </c>
      <c r="K6" s="11">
        <f t="shared" si="20"/>
        <v>0.64935064935064934</v>
      </c>
      <c r="L6" s="11">
        <f t="shared" si="21"/>
        <v>0.20080321285140559</v>
      </c>
      <c r="M6" s="11">
        <f t="shared" si="22"/>
        <v>0.1811594202898551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-0.22947011082160373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0.21354002495961638</v>
      </c>
      <c r="Q6" s="11">
        <f>2*'OddsRatio_working_3-way'!K6*'OddsRatio_working_3-way'!L6*'OddsRatio_working_3-way'!M6</f>
        <v>4.7243368353897426E-2</v>
      </c>
      <c r="R6" s="11">
        <f t="shared" si="23"/>
        <v>0</v>
      </c>
      <c r="S6" s="11">
        <f t="shared" si="24"/>
        <v>-0.9305788200260563</v>
      </c>
      <c r="T6" s="11">
        <f t="shared" si="25"/>
        <v>-0.20588026991726907</v>
      </c>
      <c r="U6" s="11">
        <f>'OddsRatio_working_3-way'!S6-'OddsRatio_working_3-way'!R6^2/3</f>
        <v>-0.9305788200260563</v>
      </c>
      <c r="V6" s="11">
        <f>'OddsRatio_working_3-way'!S6*'OddsRatio_working_3-way'!R6/3-2*'OddsRatio_working_3-way'!R6^3/27-'OddsRatio_working_3-way'!T6</f>
        <v>0.20588026991726907</v>
      </c>
      <c r="W6" s="11">
        <f>'OddsRatio_working_3-way'!V6^2+4*'OddsRatio_working_3-way'!U6^3/27</f>
        <v>-7.6999951385688548E-2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0.17276185699315699</v>
      </c>
      <c r="Y6" s="11">
        <f>IF('OddsRatio_working_3-way'!W6&gt;=0,IF('OddsRatio_working_3-way'!V6+SQRT('OddsRatio_working_3-way'!W6)&gt;0,0,PI()),ACOS('OddsRatio_working_3-way'!V6/(2*'OddsRatio_working_3-way'!X6)))</f>
        <v>0.932472815181699</v>
      </c>
      <c r="Z6" s="11">
        <f>'OddsRatio_working_3-way'!X6^(1/3)*COS('OddsRatio_working_3-way'!Y6/3)</f>
        <v>0.5302616459971593</v>
      </c>
      <c r="AA6" s="11">
        <f>'OddsRatio_working_3-way'!X6^(1/3)*COS(('OddsRatio_working_3-way'!Y6+2*PI())/3)</f>
        <v>-0.41264911032188567</v>
      </c>
      <c r="AB6" s="11">
        <f>'OddsRatio_working_3-way'!X6^(1/3)*COS(('OddsRatio_working_3-way'!Y6+4*PI())/3)</f>
        <v>-0.11761253567527384</v>
      </c>
      <c r="AC6" s="11">
        <f>'OddsRatio_working_3-way'!X6^(1/3)*SIN('OddsRatio_working_3-way'!Y6/3)</f>
        <v>0.17033944579300669</v>
      </c>
      <c r="AD6" s="11">
        <f>'OddsRatio_working_3-way'!X6^(1/3)*SIN(('OddsRatio_working_3-way'!Y6+2*PI())/3)</f>
        <v>0.3740503331895878</v>
      </c>
      <c r="AE6" s="11">
        <f>'OddsRatio_working_3-way'!X6^(1/3)*SIN(('OddsRatio_working_3-way'!Y6+4*PI())/3)</f>
        <v>-0.54438977898259433</v>
      </c>
      <c r="AF6" s="11">
        <f>-'OddsRatio_working_3-way'!U6/(3*'OddsRatio_working_3-way'!X6^(1/3))*COS(('OddsRatio_working_3-way'!Y6)/3)</f>
        <v>0.5302616459971593</v>
      </c>
      <c r="AG6" s="11">
        <f>-'OddsRatio_working_3-way'!U6/(3*'OddsRatio_working_3-way'!X6^(1/3))*COS(('OddsRatio_working_3-way'!Y6+2*PI())/3)</f>
        <v>-0.41264911032188567</v>
      </c>
      <c r="AH6" s="11">
        <f>-'OddsRatio_working_3-way'!U6/(3*'OddsRatio_working_3-way'!X6^(1/3))*COS(('OddsRatio_working_3-way'!Y6+4*PI())/3)</f>
        <v>-0.11761253567527384</v>
      </c>
      <c r="AI6" s="11">
        <f>'OddsRatio_working_3-way'!U6/(3*'OddsRatio_working_3-way'!X6^(1/3))*SIN(('OddsRatio_working_3-way'!Y6)/3)</f>
        <v>-0.17033944579300669</v>
      </c>
      <c r="AJ6" s="11">
        <f>'OddsRatio_working_3-way'!U6/(3*'OddsRatio_working_3-way'!X6^(1/3))*SIN(('OddsRatio_working_3-way'!Y6+2*PI())/3)</f>
        <v>-0.3740503331895878</v>
      </c>
      <c r="AK6" s="11">
        <f>'OddsRatio_working_3-way'!U6/(3*'OddsRatio_working_3-way'!X6^(1/3))*SIN(('OddsRatio_working_3-way'!Y6+4*PI())/3)</f>
        <v>0.54438977898259433</v>
      </c>
      <c r="AL6" s="11">
        <f>'OddsRatio_working_3-way'!Z6+'OddsRatio_working_3-way'!AF6</f>
        <v>1.0605232919943186</v>
      </c>
      <c r="AM6" s="11">
        <f>'OddsRatio_working_3-way'!AA6+'OddsRatio_working_3-way'!AG6</f>
        <v>-0.82529822064377134</v>
      </c>
      <c r="AN6" s="11">
        <f>'OddsRatio_working_3-way'!AB6+'OddsRatio_working_3-way'!AH6</f>
        <v>-0.23522507135054768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1.0605232919943186</v>
      </c>
      <c r="AS6" s="11">
        <f>IF(('OddsRatio_working_3-way'!X6=0),IF(Q6&gt;0,-Q6^(1/3),(-Q6)^(1/3)),'OddsRatio_working_3-way'!AM6-'OddsRatio_working_3-way'!R6/3)</f>
        <v>-0.82529822064377134</v>
      </c>
      <c r="AT6" s="11">
        <f>IF(('OddsRatio_working_3-way'!X6=0),IF(Q6&gt;0,-Q6^(1/3),(-Q6)^(1/3)),'OddsRatio_working_3-way'!AN6-'OddsRatio_working_3-way'!R6/3)</f>
        <v>-0.23522507135054768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2.4</v>
      </c>
      <c r="B7" s="4">
        <f>IF('True_Odds_Calculator_3-way'!B8="","",'True_Odds_Calculator_3-way'!B8)</f>
        <v>4.08</v>
      </c>
      <c r="C7" s="4">
        <f>IF('True_Odds_Calculator_3-way'!C8="","",'True_Odds_Calculator_3-way'!C8)</f>
        <v>2.73</v>
      </c>
      <c r="D7" s="9">
        <f t="shared" si="13"/>
        <v>0.40630557591938238</v>
      </c>
      <c r="E7" s="9">
        <f t="shared" si="14"/>
        <v>0.23726797055889459</v>
      </c>
      <c r="F7" s="9">
        <f t="shared" si="15"/>
        <v>0.35642645352172297</v>
      </c>
      <c r="G7" s="9">
        <f t="shared" si="16"/>
        <v>1.0437155454051941</v>
      </c>
      <c r="H7" s="9">
        <f t="shared" si="17"/>
        <v>2.461201763567272</v>
      </c>
      <c r="I7" s="9">
        <f t="shared" si="18"/>
        <v>4.2146438798479977</v>
      </c>
      <c r="J7" s="9">
        <f t="shared" si="19"/>
        <v>2.805627893550986</v>
      </c>
      <c r="K7" s="11">
        <f t="shared" si="20"/>
        <v>0.41666666666666669</v>
      </c>
      <c r="L7" s="11">
        <f t="shared" si="21"/>
        <v>0.24509803921568626</v>
      </c>
      <c r="M7" s="11">
        <f t="shared" si="22"/>
        <v>0.36630036630036628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-0.27905563934975708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0.23230446024563672</v>
      </c>
      <c r="Q7" s="11">
        <f>2*'OddsRatio_working_3-way'!K7*'OddsRatio_working_3-way'!L7*'OddsRatio_working_3-way'!M7</f>
        <v>7.4816251286839511E-2</v>
      </c>
      <c r="R7" s="11">
        <f t="shared" si="23"/>
        <v>0</v>
      </c>
      <c r="S7" s="11">
        <f t="shared" si="24"/>
        <v>-0.83246646004697178</v>
      </c>
      <c r="T7" s="11">
        <f t="shared" si="25"/>
        <v>-0.26810514011174608</v>
      </c>
      <c r="U7" s="11">
        <f>'OddsRatio_working_3-way'!S7-'OddsRatio_working_3-way'!R7^2/3</f>
        <v>-0.83246646004697178</v>
      </c>
      <c r="V7" s="11">
        <f>'OddsRatio_working_3-way'!S7*'OddsRatio_working_3-way'!R7/3-2*'OddsRatio_working_3-way'!R7^3/27-'OddsRatio_working_3-way'!T7</f>
        <v>0.26810514011174608</v>
      </c>
      <c r="W7" s="11">
        <f>'OddsRatio_working_3-way'!V7^2+4*'OddsRatio_working_3-way'!U7^3/27</f>
        <v>-1.3586240617847425E-2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0.14617336177651044</v>
      </c>
      <c r="Y7" s="11">
        <f>IF('OddsRatio_working_3-way'!W7&gt;=0,IF('OddsRatio_working_3-way'!V7+SQRT('OddsRatio_working_3-way'!W7)&gt;0,0,PI()),ACOS('OddsRatio_working_3-way'!V7/(2*'OddsRatio_working_3-way'!X7)))</f>
        <v>0.41010405790456361</v>
      </c>
      <c r="Z7" s="11">
        <f>'OddsRatio_working_3-way'!X7^(1/3)*COS('OddsRatio_working_3-way'!Y7/3)</f>
        <v>0.52185777270259703</v>
      </c>
      <c r="AA7" s="11">
        <f>'OddsRatio_working_3-way'!X7^(1/3)*COS(('OddsRatio_working_3-way'!Y7+2*PI())/3)</f>
        <v>-0.32309771949264376</v>
      </c>
      <c r="AB7" s="11">
        <f>'OddsRatio_working_3-way'!X7^(1/3)*COS(('OddsRatio_working_3-way'!Y7+4*PI())/3)</f>
        <v>-0.19876005320995316</v>
      </c>
      <c r="AC7" s="11">
        <f>'OddsRatio_working_3-way'!X7^(1/3)*SIN('OddsRatio_working_3-way'!Y7/3)</f>
        <v>7.1786385098721275E-2</v>
      </c>
      <c r="AD7" s="11">
        <f>'OddsRatio_working_3-way'!X7^(1/3)*SIN(('OddsRatio_working_3-way'!Y7+2*PI())/3)</f>
        <v>0.41604889577345378</v>
      </c>
      <c r="AE7" s="11">
        <f>'OddsRatio_working_3-way'!X7^(1/3)*SIN(('OddsRatio_working_3-way'!Y7+4*PI())/3)</f>
        <v>-0.48783528087217498</v>
      </c>
      <c r="AF7" s="11">
        <f>-'OddsRatio_working_3-way'!U7/(3*'OddsRatio_working_3-way'!X7^(1/3))*COS(('OddsRatio_working_3-way'!Y7)/3)</f>
        <v>0.52185777270259703</v>
      </c>
      <c r="AG7" s="11">
        <f>-'OddsRatio_working_3-way'!U7/(3*'OddsRatio_working_3-way'!X7^(1/3))*COS(('OddsRatio_working_3-way'!Y7+2*PI())/3)</f>
        <v>-0.32309771949264376</v>
      </c>
      <c r="AH7" s="11">
        <f>-'OddsRatio_working_3-way'!U7/(3*'OddsRatio_working_3-way'!X7^(1/3))*COS(('OddsRatio_working_3-way'!Y7+4*PI())/3)</f>
        <v>-0.19876005320995316</v>
      </c>
      <c r="AI7" s="11">
        <f>'OddsRatio_working_3-way'!U7/(3*'OddsRatio_working_3-way'!X7^(1/3))*SIN(('OddsRatio_working_3-way'!Y7)/3)</f>
        <v>-7.1786385098721275E-2</v>
      </c>
      <c r="AJ7" s="11">
        <f>'OddsRatio_working_3-way'!U7/(3*'OddsRatio_working_3-way'!X7^(1/3))*SIN(('OddsRatio_working_3-way'!Y7+2*PI())/3)</f>
        <v>-0.41604889577345378</v>
      </c>
      <c r="AK7" s="11">
        <f>'OddsRatio_working_3-way'!U7/(3*'OddsRatio_working_3-way'!X7^(1/3))*SIN(('OddsRatio_working_3-way'!Y7+4*PI())/3)</f>
        <v>0.48783528087217498</v>
      </c>
      <c r="AL7" s="11">
        <f>'OddsRatio_working_3-way'!Z7+'OddsRatio_working_3-way'!AF7</f>
        <v>1.0437155454051941</v>
      </c>
      <c r="AM7" s="11">
        <f>'OddsRatio_working_3-way'!AA7+'OddsRatio_working_3-way'!AG7</f>
        <v>-0.64619543898528753</v>
      </c>
      <c r="AN7" s="11">
        <f>'OddsRatio_working_3-way'!AB7+'OddsRatio_working_3-way'!AH7</f>
        <v>-0.39752010641990632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1.0437155454051941</v>
      </c>
      <c r="AS7" s="11">
        <f>IF(('OddsRatio_working_3-way'!X7=0),IF(Q7&gt;0,-Q7^(1/3),(-Q7)^(1/3)),'OddsRatio_working_3-way'!AM7-'OddsRatio_working_3-way'!R7/3)</f>
        <v>-0.64619543898528753</v>
      </c>
      <c r="AT7" s="11">
        <f>IF(('OddsRatio_working_3-way'!X7=0),IF(Q7&gt;0,-Q7^(1/3),(-Q7)^(1/3)),'OddsRatio_working_3-way'!AN7-'OddsRatio_working_3-way'!R7/3)</f>
        <v>-0.39752010641990632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1.72</v>
      </c>
      <c r="B8" s="4">
        <f>IF('True_Odds_Calculator_3-way'!B9="","",'True_Odds_Calculator_3-way'!B9)</f>
        <v>4.34</v>
      </c>
      <c r="C8" s="4">
        <f>IF('True_Odds_Calculator_3-way'!C9="","",'True_Odds_Calculator_3-way'!C9)</f>
        <v>4.55</v>
      </c>
      <c r="D8" s="9">
        <f t="shared" si="13"/>
        <v>0.56826643031697555</v>
      </c>
      <c r="E8" s="9">
        <f t="shared" si="14"/>
        <v>0.22102671772971749</v>
      </c>
      <c r="F8" s="9">
        <f t="shared" si="15"/>
        <v>0.21070685195330724</v>
      </c>
      <c r="G8" s="9">
        <f t="shared" si="16"/>
        <v>1.0551915895482682</v>
      </c>
      <c r="H8" s="9">
        <f t="shared" si="17"/>
        <v>1.759737944474753</v>
      </c>
      <c r="I8" s="9">
        <f t="shared" si="18"/>
        <v>4.5243399090912169</v>
      </c>
      <c r="J8" s="9">
        <f t="shared" si="19"/>
        <v>4.7459301428963521</v>
      </c>
      <c r="K8" s="11">
        <f t="shared" si="20"/>
        <v>0.58139534883720934</v>
      </c>
      <c r="L8" s="11">
        <f t="shared" si="21"/>
        <v>0.2304147465437788</v>
      </c>
      <c r="M8" s="11">
        <f t="shared" si="22"/>
        <v>0.21978021978021978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-0.2513493365492081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0.22405522887786311</v>
      </c>
      <c r="Q8" s="11">
        <f>2*'OddsRatio_working_3-way'!K8*'OddsRatio_working_3-way'!L8*'OddsRatio_working_3-way'!M8</f>
        <v>5.8884422832552734E-2</v>
      </c>
      <c r="R8" s="11">
        <f t="shared" si="23"/>
        <v>0</v>
      </c>
      <c r="S8" s="11">
        <f t="shared" si="24"/>
        <v>-0.89140966892506013</v>
      </c>
      <c r="T8" s="11">
        <f t="shared" si="25"/>
        <v>-0.23427323756243371</v>
      </c>
      <c r="U8" s="11">
        <f>'OddsRatio_working_3-way'!S8-'OddsRatio_working_3-way'!R8^2/3</f>
        <v>-0.89140966892506013</v>
      </c>
      <c r="V8" s="11">
        <f>'OddsRatio_working_3-way'!S8*'OddsRatio_working_3-way'!R8/3-2*'OddsRatio_working_3-way'!R8^3/27-'OddsRatio_working_3-way'!T8</f>
        <v>0.23427323756243371</v>
      </c>
      <c r="W8" s="11">
        <f>'OddsRatio_working_3-way'!V8^2+4*'OddsRatio_working_3-way'!U8^3/27</f>
        <v>-5.0052954577180564E-2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0.16196983084448557</v>
      </c>
      <c r="Y8" s="11">
        <f>IF('OddsRatio_working_3-way'!W8&gt;=0,IF('OddsRatio_working_3-way'!V8+SQRT('OddsRatio_working_3-way'!W8)&gt;0,0,PI()),ACOS('OddsRatio_working_3-way'!V8/(2*'OddsRatio_working_3-way'!X8)))</f>
        <v>0.76237145320046718</v>
      </c>
      <c r="Z8" s="11">
        <f>'OddsRatio_working_3-way'!X8^(1/3)*COS('OddsRatio_working_3-way'!Y8/3)</f>
        <v>0.52759579477413421</v>
      </c>
      <c r="AA8" s="11">
        <f>'OddsRatio_working_3-way'!X8^(1/3)*COS(('OddsRatio_working_3-way'!Y8+2*PI())/3)</f>
        <v>-0.3824757185406098</v>
      </c>
      <c r="AB8" s="11">
        <f>'OddsRatio_working_3-way'!X8^(1/3)*COS(('OddsRatio_working_3-way'!Y8+4*PI())/3)</f>
        <v>-0.1451200762335243</v>
      </c>
      <c r="AC8" s="11">
        <f>'OddsRatio_working_3-way'!X8^(1/3)*SIN('OddsRatio_working_3-way'!Y8/3)</f>
        <v>0.13703734397967232</v>
      </c>
      <c r="AD8" s="11">
        <f>'OddsRatio_working_3-way'!X8^(1/3)*SIN(('OddsRatio_working_3-way'!Y8+2*PI())/3)</f>
        <v>0.38839268921440528</v>
      </c>
      <c r="AE8" s="11">
        <f>'OddsRatio_working_3-way'!X8^(1/3)*SIN(('OddsRatio_working_3-way'!Y8+4*PI())/3)</f>
        <v>-0.52543003319407755</v>
      </c>
      <c r="AF8" s="11">
        <f>-'OddsRatio_working_3-way'!U8/(3*'OddsRatio_working_3-way'!X8^(1/3))*COS(('OddsRatio_working_3-way'!Y8)/3)</f>
        <v>0.5275957947741341</v>
      </c>
      <c r="AG8" s="11">
        <f>-'OddsRatio_working_3-way'!U8/(3*'OddsRatio_working_3-way'!X8^(1/3))*COS(('OddsRatio_working_3-way'!Y8+2*PI())/3)</f>
        <v>-0.38247571854060974</v>
      </c>
      <c r="AH8" s="11">
        <f>-'OddsRatio_working_3-way'!U8/(3*'OddsRatio_working_3-way'!X8^(1/3))*COS(('OddsRatio_working_3-way'!Y8+4*PI())/3)</f>
        <v>-0.14512007623352427</v>
      </c>
      <c r="AI8" s="11">
        <f>'OddsRatio_working_3-way'!U8/(3*'OddsRatio_working_3-way'!X8^(1/3))*SIN(('OddsRatio_working_3-way'!Y8)/3)</f>
        <v>-0.13703734397967229</v>
      </c>
      <c r="AJ8" s="11">
        <f>'OddsRatio_working_3-way'!U8/(3*'OddsRatio_working_3-way'!X8^(1/3))*SIN(('OddsRatio_working_3-way'!Y8+2*PI())/3)</f>
        <v>-0.38839268921440517</v>
      </c>
      <c r="AK8" s="11">
        <f>'OddsRatio_working_3-way'!U8/(3*'OddsRatio_working_3-way'!X8^(1/3))*SIN(('OddsRatio_working_3-way'!Y8+4*PI())/3)</f>
        <v>0.52543003319407744</v>
      </c>
      <c r="AL8" s="11">
        <f>'OddsRatio_working_3-way'!Z8+'OddsRatio_working_3-way'!AF8</f>
        <v>1.0551915895482682</v>
      </c>
      <c r="AM8" s="11">
        <f>'OddsRatio_working_3-way'!AA8+'OddsRatio_working_3-way'!AG8</f>
        <v>-0.7649514370812196</v>
      </c>
      <c r="AN8" s="11">
        <f>'OddsRatio_working_3-way'!AB8+'OddsRatio_working_3-way'!AH8</f>
        <v>-0.2902401524670486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1.0551915895482682</v>
      </c>
      <c r="AS8" s="11">
        <f>IF(('OddsRatio_working_3-way'!X8=0),IF(Q8&gt;0,-Q8^(1/3),(-Q8)^(1/3)),'OddsRatio_working_3-way'!AM8-'OddsRatio_working_3-way'!R8/3)</f>
        <v>-0.7649514370812196</v>
      </c>
      <c r="AT8" s="11">
        <f>IF(('OddsRatio_working_3-way'!X8=0),IF(Q8&gt;0,-Q8^(1/3),(-Q8)^(1/3)),'OddsRatio_working_3-way'!AN8-'OddsRatio_working_3-way'!R8/3)</f>
        <v>-0.2902401524670486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2.06</v>
      </c>
      <c r="B9" s="4">
        <f>IF('True_Odds_Calculator_3-way'!B10="","",'True_Odds_Calculator_3-way'!B10)</f>
        <v>4.41</v>
      </c>
      <c r="C9" s="4">
        <f>IF('True_Odds_Calculator_3-way'!C10="","",'True_Odds_Calculator_3-way'!C10)</f>
        <v>3.17</v>
      </c>
      <c r="D9" s="9">
        <f t="shared" si="13"/>
        <v>0.47460305689209475</v>
      </c>
      <c r="E9" s="9">
        <f t="shared" si="14"/>
        <v>0.21923694060515639</v>
      </c>
      <c r="F9" s="9">
        <f t="shared" si="15"/>
        <v>0.30616000250274883</v>
      </c>
      <c r="G9" s="9">
        <f t="shared" si="16"/>
        <v>1.0443622018446375</v>
      </c>
      <c r="H9" s="9">
        <f t="shared" si="17"/>
        <v>2.1070239339553156</v>
      </c>
      <c r="I9" s="9">
        <f t="shared" si="18"/>
        <v>4.5612751082902143</v>
      </c>
      <c r="J9" s="9">
        <f t="shared" si="19"/>
        <v>3.2662659780028633</v>
      </c>
      <c r="K9" s="11">
        <f t="shared" si="20"/>
        <v>0.4854368932038835</v>
      </c>
      <c r="L9" s="11">
        <f t="shared" si="21"/>
        <v>0.22675736961451246</v>
      </c>
      <c r="M9" s="11">
        <f t="shared" si="22"/>
        <v>0.31545741324921134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-0.27236726262789779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0.23057011029376787</v>
      </c>
      <c r="Q9" s="11">
        <f>2*'OddsRatio_working_3-way'!K9*'OddsRatio_working_3-way'!L9*'OddsRatio_working_3-way'!M9</f>
        <v>6.94488284017373E-2</v>
      </c>
      <c r="R9" s="11">
        <f t="shared" si="23"/>
        <v>0</v>
      </c>
      <c r="S9" s="11">
        <f t="shared" si="24"/>
        <v>-0.84654120348071249</v>
      </c>
      <c r="T9" s="11">
        <f t="shared" si="25"/>
        <v>-0.25498229020503382</v>
      </c>
      <c r="U9" s="11">
        <f>'OddsRatio_working_3-way'!S9-'OddsRatio_working_3-way'!R9^2/3</f>
        <v>-0.84654120348071249</v>
      </c>
      <c r="V9" s="11">
        <f>'OddsRatio_working_3-way'!S9*'OddsRatio_working_3-way'!R9/3-2*'OddsRatio_working_3-way'!R9^3/27-'OddsRatio_working_3-way'!T9</f>
        <v>0.25498229020503382</v>
      </c>
      <c r="W9" s="11">
        <f>'OddsRatio_working_3-way'!V9^2+4*'OddsRatio_working_3-way'!U9^3/27</f>
        <v>-2.4859368498534984E-2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0.14989607801468577</v>
      </c>
      <c r="Y9" s="11">
        <f>IF('OddsRatio_working_3-way'!W9&gt;=0,IF('OddsRatio_working_3-way'!V9+SQRT('OddsRatio_working_3-way'!W9)&gt;0,0,PI()),ACOS('OddsRatio_working_3-way'!V9/(2*'OddsRatio_working_3-way'!X9)))</f>
        <v>0.55380367771782191</v>
      </c>
      <c r="Z9" s="11">
        <f>'OddsRatio_working_3-way'!X9^(1/3)*COS('OddsRatio_working_3-way'!Y9/3)</f>
        <v>0.52218110092231873</v>
      </c>
      <c r="AA9" s="11">
        <f>'OddsRatio_working_3-way'!X9^(1/3)*COS(('OddsRatio_working_3-way'!Y9+2*PI())/3)</f>
        <v>-0.34553268597326287</v>
      </c>
      <c r="AB9" s="11">
        <f>'OddsRatio_working_3-way'!X9^(1/3)*COS(('OddsRatio_working_3-way'!Y9+4*PI())/3)</f>
        <v>-0.17664841494905603</v>
      </c>
      <c r="AC9" s="11">
        <f>'OddsRatio_working_3-way'!X9^(1/3)*SIN('OddsRatio_working_3-way'!Y9/3)</f>
        <v>9.7505379337719619E-2</v>
      </c>
      <c r="AD9" s="11">
        <f>'OddsRatio_working_3-way'!X9^(1/3)*SIN(('OddsRatio_working_3-way'!Y9+2*PI())/3)</f>
        <v>0.40346940910599405</v>
      </c>
      <c r="AE9" s="11">
        <f>'OddsRatio_working_3-way'!X9^(1/3)*SIN(('OddsRatio_working_3-way'!Y9+4*PI())/3)</f>
        <v>-0.50097478844371357</v>
      </c>
      <c r="AF9" s="11">
        <f>-'OddsRatio_working_3-way'!U9/(3*'OddsRatio_working_3-way'!X9^(1/3))*COS(('OddsRatio_working_3-way'!Y9)/3)</f>
        <v>0.52218110092231873</v>
      </c>
      <c r="AG9" s="11">
        <f>-'OddsRatio_working_3-way'!U9/(3*'OddsRatio_working_3-way'!X9^(1/3))*COS(('OddsRatio_working_3-way'!Y9+2*PI())/3)</f>
        <v>-0.34553268597326287</v>
      </c>
      <c r="AH9" s="11">
        <f>-'OddsRatio_working_3-way'!U9/(3*'OddsRatio_working_3-way'!X9^(1/3))*COS(('OddsRatio_working_3-way'!Y9+4*PI())/3)</f>
        <v>-0.17664841494905603</v>
      </c>
      <c r="AI9" s="11">
        <f>'OddsRatio_working_3-way'!U9/(3*'OddsRatio_working_3-way'!X9^(1/3))*SIN(('OddsRatio_working_3-way'!Y9)/3)</f>
        <v>-9.7505379337719619E-2</v>
      </c>
      <c r="AJ9" s="11">
        <f>'OddsRatio_working_3-way'!U9/(3*'OddsRatio_working_3-way'!X9^(1/3))*SIN(('OddsRatio_working_3-way'!Y9+2*PI())/3)</f>
        <v>-0.40346940910599405</v>
      </c>
      <c r="AK9" s="11">
        <f>'OddsRatio_working_3-way'!U9/(3*'OddsRatio_working_3-way'!X9^(1/3))*SIN(('OddsRatio_working_3-way'!Y9+4*PI())/3)</f>
        <v>0.50097478844371357</v>
      </c>
      <c r="AL9" s="11">
        <f>'OddsRatio_working_3-way'!Z9+'OddsRatio_working_3-way'!AF9</f>
        <v>1.0443622018446375</v>
      </c>
      <c r="AM9" s="11">
        <f>'OddsRatio_working_3-way'!AA9+'OddsRatio_working_3-way'!AG9</f>
        <v>-0.69106537194652573</v>
      </c>
      <c r="AN9" s="11">
        <f>'OddsRatio_working_3-way'!AB9+'OddsRatio_working_3-way'!AH9</f>
        <v>-0.35329682989811206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1.0443622018446375</v>
      </c>
      <c r="AS9" s="11">
        <f>IF(('OddsRatio_working_3-way'!X9=0),IF(Q9&gt;0,-Q9^(1/3),(-Q9)^(1/3)),'OddsRatio_working_3-way'!AM9-'OddsRatio_working_3-way'!R9/3)</f>
        <v>-0.69106537194652573</v>
      </c>
      <c r="AT9" s="11">
        <f>IF(('OddsRatio_working_3-way'!X9=0),IF(Q9&gt;0,-Q9^(1/3),(-Q9)^(1/3)),'OddsRatio_working_3-way'!AN9-'OddsRatio_working_3-way'!R9/3)</f>
        <v>-0.35329682989811206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2.27</v>
      </c>
      <c r="B10" s="4">
        <f>IF('True_Odds_Calculator_3-way'!B11="","",'True_Odds_Calculator_3-way'!B11)</f>
        <v>4.16</v>
      </c>
      <c r="C10" s="4">
        <f>IF('True_Odds_Calculator_3-way'!C11="","",'True_Odds_Calculator_3-way'!C11)</f>
        <v>2.89</v>
      </c>
      <c r="D10" s="9">
        <f t="shared" si="13"/>
        <v>0.43036255631420645</v>
      </c>
      <c r="E10" s="9">
        <f t="shared" si="14"/>
        <v>0.23291443224530903</v>
      </c>
      <c r="F10" s="9">
        <f t="shared" si="15"/>
        <v>0.33672301144048455</v>
      </c>
      <c r="G10" s="9">
        <f t="shared" si="16"/>
        <v>1.0422222232028044</v>
      </c>
      <c r="H10" s="9">
        <f t="shared" si="17"/>
        <v>2.3236222234675616</v>
      </c>
      <c r="I10" s="9">
        <f t="shared" si="18"/>
        <v>4.2934222253208629</v>
      </c>
      <c r="J10" s="9">
        <f t="shared" si="19"/>
        <v>2.9698000018533008</v>
      </c>
      <c r="K10" s="11">
        <f t="shared" si="20"/>
        <v>0.44052863436123346</v>
      </c>
      <c r="L10" s="11">
        <f t="shared" si="21"/>
        <v>0.24038461538461536</v>
      </c>
      <c r="M10" s="11">
        <f t="shared" si="22"/>
        <v>0.34602076124567471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-0.27793009583285944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0.23157946576082938</v>
      </c>
      <c r="Q10" s="11">
        <f>2*'OddsRatio_working_3-way'!K10*'OddsRatio_working_3-way'!L10*'OddsRatio_working_3-way'!M10</f>
        <v>7.3284641063553604E-2</v>
      </c>
      <c r="R10" s="11">
        <f t="shared" si="23"/>
        <v>0</v>
      </c>
      <c r="S10" s="11">
        <f t="shared" si="24"/>
        <v>-0.8332291796858724</v>
      </c>
      <c r="T10" s="11">
        <f t="shared" si="25"/>
        <v>-0.26368012015375714</v>
      </c>
      <c r="U10" s="11">
        <f>'OddsRatio_working_3-way'!S10-'OddsRatio_working_3-way'!R10^2/3</f>
        <v>-0.8332291796858724</v>
      </c>
      <c r="V10" s="11">
        <f>'OddsRatio_working_3-way'!S10*'OddsRatio_working_3-way'!R10/3-2*'OddsRatio_working_3-way'!R10^3/27-'OddsRatio_working_3-way'!T10</f>
        <v>0.26368012015375714</v>
      </c>
      <c r="W10" s="11">
        <f>'OddsRatio_working_3-way'!V10^2+4*'OddsRatio_working_3-way'!U10^3/27</f>
        <v>-1.6174534095994425E-2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0.1463742974878908</v>
      </c>
      <c r="Y10" s="11">
        <f>IF('OddsRatio_working_3-way'!W10&gt;=0,IF('OddsRatio_working_3-way'!V10+SQRT('OddsRatio_working_3-way'!W10)&gt;0,0,PI()),ACOS('OddsRatio_working_3-way'!V10/(2*'OddsRatio_working_3-way'!X10)))</f>
        <v>0.44940674475356612</v>
      </c>
      <c r="Z10" s="11">
        <f>'OddsRatio_working_3-way'!X10^(1/3)*COS('OddsRatio_working_3-way'!Y10/3)</f>
        <v>0.52111111160140233</v>
      </c>
      <c r="AA10" s="11">
        <f>'OddsRatio_working_3-way'!X10^(1/3)*COS(('OddsRatio_working_3-way'!Y10+2*PI())/3)</f>
        <v>-0.32867091343487403</v>
      </c>
      <c r="AB10" s="11">
        <f>'OddsRatio_working_3-way'!X10^(1/3)*COS(('OddsRatio_working_3-way'!Y10+4*PI())/3)</f>
        <v>-0.19244019816652794</v>
      </c>
      <c r="AC10" s="11">
        <f>'OddsRatio_working_3-way'!X10^(1/3)*SIN('OddsRatio_working_3-way'!Y10/3)</f>
        <v>7.8652840132074839E-2</v>
      </c>
      <c r="AD10" s="11">
        <f>'OddsRatio_working_3-way'!X10^(1/3)*SIN(('OddsRatio_working_3-way'!Y10+2*PI())/3)</f>
        <v>0.41196904077512475</v>
      </c>
      <c r="AE10" s="11">
        <f>'OddsRatio_working_3-way'!X10^(1/3)*SIN(('OddsRatio_working_3-way'!Y10+4*PI())/3)</f>
        <v>-0.4906218809071996</v>
      </c>
      <c r="AF10" s="11">
        <f>-'OddsRatio_working_3-way'!U10/(3*'OddsRatio_working_3-way'!X10^(1/3))*COS(('OddsRatio_working_3-way'!Y10)/3)</f>
        <v>0.52111111160140211</v>
      </c>
      <c r="AG10" s="11">
        <f>-'OddsRatio_working_3-way'!U10/(3*'OddsRatio_working_3-way'!X10^(1/3))*COS(('OddsRatio_working_3-way'!Y10+2*PI())/3)</f>
        <v>-0.32867091343487392</v>
      </c>
      <c r="AH10" s="11">
        <f>-'OddsRatio_working_3-way'!U10/(3*'OddsRatio_working_3-way'!X10^(1/3))*COS(('OddsRatio_working_3-way'!Y10+4*PI())/3)</f>
        <v>-0.19244019816652785</v>
      </c>
      <c r="AI10" s="11">
        <f>'OddsRatio_working_3-way'!U10/(3*'OddsRatio_working_3-way'!X10^(1/3))*SIN(('OddsRatio_working_3-way'!Y10)/3)</f>
        <v>-7.8652840132074811E-2</v>
      </c>
      <c r="AJ10" s="11">
        <f>'OddsRatio_working_3-way'!U10/(3*'OddsRatio_working_3-way'!X10^(1/3))*SIN(('OddsRatio_working_3-way'!Y10+2*PI())/3)</f>
        <v>-0.41196904077512458</v>
      </c>
      <c r="AK10" s="11">
        <f>'OddsRatio_working_3-way'!U10/(3*'OddsRatio_working_3-way'!X10^(1/3))*SIN(('OddsRatio_working_3-way'!Y10+4*PI())/3)</f>
        <v>0.49062188090719938</v>
      </c>
      <c r="AL10" s="11">
        <f>'OddsRatio_working_3-way'!Z10+'OddsRatio_working_3-way'!AF10</f>
        <v>1.0422222232028044</v>
      </c>
      <c r="AM10" s="11">
        <f>'OddsRatio_working_3-way'!AA10+'OddsRatio_working_3-way'!AG10</f>
        <v>-0.65734182686974796</v>
      </c>
      <c r="AN10" s="11">
        <f>'OddsRatio_working_3-way'!AB10+'OddsRatio_working_3-way'!AH10</f>
        <v>-0.38488039633305582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1.0422222232028044</v>
      </c>
      <c r="AS10" s="11">
        <f>IF(('OddsRatio_working_3-way'!X10=0),IF(Q10&gt;0,-Q10^(1/3),(-Q10)^(1/3)),'OddsRatio_working_3-way'!AM10-'OddsRatio_working_3-way'!R10/3)</f>
        <v>-0.65734182686974796</v>
      </c>
      <c r="AT10" s="11">
        <f>IF(('OddsRatio_working_3-way'!X10=0),IF(Q10&gt;0,-Q10^(1/3),(-Q10)^(1/3)),'OddsRatio_working_3-way'!AN10-'OddsRatio_working_3-way'!R10/3)</f>
        <v>-0.38488039633305582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1.41</v>
      </c>
      <c r="B11" s="4">
        <f>IF('True_Odds_Calculator_3-way'!B12="","",'True_Odds_Calculator_3-way'!B12)</f>
        <v>5.26</v>
      </c>
      <c r="C11" s="4">
        <f>IF('True_Odds_Calculator_3-way'!C12="","",'True_Odds_Calculator_3-way'!C12)</f>
        <v>7.59</v>
      </c>
      <c r="D11" s="9">
        <f t="shared" si="13"/>
        <v>0.69543844319024128</v>
      </c>
      <c r="E11" s="9">
        <f t="shared" si="14"/>
        <v>0.18016972658253033</v>
      </c>
      <c r="F11" s="9">
        <f t="shared" si="15"/>
        <v>0.12439183022722856</v>
      </c>
      <c r="G11" s="9">
        <f t="shared" si="16"/>
        <v>1.0681507078929906</v>
      </c>
      <c r="H11" s="9">
        <f t="shared" si="17"/>
        <v>1.437941790236126</v>
      </c>
      <c r="I11" s="9">
        <f t="shared" si="18"/>
        <v>5.5503220156241406</v>
      </c>
      <c r="J11" s="9">
        <f t="shared" si="19"/>
        <v>8.0391131650148075</v>
      </c>
      <c r="K11" s="11">
        <f t="shared" si="20"/>
        <v>0.70921985815602839</v>
      </c>
      <c r="L11" s="11">
        <f t="shared" si="21"/>
        <v>0.19011406844106465</v>
      </c>
      <c r="M11" s="11">
        <f t="shared" si="22"/>
        <v>0.13175230566534915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-0.20447124328194888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0.20002844454222032</v>
      </c>
      <c r="Q11" s="11">
        <f>2*'OddsRatio_working_3-way'!K11*'OddsRatio_working_3-way'!L11*'OddsRatio_working_3-way'!M11</f>
        <v>3.5529031002170579E-2</v>
      </c>
      <c r="R11" s="11">
        <f t="shared" si="23"/>
        <v>0</v>
      </c>
      <c r="S11" s="11">
        <f t="shared" si="24"/>
        <v>-0.97827176737218591</v>
      </c>
      <c r="T11" s="11">
        <f t="shared" si="25"/>
        <v>-0.17376052706433145</v>
      </c>
      <c r="U11" s="11">
        <f>'OddsRatio_working_3-way'!S11-'OddsRatio_working_3-way'!R11^2/3</f>
        <v>-0.97827176737218591</v>
      </c>
      <c r="V11" s="11">
        <f>'OddsRatio_working_3-way'!S11*'OddsRatio_working_3-way'!R11/3-2*'OddsRatio_working_3-way'!R11^3/27-'OddsRatio_working_3-way'!T11</f>
        <v>0.17376052706433145</v>
      </c>
      <c r="W11" s="11">
        <f>'OddsRatio_working_3-way'!V11^2+4*'OddsRatio_working_3-way'!U11^3/27</f>
        <v>-0.10850674473768042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0.18621188569970143</v>
      </c>
      <c r="Y11" s="11">
        <f>IF('OddsRatio_working_3-way'!W11&gt;=0,IF('OddsRatio_working_3-way'!V11+SQRT('OddsRatio_working_3-way'!W11)&gt;0,0,PI()),ACOS('OddsRatio_working_3-way'!V11/(2*'OddsRatio_working_3-way'!X11)))</f>
        <v>1.0853912391775928</v>
      </c>
      <c r="Z11" s="11">
        <f>'OddsRatio_working_3-way'!X11^(1/3)*COS('OddsRatio_working_3-way'!Y11/3)</f>
        <v>0.5340753539464953</v>
      </c>
      <c r="AA11" s="11">
        <f>'OddsRatio_working_3-way'!X11^(1/3)*COS(('OddsRatio_working_3-way'!Y11+2*PI())/3)</f>
        <v>-0.44208218295170093</v>
      </c>
      <c r="AB11" s="11">
        <f>'OddsRatio_working_3-way'!X11^(1/3)*COS(('OddsRatio_working_3-way'!Y11+4*PI())/3)</f>
        <v>-9.1993170994794579E-2</v>
      </c>
      <c r="AC11" s="11">
        <f>'OddsRatio_working_3-way'!X11^(1/3)*SIN('OddsRatio_working_3-way'!Y11/3)</f>
        <v>0.20212398529365019</v>
      </c>
      <c r="AD11" s="11">
        <f>'OddsRatio_working_3-way'!X11^(1/3)*SIN(('OddsRatio_working_3-way'!Y11+2*PI())/3)</f>
        <v>0.3614608314060056</v>
      </c>
      <c r="AE11" s="11">
        <f>'OddsRatio_working_3-way'!X11^(1/3)*SIN(('OddsRatio_working_3-way'!Y11+4*PI())/3)</f>
        <v>-0.56358481669965566</v>
      </c>
      <c r="AF11" s="11">
        <f>-'OddsRatio_working_3-way'!U11/(3*'OddsRatio_working_3-way'!X11^(1/3))*COS(('OddsRatio_working_3-way'!Y11)/3)</f>
        <v>0.5340753539464953</v>
      </c>
      <c r="AG11" s="11">
        <f>-'OddsRatio_working_3-way'!U11/(3*'OddsRatio_working_3-way'!X11^(1/3))*COS(('OddsRatio_working_3-way'!Y11+2*PI())/3)</f>
        <v>-0.44208218295170093</v>
      </c>
      <c r="AH11" s="11">
        <f>-'OddsRatio_working_3-way'!U11/(3*'OddsRatio_working_3-way'!X11^(1/3))*COS(('OddsRatio_working_3-way'!Y11+4*PI())/3)</f>
        <v>-9.1993170994794579E-2</v>
      </c>
      <c r="AI11" s="11">
        <f>'OddsRatio_working_3-way'!U11/(3*'OddsRatio_working_3-way'!X11^(1/3))*SIN(('OddsRatio_working_3-way'!Y11)/3)</f>
        <v>-0.20212398529365019</v>
      </c>
      <c r="AJ11" s="11">
        <f>'OddsRatio_working_3-way'!U11/(3*'OddsRatio_working_3-way'!X11^(1/3))*SIN(('OddsRatio_working_3-way'!Y11+2*PI())/3)</f>
        <v>-0.3614608314060056</v>
      </c>
      <c r="AK11" s="11">
        <f>'OddsRatio_working_3-way'!U11/(3*'OddsRatio_working_3-way'!X11^(1/3))*SIN(('OddsRatio_working_3-way'!Y11+4*PI())/3)</f>
        <v>0.56358481669965566</v>
      </c>
      <c r="AL11" s="11">
        <f>'OddsRatio_working_3-way'!Z11+'OddsRatio_working_3-way'!AF11</f>
        <v>1.0681507078929906</v>
      </c>
      <c r="AM11" s="11">
        <f>'OddsRatio_working_3-way'!AA11+'OddsRatio_working_3-way'!AG11</f>
        <v>-0.88416436590340186</v>
      </c>
      <c r="AN11" s="11">
        <f>'OddsRatio_working_3-way'!AB11+'OddsRatio_working_3-way'!AH11</f>
        <v>-0.18398634198958916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1.0681507078929906</v>
      </c>
      <c r="AS11" s="11">
        <f>IF(('OddsRatio_working_3-way'!X11=0),IF(Q11&gt;0,-Q11^(1/3),(-Q11)^(1/3)),'OddsRatio_working_3-way'!AM11-'OddsRatio_working_3-way'!R11/3)</f>
        <v>-0.88416436590340186</v>
      </c>
      <c r="AT11" s="11">
        <f>IF(('OddsRatio_working_3-way'!X11=0),IF(Q11&gt;0,-Q11^(1/3),(-Q11)^(1/3)),'OddsRatio_working_3-way'!AN11-'OddsRatio_working_3-way'!R11/3)</f>
        <v>-0.18398634198958916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5.14</v>
      </c>
      <c r="B12" s="4">
        <f>IF('True_Odds_Calculator_3-way'!B13="","",'True_Odds_Calculator_3-way'!B13)</f>
        <v>5.15</v>
      </c>
      <c r="C12" s="4">
        <f>IF('True_Odds_Calculator_3-way'!C13="","",'True_Odds_Calculator_3-way'!C13)</f>
        <v>1.56</v>
      </c>
      <c r="D12" s="9">
        <f t="shared" si="13"/>
        <v>0.18605991473839603</v>
      </c>
      <c r="E12" s="9">
        <f t="shared" si="14"/>
        <v>0.18569483148484192</v>
      </c>
      <c r="F12" s="9">
        <f t="shared" si="15"/>
        <v>0.6282452537767621</v>
      </c>
      <c r="G12" s="9">
        <f t="shared" si="16"/>
        <v>1.0566697593370333</v>
      </c>
      <c r="H12" s="9">
        <f t="shared" si="17"/>
        <v>5.3746128036553174</v>
      </c>
      <c r="I12" s="9">
        <f t="shared" si="18"/>
        <v>5.3851795012486869</v>
      </c>
      <c r="J12" s="9">
        <f t="shared" si="19"/>
        <v>1.5917350652287388</v>
      </c>
      <c r="K12" s="11">
        <f t="shared" si="20"/>
        <v>0.19455252918287938</v>
      </c>
      <c r="L12" s="11">
        <f t="shared" si="21"/>
        <v>0.1941747572815534</v>
      </c>
      <c r="M12" s="11">
        <f t="shared" si="22"/>
        <v>0.64102564102564097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-0.23299227311164905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0.2143129055599306</v>
      </c>
      <c r="Q12" s="11">
        <f>2*'OddsRatio_working_3-way'!K12*'OddsRatio_working_3-way'!L12*'OddsRatio_working_3-way'!M12</f>
        <v>4.8432295041792223E-2</v>
      </c>
      <c r="R12" s="11">
        <f t="shared" si="23"/>
        <v>0</v>
      </c>
      <c r="S12" s="11">
        <f t="shared" si="24"/>
        <v>-0.91982838185038285</v>
      </c>
      <c r="T12" s="11">
        <f t="shared" si="25"/>
        <v>-0.20787082075714863</v>
      </c>
      <c r="U12" s="11">
        <f>'OddsRatio_working_3-way'!S12-'OddsRatio_working_3-way'!R12^2/3</f>
        <v>-0.91982838185038285</v>
      </c>
      <c r="V12" s="11">
        <f>'OddsRatio_working_3-way'!S12*'OddsRatio_working_3-way'!R12/3-2*'OddsRatio_working_3-way'!R12^3/27-'OddsRatio_working_3-way'!T12</f>
        <v>0.20787082075714863</v>
      </c>
      <c r="W12" s="11">
        <f>'OddsRatio_working_3-way'!V12^2+4*'OddsRatio_working_3-way'!U12^3/27</f>
        <v>-7.2086360170954697E-2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0.16977679338855864</v>
      </c>
      <c r="Y12" s="11">
        <f>IF('OddsRatio_working_3-way'!W12&gt;=0,IF('OddsRatio_working_3-way'!V12+SQRT('OddsRatio_working_3-way'!W12)&gt;0,0,PI()),ACOS('OddsRatio_working_3-way'!V12/(2*'OddsRatio_working_3-way'!X12)))</f>
        <v>0.91197085856567928</v>
      </c>
      <c r="Z12" s="11">
        <f>'OddsRatio_working_3-way'!X12^(1/3)*COS('OddsRatio_working_3-way'!Y12/3)</f>
        <v>0.52833487966851667</v>
      </c>
      <c r="AA12" s="11">
        <f>'OddsRatio_working_3-way'!X12^(1/3)*COS(('OddsRatio_working_3-way'!Y12+2*PI())/3)</f>
        <v>-0.40770763161633788</v>
      </c>
      <c r="AB12" s="11">
        <f>'OddsRatio_working_3-way'!X12^(1/3)*COS(('OddsRatio_working_3-way'!Y12+4*PI())/3)</f>
        <v>-0.12062724805217902</v>
      </c>
      <c r="AC12" s="11">
        <f>'OddsRatio_working_3-way'!X12^(1/3)*SIN('OddsRatio_working_3-way'!Y12/3)</f>
        <v>0.16574593672982835</v>
      </c>
      <c r="AD12" s="11">
        <f>'OddsRatio_working_3-way'!X12^(1/3)*SIN(('OddsRatio_working_3-way'!Y12+2*PI())/3)</f>
        <v>0.37467845913341591</v>
      </c>
      <c r="AE12" s="11">
        <f>'OddsRatio_working_3-way'!X12^(1/3)*SIN(('OddsRatio_working_3-way'!Y12+4*PI())/3)</f>
        <v>-0.54042439586324409</v>
      </c>
      <c r="AF12" s="11">
        <f>-'OddsRatio_working_3-way'!U12/(3*'OddsRatio_working_3-way'!X12^(1/3))*COS(('OddsRatio_working_3-way'!Y12)/3)</f>
        <v>0.52833487966851667</v>
      </c>
      <c r="AG12" s="11">
        <f>-'OddsRatio_working_3-way'!U12/(3*'OddsRatio_working_3-way'!X12^(1/3))*COS(('OddsRatio_working_3-way'!Y12+2*PI())/3)</f>
        <v>-0.40770763161633788</v>
      </c>
      <c r="AH12" s="11">
        <f>-'OddsRatio_working_3-way'!U12/(3*'OddsRatio_working_3-way'!X12^(1/3))*COS(('OddsRatio_working_3-way'!Y12+4*PI())/3)</f>
        <v>-0.12062724805217902</v>
      </c>
      <c r="AI12" s="11">
        <f>'OddsRatio_working_3-way'!U12/(3*'OddsRatio_working_3-way'!X12^(1/3))*SIN(('OddsRatio_working_3-way'!Y12)/3)</f>
        <v>-0.16574593672982835</v>
      </c>
      <c r="AJ12" s="11">
        <f>'OddsRatio_working_3-way'!U12/(3*'OddsRatio_working_3-way'!X12^(1/3))*SIN(('OddsRatio_working_3-way'!Y12+2*PI())/3)</f>
        <v>-0.37467845913341591</v>
      </c>
      <c r="AK12" s="11">
        <f>'OddsRatio_working_3-way'!U12/(3*'OddsRatio_working_3-way'!X12^(1/3))*SIN(('OddsRatio_working_3-way'!Y12+4*PI())/3)</f>
        <v>0.54042439586324409</v>
      </c>
      <c r="AL12" s="11">
        <f>'OddsRatio_working_3-way'!Z12+'OddsRatio_working_3-way'!AF12</f>
        <v>1.0566697593370333</v>
      </c>
      <c r="AM12" s="11">
        <f>'OddsRatio_working_3-way'!AA12+'OddsRatio_working_3-way'!AG12</f>
        <v>-0.81541526323267577</v>
      </c>
      <c r="AN12" s="11">
        <f>'OddsRatio_working_3-way'!AB12+'OddsRatio_working_3-way'!AH12</f>
        <v>-0.24125449610435803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1.0566697593370333</v>
      </c>
      <c r="AS12" s="11">
        <f>IF(('OddsRatio_working_3-way'!X12=0),IF(Q12&gt;0,-Q12^(1/3),(-Q12)^(1/3)),'OddsRatio_working_3-way'!AM12-'OddsRatio_working_3-way'!R12/3)</f>
        <v>-0.81541526323267577</v>
      </c>
      <c r="AT12" s="11">
        <f>IF(('OddsRatio_working_3-way'!X12=0),IF(Q12&gt;0,-Q12^(1/3),(-Q12)^(1/3)),'OddsRatio_working_3-way'!AN12-'OddsRatio_working_3-way'!R12/3)</f>
        <v>-0.24125449610435803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2.44</v>
      </c>
      <c r="B13" s="4">
        <f>IF('True_Odds_Calculator_3-way'!B14="","",'True_Odds_Calculator_3-way'!B14)</f>
        <v>3.75</v>
      </c>
      <c r="C13" s="4">
        <f>IF('True_Odds_Calculator_3-way'!C14="","",'True_Odds_Calculator_3-way'!C14)</f>
        <v>2.85</v>
      </c>
      <c r="D13" s="9">
        <f t="shared" si="13"/>
        <v>0.39985486764864847</v>
      </c>
      <c r="E13" s="9">
        <f t="shared" si="14"/>
        <v>0.25864413078060322</v>
      </c>
      <c r="F13" s="9">
        <f t="shared" si="15"/>
        <v>0.34150100157074831</v>
      </c>
      <c r="G13" s="9">
        <f t="shared" si="16"/>
        <v>1.0422968100215413</v>
      </c>
      <c r="H13" s="9">
        <f t="shared" si="17"/>
        <v>2.5009074064310193</v>
      </c>
      <c r="I13" s="9">
        <f t="shared" si="18"/>
        <v>3.866316227559238</v>
      </c>
      <c r="J13" s="9">
        <f t="shared" si="19"/>
        <v>2.928249098539851</v>
      </c>
      <c r="K13" s="11">
        <f t="shared" si="20"/>
        <v>0.4098360655737705</v>
      </c>
      <c r="L13" s="11">
        <f t="shared" si="21"/>
        <v>0.26666666666666666</v>
      </c>
      <c r="M13" s="11">
        <f t="shared" si="22"/>
        <v>0.35087719298245612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-0.28093183779119935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0.23161729460262678</v>
      </c>
      <c r="Q13" s="11">
        <f>2*'OddsRatio_working_3-way'!K13*'OddsRatio_working_3-way'!L13*'OddsRatio_working_3-way'!M13</f>
        <v>7.6694468411465822E-2</v>
      </c>
      <c r="R13" s="11">
        <f t="shared" si="23"/>
        <v>0</v>
      </c>
      <c r="S13" s="11">
        <f t="shared" si="24"/>
        <v>-0.82446082446082436</v>
      </c>
      <c r="T13" s="11">
        <f t="shared" si="25"/>
        <v>-0.27300027300027296</v>
      </c>
      <c r="U13" s="11">
        <f>'OddsRatio_working_3-way'!S13-'OddsRatio_working_3-way'!R13^2/3</f>
        <v>-0.82446082446082436</v>
      </c>
      <c r="V13" s="11">
        <f>'OddsRatio_working_3-way'!S13*'OddsRatio_working_3-way'!R13/3-2*'OddsRatio_working_3-way'!R13^3/27-'OddsRatio_working_3-way'!T13</f>
        <v>0.27300027300027296</v>
      </c>
      <c r="W13" s="11">
        <f>'OddsRatio_working_3-way'!V13^2+4*'OddsRatio_working_3-way'!U13^3/27</f>
        <v>-8.4953569117172389E-3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0.14406986670530794</v>
      </c>
      <c r="Y13" s="11">
        <f>IF('OddsRatio_working_3-way'!W13&gt;=0,IF('OddsRatio_working_3-way'!V13+SQRT('OddsRatio_working_3-way'!W13)&gt;0,0,PI()),ACOS('OddsRatio_working_3-way'!V13/(2*'OddsRatio_working_3-way'!X13)))</f>
        <v>0.32560327872504224</v>
      </c>
      <c r="Z13" s="11">
        <f>'OddsRatio_working_3-way'!X13^(1/3)*COS('OddsRatio_working_3-way'!Y13/3)</f>
        <v>0.52114840501077064</v>
      </c>
      <c r="AA13" s="11">
        <f>'OddsRatio_working_3-way'!X13^(1/3)*COS(('OddsRatio_working_3-way'!Y13+2*PI())/3)</f>
        <v>-0.30975205403687733</v>
      </c>
      <c r="AB13" s="11">
        <f>'OddsRatio_working_3-way'!X13^(1/3)*COS(('OddsRatio_working_3-way'!Y13+4*PI())/3)</f>
        <v>-0.21139635097389339</v>
      </c>
      <c r="AC13" s="11">
        <f>'OddsRatio_working_3-way'!X13^(1/3)*SIN('OddsRatio_working_3-way'!Y13/3)</f>
        <v>5.6785691639748857E-2</v>
      </c>
      <c r="AD13" s="11">
        <f>'OddsRatio_working_3-way'!X13^(1/3)*SIN(('OddsRatio_working_3-way'!Y13+2*PI())/3)</f>
        <v>0.42293491206119443</v>
      </c>
      <c r="AE13" s="11">
        <f>'OddsRatio_working_3-way'!X13^(1/3)*SIN(('OddsRatio_working_3-way'!Y13+4*PI())/3)</f>
        <v>-0.4797206037009431</v>
      </c>
      <c r="AF13" s="11">
        <f>-'OddsRatio_working_3-way'!U13/(3*'OddsRatio_working_3-way'!X13^(1/3))*COS(('OddsRatio_working_3-way'!Y13)/3)</f>
        <v>0.52114840501077053</v>
      </c>
      <c r="AG13" s="11">
        <f>-'OddsRatio_working_3-way'!U13/(3*'OddsRatio_working_3-way'!X13^(1/3))*COS(('OddsRatio_working_3-way'!Y13+2*PI())/3)</f>
        <v>-0.30975205403687728</v>
      </c>
      <c r="AH13" s="11">
        <f>-'OddsRatio_working_3-way'!U13/(3*'OddsRatio_working_3-way'!X13^(1/3))*COS(('OddsRatio_working_3-way'!Y13+4*PI())/3)</f>
        <v>-0.21139635097389334</v>
      </c>
      <c r="AI13" s="11">
        <f>'OddsRatio_working_3-way'!U13/(3*'OddsRatio_working_3-way'!X13^(1/3))*SIN(('OddsRatio_working_3-way'!Y13)/3)</f>
        <v>-5.6785691639748843E-2</v>
      </c>
      <c r="AJ13" s="11">
        <f>'OddsRatio_working_3-way'!U13/(3*'OddsRatio_working_3-way'!X13^(1/3))*SIN(('OddsRatio_working_3-way'!Y13+2*PI())/3)</f>
        <v>-0.42293491206119432</v>
      </c>
      <c r="AK13" s="11">
        <f>'OddsRatio_working_3-way'!U13/(3*'OddsRatio_working_3-way'!X13^(1/3))*SIN(('OddsRatio_working_3-way'!Y13+4*PI())/3)</f>
        <v>0.47972060370094299</v>
      </c>
      <c r="AL13" s="11">
        <f>'OddsRatio_working_3-way'!Z13+'OddsRatio_working_3-way'!AF13</f>
        <v>1.0422968100215413</v>
      </c>
      <c r="AM13" s="11">
        <f>'OddsRatio_working_3-way'!AA13+'OddsRatio_working_3-way'!AG13</f>
        <v>-0.61950410807375467</v>
      </c>
      <c r="AN13" s="11">
        <f>'OddsRatio_working_3-way'!AB13+'OddsRatio_working_3-way'!AH13</f>
        <v>-0.42279270194778673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1.0422968100215413</v>
      </c>
      <c r="AS13" s="11">
        <f>IF(('OddsRatio_working_3-way'!X13=0),IF(Q13&gt;0,-Q13^(1/3),(-Q13)^(1/3)),'OddsRatio_working_3-way'!AM13-'OddsRatio_working_3-way'!R13/3)</f>
        <v>-0.61950410807375467</v>
      </c>
      <c r="AT13" s="11">
        <f>IF(('OddsRatio_working_3-way'!X13=0),IF(Q13&gt;0,-Q13^(1/3),(-Q13)^(1/3)),'OddsRatio_working_3-way'!AN13-'OddsRatio_working_3-way'!R13/3)</f>
        <v>-0.42279270194778673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1.45</v>
      </c>
      <c r="B14" s="4">
        <f>IF('True_Odds_Calculator_3-way'!B15="","",'True_Odds_Calculator_3-way'!B15)</f>
        <v>5.35</v>
      </c>
      <c r="C14" s="4">
        <f>IF('True_Odds_Calculator_3-way'!C15="","",'True_Odds_Calculator_3-way'!C15)</f>
        <v>6.52</v>
      </c>
      <c r="D14" s="9">
        <f t="shared" si="13"/>
        <v>0.67649888605850639</v>
      </c>
      <c r="E14" s="9">
        <f t="shared" si="14"/>
        <v>0.17785395732924755</v>
      </c>
      <c r="F14" s="9">
        <f t="shared" si="15"/>
        <v>0.14564715661224609</v>
      </c>
      <c r="G14" s="9">
        <f t="shared" si="16"/>
        <v>1.0626645204146838</v>
      </c>
      <c r="H14" s="9">
        <f t="shared" si="17"/>
        <v>1.4781990341866076</v>
      </c>
      <c r="I14" s="9">
        <f t="shared" si="18"/>
        <v>5.6225906638038747</v>
      </c>
      <c r="J14" s="9">
        <f t="shared" si="19"/>
        <v>6.8659081526890553</v>
      </c>
      <c r="K14" s="11">
        <f t="shared" si="20"/>
        <v>0.68965517241379315</v>
      </c>
      <c r="L14" s="11">
        <f t="shared" si="21"/>
        <v>0.18691588785046731</v>
      </c>
      <c r="M14" s="11">
        <f t="shared" si="22"/>
        <v>0.15337423312883436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-0.21363453930393894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0.20403765206439842</v>
      </c>
      <c r="Q14" s="11">
        <f>2*'OddsRatio_working_3-way'!K14*'OddsRatio_working_3-way'!L14*'OddsRatio_working_3-way'!M14</f>
        <v>3.954218063263535E-2</v>
      </c>
      <c r="R14" s="11">
        <f t="shared" si="23"/>
        <v>0</v>
      </c>
      <c r="S14" s="11">
        <f t="shared" si="24"/>
        <v>-0.9550780165472823</v>
      </c>
      <c r="T14" s="11">
        <f t="shared" si="25"/>
        <v>-0.18509263886575236</v>
      </c>
      <c r="U14" s="11">
        <f>'OddsRatio_working_3-way'!S14-'OddsRatio_working_3-way'!R14^2/3</f>
        <v>-0.9550780165472823</v>
      </c>
      <c r="V14" s="11">
        <f>'OddsRatio_working_3-way'!S14*'OddsRatio_working_3-way'!R14/3-2*'OddsRatio_working_3-way'!R14^3/27-'OddsRatio_working_3-way'!T14</f>
        <v>0.18509263886575236</v>
      </c>
      <c r="W14" s="11">
        <f>'OddsRatio_working_3-way'!V14^2+4*'OddsRatio_working_3-way'!U14^3/27</f>
        <v>-9.4806989343362055E-2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0.17962897476858367</v>
      </c>
      <c r="Y14" s="11">
        <f>IF('OddsRatio_working_3-way'!W14&gt;=0,IF('OddsRatio_working_3-way'!V14+SQRT('OddsRatio_working_3-way'!W14)&gt;0,0,PI()),ACOS('OddsRatio_working_3-way'!V14/(2*'OddsRatio_working_3-way'!X14)))</f>
        <v>1.0295457818374949</v>
      </c>
      <c r="Z14" s="11">
        <f>'OddsRatio_working_3-way'!X14^(1/3)*COS('OddsRatio_working_3-way'!Y14/3)</f>
        <v>0.53133226020734192</v>
      </c>
      <c r="AA14" s="11">
        <f>'OddsRatio_working_3-way'!X14^(1/3)*COS(('OddsRatio_working_3-way'!Y14+2*PI())/3)</f>
        <v>-0.43008640283194083</v>
      </c>
      <c r="AB14" s="11">
        <f>'OddsRatio_working_3-way'!X14^(1/3)*COS(('OddsRatio_working_3-way'!Y14+4*PI())/3)</f>
        <v>-0.10124585737540127</v>
      </c>
      <c r="AC14" s="11">
        <f>'OddsRatio_working_3-way'!X14^(1/3)*SIN('OddsRatio_working_3-way'!Y14/3)</f>
        <v>0.18985617743979669</v>
      </c>
      <c r="AD14" s="11">
        <f>'OddsRatio_working_3-way'!X14^(1/3)*SIN(('OddsRatio_working_3-way'!Y14+2*PI())/3)</f>
        <v>0.36521914646986353</v>
      </c>
      <c r="AE14" s="11">
        <f>'OddsRatio_working_3-way'!X14^(1/3)*SIN(('OddsRatio_working_3-way'!Y14+4*PI())/3)</f>
        <v>-0.55507532390965997</v>
      </c>
      <c r="AF14" s="11">
        <f>-'OddsRatio_working_3-way'!U14/(3*'OddsRatio_working_3-way'!X14^(1/3))*COS(('OddsRatio_working_3-way'!Y14)/3)</f>
        <v>0.53133226020734192</v>
      </c>
      <c r="AG14" s="11">
        <f>-'OddsRatio_working_3-way'!U14/(3*'OddsRatio_working_3-way'!X14^(1/3))*COS(('OddsRatio_working_3-way'!Y14+2*PI())/3)</f>
        <v>-0.43008640283194083</v>
      </c>
      <c r="AH14" s="11">
        <f>-'OddsRatio_working_3-way'!U14/(3*'OddsRatio_working_3-way'!X14^(1/3))*COS(('OddsRatio_working_3-way'!Y14+4*PI())/3)</f>
        <v>-0.10124585737540127</v>
      </c>
      <c r="AI14" s="11">
        <f>'OddsRatio_working_3-way'!U14/(3*'OddsRatio_working_3-way'!X14^(1/3))*SIN(('OddsRatio_working_3-way'!Y14)/3)</f>
        <v>-0.18985617743979669</v>
      </c>
      <c r="AJ14" s="11">
        <f>'OddsRatio_working_3-way'!U14/(3*'OddsRatio_working_3-way'!X14^(1/3))*SIN(('OddsRatio_working_3-way'!Y14+2*PI())/3)</f>
        <v>-0.36521914646986353</v>
      </c>
      <c r="AK14" s="11">
        <f>'OddsRatio_working_3-way'!U14/(3*'OddsRatio_working_3-way'!X14^(1/3))*SIN(('OddsRatio_working_3-way'!Y14+4*PI())/3)</f>
        <v>0.55507532390965997</v>
      </c>
      <c r="AL14" s="11">
        <f>'OddsRatio_working_3-way'!Z14+'OddsRatio_working_3-way'!AF14</f>
        <v>1.0626645204146838</v>
      </c>
      <c r="AM14" s="11">
        <f>'OddsRatio_working_3-way'!AA14+'OddsRatio_working_3-way'!AG14</f>
        <v>-0.86017280566388166</v>
      </c>
      <c r="AN14" s="11">
        <f>'OddsRatio_working_3-way'!AB14+'OddsRatio_working_3-way'!AH14</f>
        <v>-0.20249171475080255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1.0626645204146838</v>
      </c>
      <c r="AS14" s="11">
        <f>IF(('OddsRatio_working_3-way'!X14=0),IF(Q14&gt;0,-Q14^(1/3),(-Q14)^(1/3)),'OddsRatio_working_3-way'!AM14-'OddsRatio_working_3-way'!R14/3)</f>
        <v>-0.86017280566388166</v>
      </c>
      <c r="AT14" s="11">
        <f>IF(('OddsRatio_working_3-way'!X14=0),IF(Q14&gt;0,-Q14^(1/3),(-Q14)^(1/3)),'OddsRatio_working_3-way'!AN14-'OddsRatio_working_3-way'!R14/3)</f>
        <v>-0.20249171475080255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1.99</v>
      </c>
      <c r="B15" s="4">
        <f>IF('True_Odds_Calculator_3-way'!B16="","",'True_Odds_Calculator_3-way'!B16)</f>
        <v>3.82</v>
      </c>
      <c r="C15" s="4">
        <f>IF('True_Odds_Calculator_3-way'!C16="","",'True_Odds_Calculator_3-way'!C16)</f>
        <v>3.79</v>
      </c>
      <c r="D15" s="9">
        <f t="shared" si="13"/>
        <v>0.49140410380914035</v>
      </c>
      <c r="E15" s="9">
        <f t="shared" si="14"/>
        <v>0.25328387574231437</v>
      </c>
      <c r="F15" s="9">
        <f t="shared" si="15"/>
        <v>0.25531202044854556</v>
      </c>
      <c r="G15" s="9">
        <f t="shared" si="16"/>
        <v>1.0454394346595608</v>
      </c>
      <c r="H15" s="9">
        <f t="shared" si="17"/>
        <v>2.0349850403129652</v>
      </c>
      <c r="I15" s="9">
        <f t="shared" si="18"/>
        <v>3.9481392057399609</v>
      </c>
      <c r="J15" s="9">
        <f t="shared" si="19"/>
        <v>3.9167760227001747</v>
      </c>
      <c r="K15" s="11">
        <f t="shared" si="20"/>
        <v>0.50251256281407031</v>
      </c>
      <c r="L15" s="11">
        <f t="shared" si="21"/>
        <v>0.26178010471204188</v>
      </c>
      <c r="M15" s="11">
        <f t="shared" si="22"/>
        <v>0.26385224274406333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-0.27035403571616268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0.2290805864546315</v>
      </c>
      <c r="Q15" s="11">
        <f>2*'OddsRatio_working_3-way'!K15*'OddsRatio_working_3-way'!L15*'OddsRatio_working_3-way'!M15</f>
        <v>6.9418359531706511E-2</v>
      </c>
      <c r="R15" s="11">
        <f t="shared" si="23"/>
        <v>0</v>
      </c>
      <c r="S15" s="11">
        <f t="shared" si="24"/>
        <v>-0.84733555335248245</v>
      </c>
      <c r="T15" s="11">
        <f t="shared" si="25"/>
        <v>-0.25676834950075222</v>
      </c>
      <c r="U15" s="11">
        <f>'OddsRatio_working_3-way'!S15-'OddsRatio_working_3-way'!R15^2/3</f>
        <v>-0.84733555335248245</v>
      </c>
      <c r="V15" s="11">
        <f>'OddsRatio_working_3-way'!S15*'OddsRatio_working_3-way'!R15/3-2*'OddsRatio_working_3-way'!R15^3/27-'OddsRatio_working_3-way'!T15</f>
        <v>0.25676834950075222</v>
      </c>
      <c r="W15" s="11">
        <f>'OddsRatio_working_3-way'!V15^2+4*'OddsRatio_working_3-way'!U15^3/27</f>
        <v>-2.4198591899030578E-2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0.15010710942887667</v>
      </c>
      <c r="Y15" s="11">
        <f>IF('OddsRatio_working_3-way'!W15&gt;=0,IF('OddsRatio_working_3-way'!V15+SQRT('OddsRatio_working_3-way'!W15)&gt;0,0,PI()),ACOS('OddsRatio_working_3-way'!V15/(2*'OddsRatio_working_3-way'!X15)))</f>
        <v>0.54469808122154229</v>
      </c>
      <c r="Z15" s="11">
        <f>'OddsRatio_working_3-way'!X15^(1/3)*COS('OddsRatio_working_3-way'!Y15/3)</f>
        <v>0.52271971732978051</v>
      </c>
      <c r="AA15" s="11">
        <f>'OddsRatio_working_3-way'!X15^(1/3)*COS(('OddsRatio_working_3-way'!Y15+2*PI())/3)</f>
        <v>-0.34446798807547457</v>
      </c>
      <c r="AB15" s="11">
        <f>'OddsRatio_working_3-way'!X15^(1/3)*COS(('OddsRatio_working_3-way'!Y15+4*PI())/3)</f>
        <v>-0.17825172925430605</v>
      </c>
      <c r="AC15" s="11">
        <f>'OddsRatio_working_3-way'!X15^(1/3)*SIN('OddsRatio_working_3-way'!Y15/3)</f>
        <v>9.5965001774094422E-2</v>
      </c>
      <c r="AD15" s="11">
        <f>'OddsRatio_working_3-way'!X15^(1/3)*SIN(('OddsRatio_working_3-way'!Y15+2*PI())/3)</f>
        <v>0.40470605337956367</v>
      </c>
      <c r="AE15" s="11">
        <f>'OddsRatio_working_3-way'!X15^(1/3)*SIN(('OddsRatio_working_3-way'!Y15+4*PI())/3)</f>
        <v>-0.50067105515365784</v>
      </c>
      <c r="AF15" s="11">
        <f>-'OddsRatio_working_3-way'!U15/(3*'OddsRatio_working_3-way'!X15^(1/3))*COS(('OddsRatio_working_3-way'!Y15)/3)</f>
        <v>0.5227197173297804</v>
      </c>
      <c r="AG15" s="11">
        <f>-'OddsRatio_working_3-way'!U15/(3*'OddsRatio_working_3-way'!X15^(1/3))*COS(('OddsRatio_working_3-way'!Y15+2*PI())/3)</f>
        <v>-0.34446798807547446</v>
      </c>
      <c r="AH15" s="11">
        <f>-'OddsRatio_working_3-way'!U15/(3*'OddsRatio_working_3-way'!X15^(1/3))*COS(('OddsRatio_working_3-way'!Y15+4*PI())/3)</f>
        <v>-0.17825172925430602</v>
      </c>
      <c r="AI15" s="11">
        <f>'OddsRatio_working_3-way'!U15/(3*'OddsRatio_working_3-way'!X15^(1/3))*SIN(('OddsRatio_working_3-way'!Y15)/3)</f>
        <v>-9.5965001774094408E-2</v>
      </c>
      <c r="AJ15" s="11">
        <f>'OddsRatio_working_3-way'!U15/(3*'OddsRatio_working_3-way'!X15^(1/3))*SIN(('OddsRatio_working_3-way'!Y15+2*PI())/3)</f>
        <v>-0.40470605337956361</v>
      </c>
      <c r="AK15" s="11">
        <f>'OddsRatio_working_3-way'!U15/(3*'OddsRatio_working_3-way'!X15^(1/3))*SIN(('OddsRatio_working_3-way'!Y15+4*PI())/3)</f>
        <v>0.50067105515365773</v>
      </c>
      <c r="AL15" s="11">
        <f>'OddsRatio_working_3-way'!Z15+'OddsRatio_working_3-way'!AF15</f>
        <v>1.0454394346595608</v>
      </c>
      <c r="AM15" s="11">
        <f>'OddsRatio_working_3-way'!AA15+'OddsRatio_working_3-way'!AG15</f>
        <v>-0.68893597615094904</v>
      </c>
      <c r="AN15" s="11">
        <f>'OddsRatio_working_3-way'!AB15+'OddsRatio_working_3-way'!AH15</f>
        <v>-0.35650345850861209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1.0454394346595608</v>
      </c>
      <c r="AS15" s="11">
        <f>IF(('OddsRatio_working_3-way'!X15=0),IF(Q15&gt;0,-Q15^(1/3),(-Q15)^(1/3)),'OddsRatio_working_3-way'!AM15-'OddsRatio_working_3-way'!R15/3)</f>
        <v>-0.68893597615094904</v>
      </c>
      <c r="AT15" s="11">
        <f>IF(('OddsRatio_working_3-way'!X15=0),IF(Q15&gt;0,-Q15^(1/3),(-Q15)^(1/3)),'OddsRatio_working_3-way'!AN15-'OddsRatio_working_3-way'!R15/3)</f>
        <v>-0.35650345850861209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1.24</v>
      </c>
      <c r="B16" s="4">
        <f>IF('True_Odds_Calculator_3-way'!B17="","",'True_Odds_Calculator_3-way'!B17)</f>
        <v>6.78</v>
      </c>
      <c r="C16" s="4">
        <f>IF('True_Odds_Calculator_3-way'!C17="","",'True_Odds_Calculator_3-way'!C17)</f>
        <v>12.49</v>
      </c>
      <c r="D16" s="9">
        <f t="shared" si="13"/>
        <v>0.79096720958280387</v>
      </c>
      <c r="E16" s="9">
        <f t="shared" si="14"/>
        <v>0.13578431593212026</v>
      </c>
      <c r="F16" s="9">
        <f t="shared" si="15"/>
        <v>7.3248474485075862E-2</v>
      </c>
      <c r="G16" s="9">
        <f t="shared" si="16"/>
        <v>1.101145470405839</v>
      </c>
      <c r="H16" s="9">
        <f t="shared" si="17"/>
        <v>1.2642749128974013</v>
      </c>
      <c r="I16" s="9">
        <f t="shared" si="18"/>
        <v>7.3646208189457507</v>
      </c>
      <c r="J16" s="9">
        <f t="shared" si="19"/>
        <v>13.652161454963089</v>
      </c>
      <c r="K16" s="11">
        <f t="shared" si="20"/>
        <v>0.80645161290322587</v>
      </c>
      <c r="L16" s="11">
        <f t="shared" si="21"/>
        <v>0.14749262536873156</v>
      </c>
      <c r="M16" s="11">
        <f t="shared" si="22"/>
        <v>8.0064051240992792E-2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-0.15179074461396125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0.16675249039273288</v>
      </c>
      <c r="Q16" s="11">
        <f>2*'OddsRatio_working_3-way'!K16*'OddsRatio_working_3-way'!L16*'OddsRatio_working_3-way'!M16</f>
        <v>1.9046543734178512E-2</v>
      </c>
      <c r="R16" s="11">
        <f t="shared" si="23"/>
        <v>0</v>
      </c>
      <c r="S16" s="11">
        <f t="shared" si="24"/>
        <v>-1.0985682349528147</v>
      </c>
      <c r="T16" s="11">
        <f t="shared" si="25"/>
        <v>-0.12547895316422783</v>
      </c>
      <c r="U16" s="11">
        <f>'OddsRatio_working_3-way'!S16-'OddsRatio_working_3-way'!R16^2/3</f>
        <v>-1.0985682349528147</v>
      </c>
      <c r="V16" s="11">
        <f>'OddsRatio_working_3-way'!S16*'OddsRatio_working_3-way'!R16/3-2*'OddsRatio_working_3-way'!R16^3/27-'OddsRatio_working_3-way'!T16</f>
        <v>0.12547895316422783</v>
      </c>
      <c r="W16" s="11">
        <f>'OddsRatio_working_3-way'!V16^2+4*'OddsRatio_working_3-way'!U16^3/27</f>
        <v>-0.18067124783613772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0.22159434532684277</v>
      </c>
      <c r="Y16" s="11">
        <f>IF('OddsRatio_working_3-way'!W16&gt;=0,IF('OddsRatio_working_3-way'!V16+SQRT('OddsRatio_working_3-way'!W16)&gt;0,0,PI()),ACOS('OddsRatio_working_3-way'!V16/(2*'OddsRatio_working_3-way'!X16)))</f>
        <v>1.283742739130217</v>
      </c>
      <c r="Z16" s="11">
        <f>'OddsRatio_working_3-way'!X16^(1/3)*COS('OddsRatio_working_3-way'!Y16/3)</f>
        <v>0.55057273520291949</v>
      </c>
      <c r="AA16" s="11">
        <f>'OddsRatio_working_3-way'!X16^(1/3)*COS(('OddsRatio_working_3-way'!Y16+2*PI())/3)</f>
        <v>-0.49275890880283885</v>
      </c>
      <c r="AB16" s="11">
        <f>'OddsRatio_working_3-way'!X16^(1/3)*COS(('OddsRatio_working_3-way'!Y16+4*PI())/3)</f>
        <v>-5.7813826400080828E-2</v>
      </c>
      <c r="AC16" s="11">
        <f>'OddsRatio_working_3-way'!X16^(1/3)*SIN('OddsRatio_working_3-way'!Y16/3)</f>
        <v>0.25111566040793654</v>
      </c>
      <c r="AD16" s="11">
        <f>'OddsRatio_working_3-way'!X16^(1/3)*SIN(('OddsRatio_working_3-way'!Y16+2*PI())/3)</f>
        <v>0.35125214511284308</v>
      </c>
      <c r="AE16" s="11">
        <f>'OddsRatio_working_3-way'!X16^(1/3)*SIN(('OddsRatio_working_3-way'!Y16+4*PI())/3)</f>
        <v>-0.6023678055207794</v>
      </c>
      <c r="AF16" s="11">
        <f>-'OddsRatio_working_3-way'!U16/(3*'OddsRatio_working_3-way'!X16^(1/3))*COS(('OddsRatio_working_3-way'!Y16)/3)</f>
        <v>0.55057273520291961</v>
      </c>
      <c r="AG16" s="11">
        <f>-'OddsRatio_working_3-way'!U16/(3*'OddsRatio_working_3-way'!X16^(1/3))*COS(('OddsRatio_working_3-way'!Y16+2*PI())/3)</f>
        <v>-0.49275890880283896</v>
      </c>
      <c r="AH16" s="11">
        <f>-'OddsRatio_working_3-way'!U16/(3*'OddsRatio_working_3-way'!X16^(1/3))*COS(('OddsRatio_working_3-way'!Y16+4*PI())/3)</f>
        <v>-5.7813826400080842E-2</v>
      </c>
      <c r="AI16" s="11">
        <f>'OddsRatio_working_3-way'!U16/(3*'OddsRatio_working_3-way'!X16^(1/3))*SIN(('OddsRatio_working_3-way'!Y16)/3)</f>
        <v>-0.25111566040793659</v>
      </c>
      <c r="AJ16" s="11">
        <f>'OddsRatio_working_3-way'!U16/(3*'OddsRatio_working_3-way'!X16^(1/3))*SIN(('OddsRatio_working_3-way'!Y16+2*PI())/3)</f>
        <v>-0.35125214511284314</v>
      </c>
      <c r="AK16" s="11">
        <f>'OddsRatio_working_3-way'!U16/(3*'OddsRatio_working_3-way'!X16^(1/3))*SIN(('OddsRatio_working_3-way'!Y16+4*PI())/3)</f>
        <v>0.60236780552077951</v>
      </c>
      <c r="AL16" s="11">
        <f>'OddsRatio_working_3-way'!Z16+'OddsRatio_working_3-way'!AF16</f>
        <v>1.101145470405839</v>
      </c>
      <c r="AM16" s="11">
        <f>'OddsRatio_working_3-way'!AA16+'OddsRatio_working_3-way'!AG16</f>
        <v>-0.9855178176056778</v>
      </c>
      <c r="AN16" s="11">
        <f>'OddsRatio_working_3-way'!AB16+'OddsRatio_working_3-way'!AH16</f>
        <v>-0.11562765280016167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1.101145470405839</v>
      </c>
      <c r="AS16" s="11">
        <f>IF(('OddsRatio_working_3-way'!X16=0),IF(Q16&gt;0,-Q16^(1/3),(-Q16)^(1/3)),'OddsRatio_working_3-way'!AM16-'OddsRatio_working_3-way'!R16/3)</f>
        <v>-0.9855178176056778</v>
      </c>
      <c r="AT16" s="11">
        <f>IF(('OddsRatio_working_3-way'!X16=0),IF(Q16&gt;0,-Q16^(1/3),(-Q16)^(1/3)),'OddsRatio_working_3-way'!AN16-'OddsRatio_working_3-way'!R16/3)</f>
        <v>-0.11562765280016167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7.16</v>
      </c>
      <c r="B17" s="4">
        <f>IF('True_Odds_Calculator_3-way'!B18="","",'True_Odds_Calculator_3-way'!B18)</f>
        <v>5.87</v>
      </c>
      <c r="C17" s="4">
        <f>IF('True_Odds_Calculator_3-way'!C18="","",'True_Odds_Calculator_3-way'!C18)</f>
        <v>1.38</v>
      </c>
      <c r="D17" s="9">
        <f t="shared" si="13"/>
        <v>0.13081013226199031</v>
      </c>
      <c r="E17" s="9">
        <f t="shared" si="14"/>
        <v>0.1599188693693995</v>
      </c>
      <c r="F17" s="9">
        <f t="shared" si="15"/>
        <v>0.70927099836861007</v>
      </c>
      <c r="G17" s="9">
        <f t="shared" si="16"/>
        <v>1.0786798301951621</v>
      </c>
      <c r="H17" s="9">
        <f t="shared" si="17"/>
        <v>7.6446677540021986</v>
      </c>
      <c r="I17" s="9">
        <f t="shared" si="18"/>
        <v>6.2531707730504387</v>
      </c>
      <c r="J17" s="9">
        <f t="shared" si="19"/>
        <v>1.4098983354741614</v>
      </c>
      <c r="K17" s="11">
        <f t="shared" si="20"/>
        <v>0.13966480446927373</v>
      </c>
      <c r="L17" s="11">
        <f t="shared" si="21"/>
        <v>0.17035775127768313</v>
      </c>
      <c r="M17" s="11">
        <f t="shared" si="22"/>
        <v>0.7246376811594204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-0.1965454796989311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0.19672313396469565</v>
      </c>
      <c r="Q17" s="11">
        <f>2*'OddsRatio_working_3-way'!K17*'OddsRatio_working_3-way'!L17*'OddsRatio_working_3-way'!M17</f>
        <v>3.4482582640612727E-2</v>
      </c>
      <c r="R17" s="11">
        <f t="shared" si="23"/>
        <v>0</v>
      </c>
      <c r="S17" s="11">
        <f t="shared" si="24"/>
        <v>-1.00090388375269</v>
      </c>
      <c r="T17" s="11">
        <f t="shared" si="25"/>
        <v>-0.17544327497856088</v>
      </c>
      <c r="U17" s="11">
        <f>'OddsRatio_working_3-way'!S17-'OddsRatio_working_3-way'!R17^2/3</f>
        <v>-1.00090388375269</v>
      </c>
      <c r="V17" s="11">
        <f>'OddsRatio_working_3-way'!S17*'OddsRatio_working_3-way'!R17/3-2*'OddsRatio_working_3-way'!R17^3/27-'OddsRatio_working_3-way'!T17</f>
        <v>0.17544327497856088</v>
      </c>
      <c r="W17" s="11">
        <f>'OddsRatio_working_3-way'!V17^2+4*'OddsRatio_working_3-way'!U17^3/27</f>
        <v>-0.11776989474836201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0.19271107744727919</v>
      </c>
      <c r="Y17" s="11">
        <f>IF('OddsRatio_working_3-way'!W17&gt;=0,IF('OddsRatio_working_3-way'!V17+SQRT('OddsRatio_working_3-way'!W17)&gt;0,0,PI()),ACOS('OddsRatio_working_3-way'!V17/(2*'OddsRatio_working_3-way'!X17)))</f>
        <v>1.0982020979068974</v>
      </c>
      <c r="Z17" s="11">
        <f>'OddsRatio_working_3-way'!X17^(1/3)*COS('OddsRatio_working_3-way'!Y17/3)</f>
        <v>0.53933991509758095</v>
      </c>
      <c r="AA17" s="11">
        <f>'OddsRatio_working_3-way'!X17^(1/3)*COS(('OddsRatio_working_3-way'!Y17+2*PI())/3)</f>
        <v>-0.44872389614013547</v>
      </c>
      <c r="AB17" s="11">
        <f>'OddsRatio_working_3-way'!X17^(1/3)*COS(('OddsRatio_working_3-way'!Y17+4*PI())/3)</f>
        <v>-9.0616018957445296E-2</v>
      </c>
      <c r="AC17" s="11">
        <f>'OddsRatio_working_3-way'!X17^(1/3)*SIN('OddsRatio_working_3-way'!Y17/3)</f>
        <v>0.2067536792903516</v>
      </c>
      <c r="AD17" s="11">
        <f>'OddsRatio_working_3-way'!X17^(1/3)*SIN(('OddsRatio_working_3-way'!Y17+2*PI())/3)</f>
        <v>0.36370522810427158</v>
      </c>
      <c r="AE17" s="11">
        <f>'OddsRatio_working_3-way'!X17^(1/3)*SIN(('OddsRatio_working_3-way'!Y17+4*PI())/3)</f>
        <v>-0.57045890739462313</v>
      </c>
      <c r="AF17" s="11">
        <f>-'OddsRatio_working_3-way'!U17/(3*'OddsRatio_working_3-way'!X17^(1/3))*COS(('OddsRatio_working_3-way'!Y17)/3)</f>
        <v>0.53933991509758106</v>
      </c>
      <c r="AG17" s="11">
        <f>-'OddsRatio_working_3-way'!U17/(3*'OddsRatio_working_3-way'!X17^(1/3))*COS(('OddsRatio_working_3-way'!Y17+2*PI())/3)</f>
        <v>-0.44872389614013558</v>
      </c>
      <c r="AH17" s="11">
        <f>-'OddsRatio_working_3-way'!U17/(3*'OddsRatio_working_3-way'!X17^(1/3))*COS(('OddsRatio_working_3-way'!Y17+4*PI())/3)</f>
        <v>-9.061601895744531E-2</v>
      </c>
      <c r="AI17" s="11">
        <f>'OddsRatio_working_3-way'!U17/(3*'OddsRatio_working_3-way'!X17^(1/3))*SIN(('OddsRatio_working_3-way'!Y17)/3)</f>
        <v>-0.20675367929035163</v>
      </c>
      <c r="AJ17" s="11">
        <f>'OddsRatio_working_3-way'!U17/(3*'OddsRatio_working_3-way'!X17^(1/3))*SIN(('OddsRatio_working_3-way'!Y17+2*PI())/3)</f>
        <v>-0.36370522810427169</v>
      </c>
      <c r="AK17" s="11">
        <f>'OddsRatio_working_3-way'!U17/(3*'OddsRatio_working_3-way'!X17^(1/3))*SIN(('OddsRatio_working_3-way'!Y17+4*PI())/3)</f>
        <v>0.57045890739462324</v>
      </c>
      <c r="AL17" s="11">
        <f>'OddsRatio_working_3-way'!Z17+'OddsRatio_working_3-way'!AF17</f>
        <v>1.0786798301951621</v>
      </c>
      <c r="AM17" s="11">
        <f>'OddsRatio_working_3-way'!AA17+'OddsRatio_working_3-way'!AG17</f>
        <v>-0.89744779228027105</v>
      </c>
      <c r="AN17" s="11">
        <f>'OddsRatio_working_3-way'!AB17+'OddsRatio_working_3-way'!AH17</f>
        <v>-0.18123203791489062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1.0786798301951621</v>
      </c>
      <c r="AS17" s="11">
        <f>IF(('OddsRatio_working_3-way'!X17=0),IF(Q17&gt;0,-Q17^(1/3),(-Q17)^(1/3)),'OddsRatio_working_3-way'!AM17-'OddsRatio_working_3-way'!R17/3)</f>
        <v>-0.89744779228027105</v>
      </c>
      <c r="AT17" s="11">
        <f>IF(('OddsRatio_working_3-way'!X17=0),IF(Q17&gt;0,-Q17^(1/3),(-Q17)^(1/3)),'OddsRatio_working_3-way'!AN17-'OddsRatio_working_3-way'!R17/3)</f>
        <v>-0.18123203791489062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1.69</v>
      </c>
      <c r="B18" s="4">
        <f>IF('True_Odds_Calculator_3-way'!B19="","",'True_Odds_Calculator_3-way'!B19)</f>
        <v>4.3</v>
      </c>
      <c r="C18" s="4">
        <f>IF('True_Odds_Calculator_3-way'!C19="","",'True_Odds_Calculator_3-way'!C19)</f>
        <v>4.8499999999999996</v>
      </c>
      <c r="D18" s="9">
        <f t="shared" si="13"/>
        <v>0.57896596287461743</v>
      </c>
      <c r="E18" s="9">
        <f t="shared" si="14"/>
        <v>0.22331420097313848</v>
      </c>
      <c r="F18" s="9">
        <f t="shared" si="15"/>
        <v>0.1977198361522442</v>
      </c>
      <c r="G18" s="9">
        <f t="shared" si="16"/>
        <v>1.0539380478841704</v>
      </c>
      <c r="H18" s="9">
        <f t="shared" si="17"/>
        <v>1.7272172530400771</v>
      </c>
      <c r="I18" s="9">
        <f t="shared" si="18"/>
        <v>4.4779955580177626</v>
      </c>
      <c r="J18" s="9">
        <f t="shared" si="19"/>
        <v>5.057661484354055</v>
      </c>
      <c r="K18" s="11">
        <f t="shared" si="20"/>
        <v>0.59171597633136097</v>
      </c>
      <c r="L18" s="11">
        <f t="shared" si="21"/>
        <v>0.23255813953488372</v>
      </c>
      <c r="M18" s="11">
        <f t="shared" si="22"/>
        <v>0.2061855670103093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-0.24872925057348638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0.22244321526913788</v>
      </c>
      <c r="Q18" s="11">
        <f>2*'OddsRatio_working_3-way'!K18*'OddsRatio_working_3-way'!L18*'OddsRatio_working_3-way'!M18</f>
        <v>5.6745718180902523E-2</v>
      </c>
      <c r="R18" s="11">
        <f t="shared" si="23"/>
        <v>0</v>
      </c>
      <c r="S18" s="11">
        <f t="shared" si="24"/>
        <v>-0.89431868087994593</v>
      </c>
      <c r="T18" s="11">
        <f t="shared" si="25"/>
        <v>-0.22814252063263929</v>
      </c>
      <c r="U18" s="11">
        <f>'OddsRatio_working_3-way'!S18-'OddsRatio_working_3-way'!R18^2/3</f>
        <v>-0.89431868087994593</v>
      </c>
      <c r="V18" s="11">
        <f>'OddsRatio_working_3-way'!S18*'OddsRatio_working_3-way'!R18/3-2*'OddsRatio_working_3-way'!R18^3/27-'OddsRatio_working_3-way'!T18</f>
        <v>0.22814252063263929</v>
      </c>
      <c r="W18" s="11">
        <f>'OddsRatio_working_3-way'!V18^2+4*'OddsRatio_working_3-way'!U18^3/27</f>
        <v>-5.3918599183812657E-2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0.16276333194582471</v>
      </c>
      <c r="Y18" s="11">
        <f>IF('OddsRatio_working_3-way'!W18&gt;=0,IF('OddsRatio_working_3-way'!V18+SQRT('OddsRatio_working_3-way'!W18)&gt;0,0,PI()),ACOS('OddsRatio_working_3-way'!V18/(2*'OddsRatio_working_3-way'!X18)))</f>
        <v>0.79422013498530253</v>
      </c>
      <c r="Z18" s="11">
        <f>'OddsRatio_working_3-way'!X18^(1/3)*COS('OddsRatio_working_3-way'!Y18/3)</f>
        <v>0.52696902394208522</v>
      </c>
      <c r="AA18" s="11">
        <f>'OddsRatio_working_3-way'!X18^(1/3)*COS(('OddsRatio_working_3-way'!Y18+2*PI())/3)</f>
        <v>-0.38720761439791745</v>
      </c>
      <c r="AB18" s="11">
        <f>'OddsRatio_working_3-way'!X18^(1/3)*COS(('OddsRatio_working_3-way'!Y18+4*PI())/3)</f>
        <v>-0.13976140954416794</v>
      </c>
      <c r="AC18" s="11">
        <f>'OddsRatio_working_3-way'!X18^(1/3)*SIN('OddsRatio_working_3-way'!Y18/3)</f>
        <v>0.1428631329822638</v>
      </c>
      <c r="AD18" s="11">
        <f>'OddsRatio_working_3-way'!X18^(1/3)*SIN(('OddsRatio_working_3-way'!Y18+2*PI())/3)</f>
        <v>0.38493699525020414</v>
      </c>
      <c r="AE18" s="11">
        <f>'OddsRatio_working_3-way'!X18^(1/3)*SIN(('OddsRatio_working_3-way'!Y18+4*PI())/3)</f>
        <v>-0.52780012823246769</v>
      </c>
      <c r="AF18" s="11">
        <f>-'OddsRatio_working_3-way'!U18/(3*'OddsRatio_working_3-way'!X18^(1/3))*COS(('OddsRatio_working_3-way'!Y18)/3)</f>
        <v>0.52696902394208511</v>
      </c>
      <c r="AG18" s="11">
        <f>-'OddsRatio_working_3-way'!U18/(3*'OddsRatio_working_3-way'!X18^(1/3))*COS(('OddsRatio_working_3-way'!Y18+2*PI())/3)</f>
        <v>-0.3872076143979174</v>
      </c>
      <c r="AH18" s="11">
        <f>-'OddsRatio_working_3-way'!U18/(3*'OddsRatio_working_3-way'!X18^(1/3))*COS(('OddsRatio_working_3-way'!Y18+4*PI())/3)</f>
        <v>-0.13976140954416791</v>
      </c>
      <c r="AI18" s="11">
        <f>'OddsRatio_working_3-way'!U18/(3*'OddsRatio_working_3-way'!X18^(1/3))*SIN(('OddsRatio_working_3-way'!Y18)/3)</f>
        <v>-0.14286313298226377</v>
      </c>
      <c r="AJ18" s="11">
        <f>'OddsRatio_working_3-way'!U18/(3*'OddsRatio_working_3-way'!X18^(1/3))*SIN(('OddsRatio_working_3-way'!Y18+2*PI())/3)</f>
        <v>-0.38493699525020408</v>
      </c>
      <c r="AK18" s="11">
        <f>'OddsRatio_working_3-way'!U18/(3*'OddsRatio_working_3-way'!X18^(1/3))*SIN(('OddsRatio_working_3-way'!Y18+4*PI())/3)</f>
        <v>0.52780012823246758</v>
      </c>
      <c r="AL18" s="11">
        <f>'OddsRatio_working_3-way'!Z18+'OddsRatio_working_3-way'!AF18</f>
        <v>1.0539380478841704</v>
      </c>
      <c r="AM18" s="11">
        <f>'OddsRatio_working_3-way'!AA18+'OddsRatio_working_3-way'!AG18</f>
        <v>-0.7744152287958348</v>
      </c>
      <c r="AN18" s="11">
        <f>'OddsRatio_working_3-way'!AB18+'OddsRatio_working_3-way'!AH18</f>
        <v>-0.27952281908833587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1.0539380478841704</v>
      </c>
      <c r="AS18" s="11">
        <f>IF(('OddsRatio_working_3-way'!X18=0),IF(Q18&gt;0,-Q18^(1/3),(-Q18)^(1/3)),'OddsRatio_working_3-way'!AM18-'OddsRatio_working_3-way'!R18/3)</f>
        <v>-0.7744152287958348</v>
      </c>
      <c r="AT18" s="11">
        <f>IF(('OddsRatio_working_3-way'!X18=0),IF(Q18&gt;0,-Q18^(1/3),(-Q18)^(1/3)),'OddsRatio_working_3-way'!AN18-'OddsRatio_working_3-way'!R18/3)</f>
        <v>-0.27952281908833587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2.0299999999999998</v>
      </c>
      <c r="B19" s="4">
        <f>IF('True_Odds_Calculator_3-way'!B20="","",'True_Odds_Calculator_3-way'!B20)</f>
        <v>3.96</v>
      </c>
      <c r="C19" s="4">
        <f>IF('True_Odds_Calculator_3-way'!C20="","",'True_Odds_Calculator_3-way'!C20)</f>
        <v>3.54</v>
      </c>
      <c r="D19" s="9">
        <f t="shared" si="13"/>
        <v>0.48178306243278796</v>
      </c>
      <c r="E19" s="9">
        <f t="shared" si="14"/>
        <v>0.24443239677329562</v>
      </c>
      <c r="F19" s="9">
        <f t="shared" si="15"/>
        <v>0.27378454079391623</v>
      </c>
      <c r="G19" s="9">
        <f t="shared" si="16"/>
        <v>1.0442941638835754</v>
      </c>
      <c r="H19" s="9">
        <f t="shared" si="17"/>
        <v>2.0756229888000823</v>
      </c>
      <c r="I19" s="9">
        <f t="shared" si="18"/>
        <v>4.0911107250953842</v>
      </c>
      <c r="J19" s="9">
        <f t="shared" si="19"/>
        <v>3.6525071762642818</v>
      </c>
      <c r="K19" s="11">
        <f t="shared" si="20"/>
        <v>0.49261083743842371</v>
      </c>
      <c r="L19" s="11">
        <f t="shared" si="21"/>
        <v>0.25252525252525254</v>
      </c>
      <c r="M19" s="11">
        <f t="shared" si="22"/>
        <v>0.2824858757062147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-0.27212482735568633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0.22946618504771638</v>
      </c>
      <c r="Q19" s="11">
        <f>2*'OddsRatio_working_3-way'!K19*'OddsRatio_working_3-way'!L19*'OddsRatio_working_3-way'!M19</f>
        <v>7.0280607977861065E-2</v>
      </c>
      <c r="R19" s="11">
        <f t="shared" si="23"/>
        <v>0</v>
      </c>
      <c r="S19" s="11">
        <f t="shared" si="24"/>
        <v>-0.84323869776052407</v>
      </c>
      <c r="T19" s="11">
        <f t="shared" si="25"/>
        <v>-0.25826606363262605</v>
      </c>
      <c r="U19" s="11">
        <f>'OddsRatio_working_3-way'!S19-'OddsRatio_working_3-way'!R19^2/3</f>
        <v>-0.84323869776052407</v>
      </c>
      <c r="V19" s="11">
        <f>'OddsRatio_working_3-way'!S19*'OddsRatio_working_3-way'!R19/3-2*'OddsRatio_working_3-way'!R19^3/27-'OddsRatio_working_3-way'!T19</f>
        <v>0.25826606363262605</v>
      </c>
      <c r="W19" s="11">
        <f>'OddsRatio_working_3-way'!V19^2+4*'OddsRatio_working_3-way'!U19^3/27</f>
        <v>-2.2126216980438776E-2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0.14901977771820291</v>
      </c>
      <c r="Y19" s="11">
        <f>IF('OddsRatio_working_3-way'!W19&gt;=0,IF('OddsRatio_working_3-way'!V19+SQRT('OddsRatio_working_3-way'!W19)&gt;0,0,PI()),ACOS('OddsRatio_working_3-way'!V19/(2*'OddsRatio_working_3-way'!X19)))</f>
        <v>0.52254938846220544</v>
      </c>
      <c r="Z19" s="11">
        <f>'OddsRatio_working_3-way'!X19^(1/3)*COS('OddsRatio_working_3-way'!Y19/3)</f>
        <v>0.52214708194178772</v>
      </c>
      <c r="AA19" s="11">
        <f>'OddsRatio_working_3-way'!X19^(1/3)*COS(('OddsRatio_working_3-way'!Y19+2*PI())/3)</f>
        <v>-0.34064422058900456</v>
      </c>
      <c r="AB19" s="11">
        <f>'OddsRatio_working_3-way'!X19^(1/3)*COS(('OddsRatio_working_3-way'!Y19+4*PI())/3)</f>
        <v>-0.18150286135278307</v>
      </c>
      <c r="AC19" s="11">
        <f>'OddsRatio_working_3-way'!X19^(1/3)*SIN('OddsRatio_working_3-way'!Y19/3)</f>
        <v>9.1880306594235406E-2</v>
      </c>
      <c r="AD19" s="11">
        <f>'OddsRatio_working_3-way'!X19^(1/3)*SIN(('OddsRatio_working_3-way'!Y19+2*PI())/3)</f>
        <v>0.40625248417638543</v>
      </c>
      <c r="AE19" s="11">
        <f>'OddsRatio_working_3-way'!X19^(1/3)*SIN(('OddsRatio_working_3-way'!Y19+4*PI())/3)</f>
        <v>-0.49813279077062078</v>
      </c>
      <c r="AF19" s="11">
        <f>-'OddsRatio_working_3-way'!U19/(3*'OddsRatio_working_3-way'!X19^(1/3))*COS(('OddsRatio_working_3-way'!Y19)/3)</f>
        <v>0.52214708194178772</v>
      </c>
      <c r="AG19" s="11">
        <f>-'OddsRatio_working_3-way'!U19/(3*'OddsRatio_working_3-way'!X19^(1/3))*COS(('OddsRatio_working_3-way'!Y19+2*PI())/3)</f>
        <v>-0.34064422058900456</v>
      </c>
      <c r="AH19" s="11">
        <f>-'OddsRatio_working_3-way'!U19/(3*'OddsRatio_working_3-way'!X19^(1/3))*COS(('OddsRatio_working_3-way'!Y19+4*PI())/3)</f>
        <v>-0.18150286135278307</v>
      </c>
      <c r="AI19" s="11">
        <f>'OddsRatio_working_3-way'!U19/(3*'OddsRatio_working_3-way'!X19^(1/3))*SIN(('OddsRatio_working_3-way'!Y19)/3)</f>
        <v>-9.1880306594235406E-2</v>
      </c>
      <c r="AJ19" s="11">
        <f>'OddsRatio_working_3-way'!U19/(3*'OddsRatio_working_3-way'!X19^(1/3))*SIN(('OddsRatio_working_3-way'!Y19+2*PI())/3)</f>
        <v>-0.40625248417638543</v>
      </c>
      <c r="AK19" s="11">
        <f>'OddsRatio_working_3-way'!U19/(3*'OddsRatio_working_3-way'!X19^(1/3))*SIN(('OddsRatio_working_3-way'!Y19+4*PI())/3)</f>
        <v>0.49813279077062078</v>
      </c>
      <c r="AL19" s="11">
        <f>'OddsRatio_working_3-way'!Z19+'OddsRatio_working_3-way'!AF19</f>
        <v>1.0442941638835754</v>
      </c>
      <c r="AM19" s="11">
        <f>'OddsRatio_working_3-way'!AA19+'OddsRatio_working_3-way'!AG19</f>
        <v>-0.68128844117800913</v>
      </c>
      <c r="AN19" s="11">
        <f>'OddsRatio_working_3-way'!AB19+'OddsRatio_working_3-way'!AH19</f>
        <v>-0.36300572270556614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1.0442941638835754</v>
      </c>
      <c r="AS19" s="11">
        <f>IF(('OddsRatio_working_3-way'!X19=0),IF(Q19&gt;0,-Q19^(1/3),(-Q19)^(1/3)),'OddsRatio_working_3-way'!AM19-'OddsRatio_working_3-way'!R19/3)</f>
        <v>-0.68128844117800913</v>
      </c>
      <c r="AT19" s="11">
        <f>IF(('OddsRatio_working_3-way'!X19=0),IF(Q19&gt;0,-Q19^(1/3),(-Q19)^(1/3)),'OddsRatio_working_3-way'!AN19-'OddsRatio_working_3-way'!R19/3)</f>
        <v>-0.36300572270556614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1.75</v>
      </c>
      <c r="B20" s="4">
        <f>IF('True_Odds_Calculator_3-way'!B21="","",'True_Odds_Calculator_3-way'!B21)</f>
        <v>4.13</v>
      </c>
      <c r="C20" s="4">
        <f>IF('True_Odds_Calculator_3-way'!C21="","",'True_Odds_Calculator_3-way'!C21)</f>
        <v>4.6100000000000003</v>
      </c>
      <c r="D20" s="9">
        <f t="shared" si="13"/>
        <v>0.55882352941176472</v>
      </c>
      <c r="E20" s="9">
        <f t="shared" si="14"/>
        <v>0.23284313725490199</v>
      </c>
      <c r="F20" s="9">
        <f t="shared" si="15"/>
        <v>0.20833333333333337</v>
      </c>
      <c r="G20" s="9">
        <f t="shared" si="16"/>
        <v>1.0526315789473681</v>
      </c>
      <c r="H20" s="9">
        <f t="shared" si="17"/>
        <v>1.7894736842105263</v>
      </c>
      <c r="I20" s="9">
        <f t="shared" si="18"/>
        <v>4.2947368421052623</v>
      </c>
      <c r="J20" s="9">
        <f t="shared" si="19"/>
        <v>4.7999999999999989</v>
      </c>
      <c r="K20" s="11">
        <f t="shared" si="20"/>
        <v>0.5714285714285714</v>
      </c>
      <c r="L20" s="11">
        <f t="shared" si="21"/>
        <v>0.24213075060532688</v>
      </c>
      <c r="M20" s="11">
        <f t="shared" si="22"/>
        <v>0.21691973969631234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-0.25434533532520343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0.22479818060537937</v>
      </c>
      <c r="Q20" s="11">
        <f>2*'OddsRatio_working_3-way'!K20*'OddsRatio_working_3-way'!L20*'OddsRatio_working_3-way'!M20</f>
        <v>6.0026216450034545E-2</v>
      </c>
      <c r="R20" s="11">
        <f t="shared" si="23"/>
        <v>0</v>
      </c>
      <c r="S20" s="11">
        <f t="shared" si="24"/>
        <v>-0.88383056177521258</v>
      </c>
      <c r="T20" s="11">
        <f t="shared" si="25"/>
        <v>-0.23600282023370162</v>
      </c>
      <c r="U20" s="11">
        <f>'OddsRatio_working_3-way'!S20-'OddsRatio_working_3-way'!R20^2/3</f>
        <v>-0.88383056177521258</v>
      </c>
      <c r="V20" s="11">
        <f>'OddsRatio_working_3-way'!S20*'OddsRatio_working_3-way'!R20/3-2*'OddsRatio_working_3-way'!R20^3/27-'OddsRatio_working_3-way'!T20</f>
        <v>0.23600282023370162</v>
      </c>
      <c r="W20" s="11">
        <f>'OddsRatio_working_3-way'!V20^2+4*'OddsRatio_working_3-way'!U20^3/27</f>
        <v>-4.6585625075822465E-2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0.15990853341370134</v>
      </c>
      <c r="Y20" s="11">
        <f>IF('OddsRatio_working_3-way'!W20&gt;=0,IF('OddsRatio_working_3-way'!V20+SQRT('OddsRatio_working_3-way'!W20)&gt;0,0,PI()),ACOS('OddsRatio_working_3-way'!V20/(2*'OddsRatio_working_3-way'!X20)))</f>
        <v>0.74079737571007231</v>
      </c>
      <c r="Z20" s="11">
        <f>'OddsRatio_working_3-way'!X20^(1/3)*COS('OddsRatio_working_3-way'!Y20/3)</f>
        <v>0.52631578947368407</v>
      </c>
      <c r="AA20" s="11">
        <f>'OddsRatio_working_3-way'!X20^(1/3)*COS(('OddsRatio_working_3-way'!Y20+2*PI())/3)</f>
        <v>-0.37805527397946298</v>
      </c>
      <c r="AB20" s="11">
        <f>'OddsRatio_working_3-way'!X20^(1/3)*COS(('OddsRatio_working_3-way'!Y20+4*PI())/3)</f>
        <v>-0.1482605154942214</v>
      </c>
      <c r="AC20" s="11">
        <f>'OddsRatio_working_3-way'!X20^(1/3)*SIN('OddsRatio_working_3-way'!Y20/3)</f>
        <v>0.13267206566981948</v>
      </c>
      <c r="AD20" s="11">
        <f>'OddsRatio_working_3-way'!X20^(1/3)*SIN(('OddsRatio_working_3-way'!Y20+2*PI())/3)</f>
        <v>0.38946681126216309</v>
      </c>
      <c r="AE20" s="11">
        <f>'OddsRatio_working_3-way'!X20^(1/3)*SIN(('OddsRatio_working_3-way'!Y20+4*PI())/3)</f>
        <v>-0.52213887693198247</v>
      </c>
      <c r="AF20" s="11">
        <f>-'OddsRatio_working_3-way'!U20/(3*'OddsRatio_working_3-way'!X20^(1/3))*COS(('OddsRatio_working_3-way'!Y20)/3)</f>
        <v>0.52631578947368407</v>
      </c>
      <c r="AG20" s="11">
        <f>-'OddsRatio_working_3-way'!U20/(3*'OddsRatio_working_3-way'!X20^(1/3))*COS(('OddsRatio_working_3-way'!Y20+2*PI())/3)</f>
        <v>-0.37805527397946298</v>
      </c>
      <c r="AH20" s="11">
        <f>-'OddsRatio_working_3-way'!U20/(3*'OddsRatio_working_3-way'!X20^(1/3))*COS(('OddsRatio_working_3-way'!Y20+4*PI())/3)</f>
        <v>-0.1482605154942214</v>
      </c>
      <c r="AI20" s="11">
        <f>'OddsRatio_working_3-way'!U20/(3*'OddsRatio_working_3-way'!X20^(1/3))*SIN(('OddsRatio_working_3-way'!Y20)/3)</f>
        <v>-0.13267206566981948</v>
      </c>
      <c r="AJ20" s="11">
        <f>'OddsRatio_working_3-way'!U20/(3*'OddsRatio_working_3-way'!X20^(1/3))*SIN(('OddsRatio_working_3-way'!Y20+2*PI())/3)</f>
        <v>-0.38946681126216309</v>
      </c>
      <c r="AK20" s="11">
        <f>'OddsRatio_working_3-way'!U20/(3*'OddsRatio_working_3-way'!X20^(1/3))*SIN(('OddsRatio_working_3-way'!Y20+4*PI())/3)</f>
        <v>0.52213887693198247</v>
      </c>
      <c r="AL20" s="11">
        <f>'OddsRatio_working_3-way'!Z20+'OddsRatio_working_3-way'!AF20</f>
        <v>1.0526315789473681</v>
      </c>
      <c r="AM20" s="11">
        <f>'OddsRatio_working_3-way'!AA20+'OddsRatio_working_3-way'!AG20</f>
        <v>-0.75611054795892596</v>
      </c>
      <c r="AN20" s="11">
        <f>'OddsRatio_working_3-way'!AB20+'OddsRatio_working_3-way'!AH20</f>
        <v>-0.29652103098844279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1.0526315789473681</v>
      </c>
      <c r="AS20" s="11">
        <f>IF(('OddsRatio_working_3-way'!X20=0),IF(Q20&gt;0,-Q20^(1/3),(-Q20)^(1/3)),'OddsRatio_working_3-way'!AM20-'OddsRatio_working_3-way'!R20/3)</f>
        <v>-0.75611054795892596</v>
      </c>
      <c r="AT20" s="11">
        <f>IF(('OddsRatio_working_3-way'!X20=0),IF(Q20&gt;0,-Q20^(1/3),(-Q20)^(1/3)),'OddsRatio_working_3-way'!AN20-'OddsRatio_working_3-way'!R20/3)</f>
        <v>-0.29652103098844279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1.47</v>
      </c>
      <c r="B21" s="4">
        <f>IF('True_Odds_Calculator_3-way'!B22="","",'True_Odds_Calculator_3-way'!B22)</f>
        <v>4.76</v>
      </c>
      <c r="C21" s="4">
        <f>IF('True_Odds_Calculator_3-way'!C22="","",'True_Odds_Calculator_3-way'!C22)</f>
        <v>7.05</v>
      </c>
      <c r="D21" s="9">
        <f t="shared" si="13"/>
        <v>0.66615627055523452</v>
      </c>
      <c r="E21" s="9">
        <f t="shared" si="14"/>
        <v>0.19963290826038138</v>
      </c>
      <c r="F21" s="9">
        <f t="shared" si="15"/>
        <v>0.13421082118438421</v>
      </c>
      <c r="G21" s="9">
        <f t="shared" si="16"/>
        <v>1.0662750449489211</v>
      </c>
      <c r="H21" s="9">
        <f t="shared" si="17"/>
        <v>1.5011492711259928</v>
      </c>
      <c r="I21" s="9">
        <f t="shared" si="18"/>
        <v>5.0091941690079427</v>
      </c>
      <c r="J21" s="9">
        <f t="shared" si="19"/>
        <v>7.4509640219409725</v>
      </c>
      <c r="K21" s="11">
        <f t="shared" si="20"/>
        <v>0.68027210884353739</v>
      </c>
      <c r="L21" s="11">
        <f t="shared" si="21"/>
        <v>0.21008403361344538</v>
      </c>
      <c r="M21" s="11">
        <f t="shared" si="22"/>
        <v>0.14184397163120568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-0.21673431277272814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0.20839136059692367</v>
      </c>
      <c r="Q21" s="11">
        <f>2*'OddsRatio_working_3-way'!K21*'OddsRatio_working_3-way'!L21*'OddsRatio_working_3-way'!M21</f>
        <v>4.0543066263992934E-2</v>
      </c>
      <c r="R21" s="11">
        <f t="shared" si="23"/>
        <v>0</v>
      </c>
      <c r="S21" s="11">
        <f t="shared" si="24"/>
        <v>-0.96150608517372582</v>
      </c>
      <c r="T21" s="11">
        <f t="shared" si="25"/>
        <v>-0.18706344069527739</v>
      </c>
      <c r="U21" s="11">
        <f>'OddsRatio_working_3-way'!S21-'OddsRatio_working_3-way'!R21^2/3</f>
        <v>-0.96150608517372582</v>
      </c>
      <c r="V21" s="11">
        <f>'OddsRatio_working_3-way'!S21*'OddsRatio_working_3-way'!R21/3-2*'OddsRatio_working_3-way'!R21^3/27-'OddsRatio_working_3-way'!T21</f>
        <v>0.18706344069527739</v>
      </c>
      <c r="W21" s="11">
        <f>'OddsRatio_working_3-way'!V21^2+4*'OddsRatio_working_3-way'!U21^3/27</f>
        <v>-9.669712995333396E-2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0.18144548823137593</v>
      </c>
      <c r="Y21" s="11">
        <f>IF('OddsRatio_working_3-way'!W21&gt;=0,IF('OddsRatio_working_3-way'!V21+SQRT('OddsRatio_working_3-way'!W21)&gt;0,0,PI()),ACOS('OddsRatio_working_3-way'!V21/(2*'OddsRatio_working_3-way'!X21)))</f>
        <v>1.029227327394979</v>
      </c>
      <c r="Z21" s="11">
        <f>'OddsRatio_working_3-way'!X21^(1/3)*COS('OddsRatio_working_3-way'!Y21/3)</f>
        <v>0.53313752247446056</v>
      </c>
      <c r="AA21" s="11">
        <f>'OddsRatio_working_3-way'!X21^(1/3)*COS(('OddsRatio_working_3-way'!Y21+2*PI())/3)</f>
        <v>-0.43149240384427728</v>
      </c>
      <c r="AB21" s="11">
        <f>'OddsRatio_working_3-way'!X21^(1/3)*COS(('OddsRatio_working_3-way'!Y21+4*PI())/3)</f>
        <v>-0.10164511863018338</v>
      </c>
      <c r="AC21" s="11">
        <f>'OddsRatio_working_3-way'!X21^(1/3)*SIN('OddsRatio_working_3-way'!Y21/3)</f>
        <v>0.19043741890982438</v>
      </c>
      <c r="AD21" s="11">
        <f>'OddsRatio_working_3-way'!X21^(1/3)*SIN(('OddsRatio_working_3-way'!Y21+2*PI())/3)</f>
        <v>0.3664919287186677</v>
      </c>
      <c r="AE21" s="11">
        <f>'OddsRatio_working_3-way'!X21^(1/3)*SIN(('OddsRatio_working_3-way'!Y21+4*PI())/3)</f>
        <v>-0.55692934762849211</v>
      </c>
      <c r="AF21" s="11">
        <f>-'OddsRatio_working_3-way'!U21/(3*'OddsRatio_working_3-way'!X21^(1/3))*COS(('OddsRatio_working_3-way'!Y21)/3)</f>
        <v>0.53313752247446056</v>
      </c>
      <c r="AG21" s="11">
        <f>-'OddsRatio_working_3-way'!U21/(3*'OddsRatio_working_3-way'!X21^(1/3))*COS(('OddsRatio_working_3-way'!Y21+2*PI())/3)</f>
        <v>-0.43149240384427728</v>
      </c>
      <c r="AH21" s="11">
        <f>-'OddsRatio_working_3-way'!U21/(3*'OddsRatio_working_3-way'!X21^(1/3))*COS(('OddsRatio_working_3-way'!Y21+4*PI())/3)</f>
        <v>-0.10164511863018338</v>
      </c>
      <c r="AI21" s="11">
        <f>'OddsRatio_working_3-way'!U21/(3*'OddsRatio_working_3-way'!X21^(1/3))*SIN(('OddsRatio_working_3-way'!Y21)/3)</f>
        <v>-0.19043741890982438</v>
      </c>
      <c r="AJ21" s="11">
        <f>'OddsRatio_working_3-way'!U21/(3*'OddsRatio_working_3-way'!X21^(1/3))*SIN(('OddsRatio_working_3-way'!Y21+2*PI())/3)</f>
        <v>-0.3664919287186677</v>
      </c>
      <c r="AK21" s="11">
        <f>'OddsRatio_working_3-way'!U21/(3*'OddsRatio_working_3-way'!X21^(1/3))*SIN(('OddsRatio_working_3-way'!Y21+4*PI())/3)</f>
        <v>0.55692934762849211</v>
      </c>
      <c r="AL21" s="11">
        <f>'OddsRatio_working_3-way'!Z21+'OddsRatio_working_3-way'!AF21</f>
        <v>1.0662750449489211</v>
      </c>
      <c r="AM21" s="11">
        <f>'OddsRatio_working_3-way'!AA21+'OddsRatio_working_3-way'!AG21</f>
        <v>-0.86298480768855457</v>
      </c>
      <c r="AN21" s="11">
        <f>'OddsRatio_working_3-way'!AB21+'OddsRatio_working_3-way'!AH21</f>
        <v>-0.20329023726036677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1.0662750449489211</v>
      </c>
      <c r="AS21" s="11">
        <f>IF(('OddsRatio_working_3-way'!X21=0),IF(Q21&gt;0,-Q21^(1/3),(-Q21)^(1/3)),'OddsRatio_working_3-way'!AM21-'OddsRatio_working_3-way'!R21/3)</f>
        <v>-0.86298480768855457</v>
      </c>
      <c r="AT21" s="11">
        <f>IF(('OddsRatio_working_3-way'!X21=0),IF(Q21&gt;0,-Q21^(1/3),(-Q21)^(1/3)),'OddsRatio_working_3-way'!AN21-'OddsRatio_working_3-way'!R21/3)</f>
        <v>-0.20329023726036677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3.29</v>
      </c>
      <c r="B22" s="4">
        <f>IF('True_Odds_Calculator_3-way'!B23="","",'True_Odds_Calculator_3-way'!B23)</f>
        <v>3.82</v>
      </c>
      <c r="C22" s="4">
        <f>IF('True_Odds_Calculator_3-way'!C23="","",'True_Odds_Calculator_3-way'!C23)</f>
        <v>2.16</v>
      </c>
      <c r="D22" s="9">
        <f t="shared" si="13"/>
        <v>0.29468069824820897</v>
      </c>
      <c r="E22" s="9">
        <f t="shared" si="14"/>
        <v>0.25332754993533263</v>
      </c>
      <c r="F22" s="9">
        <f t="shared" si="15"/>
        <v>0.45199175181645834</v>
      </c>
      <c r="G22" s="9">
        <f t="shared" si="16"/>
        <v>1.0451980632565585</v>
      </c>
      <c r="H22" s="9">
        <f t="shared" si="17"/>
        <v>3.3935035648575189</v>
      </c>
      <c r="I22" s="9">
        <f t="shared" si="18"/>
        <v>3.9474585383834953</v>
      </c>
      <c r="J22" s="9">
        <f t="shared" si="19"/>
        <v>2.2124297533776081</v>
      </c>
      <c r="K22" s="11">
        <f t="shared" si="20"/>
        <v>0.303951367781155</v>
      </c>
      <c r="L22" s="11">
        <f t="shared" si="21"/>
        <v>0.26178010471204188</v>
      </c>
      <c r="M22" s="11">
        <f t="shared" si="22"/>
        <v>0.46296296296296291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-0.2759494722845508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0.23096944395819291</v>
      </c>
      <c r="Q22" s="11">
        <f>2*'OddsRatio_working_3-way'!K22*'OddsRatio_working_3-way'!L22*'OddsRatio_working_3-way'!M22</f>
        <v>7.3674463782517685E-2</v>
      </c>
      <c r="R22" s="11">
        <f t="shared" si="23"/>
        <v>0</v>
      </c>
      <c r="S22" s="11">
        <f t="shared" si="24"/>
        <v>-0.83699904205659859</v>
      </c>
      <c r="T22" s="11">
        <f t="shared" si="25"/>
        <v>-0.26698534036893101</v>
      </c>
      <c r="U22" s="11">
        <f>'OddsRatio_working_3-way'!S22-'OddsRatio_working_3-way'!R22^2/3</f>
        <v>-0.83699904205659859</v>
      </c>
      <c r="V22" s="11">
        <f>'OddsRatio_working_3-way'!S22*'OddsRatio_working_3-way'!R22/3-2*'OddsRatio_working_3-way'!R22^3/27-'OddsRatio_working_3-way'!T22</f>
        <v>0.26698534036893101</v>
      </c>
      <c r="W22" s="11">
        <f>'OddsRatio_working_3-way'!V22^2+4*'OddsRatio_working_3-way'!U22^3/27</f>
        <v>-1.5589085759338192E-2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0.14736880413714781</v>
      </c>
      <c r="Y22" s="11">
        <f>IF('OddsRatio_working_3-way'!W22&gt;=0,IF('OddsRatio_working_3-way'!V22+SQRT('OddsRatio_working_3-way'!W22)&gt;0,0,PI()),ACOS('OddsRatio_working_3-way'!V22/(2*'OddsRatio_working_3-way'!X22)))</f>
        <v>0.43743607666652751</v>
      </c>
      <c r="Z22" s="11">
        <f>'OddsRatio_working_3-way'!X22^(1/3)*COS('OddsRatio_working_3-way'!Y22/3)</f>
        <v>0.52259903162827925</v>
      </c>
      <c r="AA22" s="11">
        <f>'OddsRatio_working_3-way'!X22^(1/3)*COS(('OddsRatio_working_3-way'!Y22+2*PI())/3)</f>
        <v>-0.32776341293158406</v>
      </c>
      <c r="AB22" s="11">
        <f>'OddsRatio_working_3-way'!X22^(1/3)*COS(('OddsRatio_working_3-way'!Y22+4*PI())/3)</f>
        <v>-0.1948356186966953</v>
      </c>
      <c r="AC22" s="11">
        <f>'OddsRatio_working_3-way'!X22^(1/3)*SIN('OddsRatio_working_3-way'!Y22/3)</f>
        <v>7.6745897784296441E-2</v>
      </c>
      <c r="AD22" s="11">
        <f>'OddsRatio_working_3-way'!X22^(1/3)*SIN(('OddsRatio_working_3-way'!Y22+2*PI())/3)</f>
        <v>0.41421108849108901</v>
      </c>
      <c r="AE22" s="11">
        <f>'OddsRatio_working_3-way'!X22^(1/3)*SIN(('OddsRatio_working_3-way'!Y22+4*PI())/3)</f>
        <v>-0.49095698627538525</v>
      </c>
      <c r="AF22" s="11">
        <f>-'OddsRatio_working_3-way'!U22/(3*'OddsRatio_working_3-way'!X22^(1/3))*COS(('OddsRatio_working_3-way'!Y22)/3)</f>
        <v>0.52259903162827925</v>
      </c>
      <c r="AG22" s="11">
        <f>-'OddsRatio_working_3-way'!U22/(3*'OddsRatio_working_3-way'!X22^(1/3))*COS(('OddsRatio_working_3-way'!Y22+2*PI())/3)</f>
        <v>-0.32776341293158406</v>
      </c>
      <c r="AH22" s="11">
        <f>-'OddsRatio_working_3-way'!U22/(3*'OddsRatio_working_3-way'!X22^(1/3))*COS(('OddsRatio_working_3-way'!Y22+4*PI())/3)</f>
        <v>-0.1948356186966953</v>
      </c>
      <c r="AI22" s="11">
        <f>'OddsRatio_working_3-way'!U22/(3*'OddsRatio_working_3-way'!X22^(1/3))*SIN(('OddsRatio_working_3-way'!Y22)/3)</f>
        <v>-7.6745897784296441E-2</v>
      </c>
      <c r="AJ22" s="11">
        <f>'OddsRatio_working_3-way'!U22/(3*'OddsRatio_working_3-way'!X22^(1/3))*SIN(('OddsRatio_working_3-way'!Y22+2*PI())/3)</f>
        <v>-0.41421108849108901</v>
      </c>
      <c r="AK22" s="11">
        <f>'OddsRatio_working_3-way'!U22/(3*'OddsRatio_working_3-way'!X22^(1/3))*SIN(('OddsRatio_working_3-way'!Y22+4*PI())/3)</f>
        <v>0.49095698627538525</v>
      </c>
      <c r="AL22" s="11">
        <f>'OddsRatio_working_3-way'!Z22+'OddsRatio_working_3-way'!AF22</f>
        <v>1.0451980632565585</v>
      </c>
      <c r="AM22" s="11">
        <f>'OddsRatio_working_3-way'!AA22+'OddsRatio_working_3-way'!AG22</f>
        <v>-0.65552682586316813</v>
      </c>
      <c r="AN22" s="11">
        <f>'OddsRatio_working_3-way'!AB22+'OddsRatio_working_3-way'!AH22</f>
        <v>-0.3896712373933906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1.0451980632565585</v>
      </c>
      <c r="AS22" s="11">
        <f>IF(('OddsRatio_working_3-way'!X22=0),IF(Q22&gt;0,-Q22^(1/3),(-Q22)^(1/3)),'OddsRatio_working_3-way'!AM22-'OddsRatio_working_3-way'!R22/3)</f>
        <v>-0.65552682586316813</v>
      </c>
      <c r="AT22" s="11">
        <f>IF(('OddsRatio_working_3-way'!X22=0),IF(Q22&gt;0,-Q22^(1/3),(-Q22)^(1/3)),'OddsRatio_working_3-way'!AN22-'OddsRatio_working_3-way'!R22/3)</f>
        <v>-0.3896712373933906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1.57</v>
      </c>
      <c r="B23" s="4">
        <f>IF('True_Odds_Calculator_3-way'!B24="","",'True_Odds_Calculator_3-way'!B24)</f>
        <v>4.21</v>
      </c>
      <c r="C23" s="4">
        <f>IF('True_Odds_Calculator_3-way'!C24="","",'True_Odds_Calculator_3-way'!C24)</f>
        <v>5.65</v>
      </c>
      <c r="D23" s="9">
        <f t="shared" si="13"/>
        <v>0.61512178395861661</v>
      </c>
      <c r="E23" s="9">
        <f t="shared" si="14"/>
        <v>0.22106057108132499</v>
      </c>
      <c r="F23" s="9">
        <f t="shared" si="15"/>
        <v>0.16381764496005838</v>
      </c>
      <c r="G23" s="9">
        <f t="shared" si="16"/>
        <v>1.0977093610277775</v>
      </c>
      <c r="H23" s="9">
        <f t="shared" si="17"/>
        <v>1.6256943357858331</v>
      </c>
      <c r="I23" s="9">
        <f t="shared" si="18"/>
        <v>4.523647048899166</v>
      </c>
      <c r="J23" s="9">
        <f t="shared" si="19"/>
        <v>6.1043485287791652</v>
      </c>
      <c r="K23" s="11">
        <f t="shared" si="20"/>
        <v>0.63694267515923564</v>
      </c>
      <c r="L23" s="11">
        <f t="shared" si="21"/>
        <v>0.23752969121140144</v>
      </c>
      <c r="M23" s="11">
        <f t="shared" si="22"/>
        <v>0.17699115044247787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-0.22782566410508764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0.22573420854654352</v>
      </c>
      <c r="Q23" s="11">
        <f>2*'OddsRatio_working_3-way'!K23*'OddsRatio_working_3-way'!L23*'OddsRatio_working_3-way'!M23</f>
        <v>5.3554972371659189E-2</v>
      </c>
      <c r="R23" s="11">
        <f t="shared" si="23"/>
        <v>0</v>
      </c>
      <c r="S23" s="11">
        <f t="shared" si="24"/>
        <v>-0.99081992993739543</v>
      </c>
      <c r="T23" s="11">
        <f t="shared" si="25"/>
        <v>-0.23506997151539627</v>
      </c>
      <c r="U23" s="11">
        <f>'OddsRatio_working_3-way'!S23-'OddsRatio_working_3-way'!R23^2/3</f>
        <v>-0.99081992993739543</v>
      </c>
      <c r="V23" s="11">
        <f>'OddsRatio_working_3-way'!S23*'OddsRatio_working_3-way'!R23/3-2*'OddsRatio_working_3-way'!R23^3/27-'OddsRatio_working_3-way'!T23</f>
        <v>0.23506997151539627</v>
      </c>
      <c r="W23" s="11">
        <f>'OddsRatio_working_3-way'!V23^2+4*'OddsRatio_working_3-way'!U23^3/27</f>
        <v>-8.8847565859588418E-2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0.18980612303600591</v>
      </c>
      <c r="Y23" s="11">
        <f>IF('OddsRatio_working_3-way'!W23&gt;=0,IF('OddsRatio_working_3-way'!V23+SQRT('OddsRatio_working_3-way'!W23)&gt;0,0,PI()),ACOS('OddsRatio_working_3-way'!V23/(2*'OddsRatio_working_3-way'!X23)))</f>
        <v>0.90302564071014468</v>
      </c>
      <c r="Z23" s="11">
        <f>'OddsRatio_working_3-way'!X23^(1/3)*COS('OddsRatio_working_3-way'!Y23/3)</f>
        <v>0.54885468051388886</v>
      </c>
      <c r="AA23" s="11">
        <f>'OddsRatio_working_3-way'!X23^(1/3)*COS(('OddsRatio_working_3-way'!Y23+2*PI())/3)</f>
        <v>-0.42198711540873374</v>
      </c>
      <c r="AB23" s="11">
        <f>'OddsRatio_working_3-way'!X23^(1/3)*COS(('OddsRatio_working_3-way'!Y23+4*PI())/3)</f>
        <v>-0.12686756510515526</v>
      </c>
      <c r="AC23" s="11">
        <f>'OddsRatio_working_3-way'!X23^(1/3)*SIN('OddsRatio_working_3-way'!Y23/3)</f>
        <v>0.17038735181089251</v>
      </c>
      <c r="AD23" s="11">
        <f>'OddsRatio_working_3-way'!X23^(1/3)*SIN(('OddsRatio_working_3-way'!Y23+2*PI())/3)</f>
        <v>0.39012842040557349</v>
      </c>
      <c r="AE23" s="11">
        <f>'OddsRatio_working_3-way'!X23^(1/3)*SIN(('OddsRatio_working_3-way'!Y23+4*PI())/3)</f>
        <v>-0.56051577221646587</v>
      </c>
      <c r="AF23" s="11">
        <f>-'OddsRatio_working_3-way'!U23/(3*'OddsRatio_working_3-way'!X23^(1/3))*COS(('OddsRatio_working_3-way'!Y23)/3)</f>
        <v>0.54885468051388875</v>
      </c>
      <c r="AG23" s="11">
        <f>-'OddsRatio_working_3-way'!U23/(3*'OddsRatio_working_3-way'!X23^(1/3))*COS(('OddsRatio_working_3-way'!Y23+2*PI())/3)</f>
        <v>-0.42198711540873363</v>
      </c>
      <c r="AH23" s="11">
        <f>-'OddsRatio_working_3-way'!U23/(3*'OddsRatio_working_3-way'!X23^(1/3))*COS(('OddsRatio_working_3-way'!Y23+4*PI())/3)</f>
        <v>-0.12686756510515523</v>
      </c>
      <c r="AI23" s="11">
        <f>'OddsRatio_working_3-way'!U23/(3*'OddsRatio_working_3-way'!X23^(1/3))*SIN(('OddsRatio_working_3-way'!Y23)/3)</f>
        <v>-0.17038735181089248</v>
      </c>
      <c r="AJ23" s="11">
        <f>'OddsRatio_working_3-way'!U23/(3*'OddsRatio_working_3-way'!X23^(1/3))*SIN(('OddsRatio_working_3-way'!Y23+2*PI())/3)</f>
        <v>-0.39012842040557338</v>
      </c>
      <c r="AK23" s="11">
        <f>'OddsRatio_working_3-way'!U23/(3*'OddsRatio_working_3-way'!X23^(1/3))*SIN(('OddsRatio_working_3-way'!Y23+4*PI())/3)</f>
        <v>0.56051577221646576</v>
      </c>
      <c r="AL23" s="11">
        <f>'OddsRatio_working_3-way'!Z23+'OddsRatio_working_3-way'!AF23</f>
        <v>1.0977093610277775</v>
      </c>
      <c r="AM23" s="11">
        <f>'OddsRatio_working_3-way'!AA23+'OddsRatio_working_3-way'!AG23</f>
        <v>-0.84397423081746736</v>
      </c>
      <c r="AN23" s="11">
        <f>'OddsRatio_working_3-way'!AB23+'OddsRatio_working_3-way'!AH23</f>
        <v>-0.25373513021031047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1.0977093610277775</v>
      </c>
      <c r="AS23" s="11">
        <f>IF(('OddsRatio_working_3-way'!X23=0),IF(Q23&gt;0,-Q23^(1/3),(-Q23)^(1/3)),'OddsRatio_working_3-way'!AM23-'OddsRatio_working_3-way'!R23/3)</f>
        <v>-0.84397423081746736</v>
      </c>
      <c r="AT23" s="11">
        <f>IF(('OddsRatio_working_3-way'!X23=0),IF(Q23&gt;0,-Q23^(1/3),(-Q23)^(1/3)),'OddsRatio_working_3-way'!AN23-'OddsRatio_working_3-way'!R23/3)</f>
        <v>-0.25373513021031047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1.36</v>
      </c>
      <c r="B24" s="4">
        <f>IF('True_Odds_Calculator_3-way'!B25="","",'True_Odds_Calculator_3-way'!B25)</f>
        <v>4.99</v>
      </c>
      <c r="C24" s="4">
        <f>IF('True_Odds_Calculator_3-way'!C25="","",'True_Odds_Calculator_3-way'!C25)</f>
        <v>8.48</v>
      </c>
      <c r="D24" s="9">
        <f t="shared" si="13"/>
        <v>0.71167610445855456</v>
      </c>
      <c r="E24" s="9">
        <f t="shared" si="14"/>
        <v>0.18214171089579345</v>
      </c>
      <c r="F24" s="9">
        <f t="shared" si="15"/>
        <v>0.10618218464565218</v>
      </c>
      <c r="G24" s="9">
        <f t="shared" si="16"/>
        <v>1.1253710849919234</v>
      </c>
      <c r="H24" s="9">
        <f t="shared" si="17"/>
        <v>1.4051335905970921</v>
      </c>
      <c r="I24" s="9">
        <f t="shared" si="18"/>
        <v>5.4902306291177752</v>
      </c>
      <c r="J24" s="9">
        <f t="shared" si="19"/>
        <v>9.4177757157395874</v>
      </c>
      <c r="K24" s="11">
        <f t="shared" si="20"/>
        <v>0.73529411764705876</v>
      </c>
      <c r="L24" s="11">
        <f t="shared" si="21"/>
        <v>0.20040080160320639</v>
      </c>
      <c r="M24" s="11">
        <f t="shared" si="22"/>
        <v>0.11792452830188678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-0.18669886943698721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0.20556512581211253</v>
      </c>
      <c r="Q24" s="11">
        <f>2*'OddsRatio_working_3-way'!K24*'OddsRatio_working_3-way'!L24*'OddsRatio_working_3-way'!M24</f>
        <v>3.4753191177026625E-2</v>
      </c>
      <c r="R24" s="11">
        <f t="shared" si="23"/>
        <v>0</v>
      </c>
      <c r="S24" s="11">
        <f t="shared" si="24"/>
        <v>-1.1010517976462244</v>
      </c>
      <c r="T24" s="11">
        <f t="shared" si="25"/>
        <v>-0.18614569698161018</v>
      </c>
      <c r="U24" s="11">
        <f>'OddsRatio_working_3-way'!S24-'OddsRatio_working_3-way'!R24^2/3</f>
        <v>-1.1010517976462244</v>
      </c>
      <c r="V24" s="11">
        <f>'OddsRatio_working_3-way'!S24*'OddsRatio_working_3-way'!R24/3-2*'OddsRatio_working_3-way'!R24^3/27-'OddsRatio_working_3-way'!T24</f>
        <v>0.18614569698161018</v>
      </c>
      <c r="W24" s="11">
        <f>'OddsRatio_working_3-way'!V24^2+4*'OddsRatio_working_3-way'!U24^3/27</f>
        <v>-0.16310113910081986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0.22234621629656154</v>
      </c>
      <c r="Y24" s="11">
        <f>IF('OddsRatio_working_3-way'!W24&gt;=0,IF('OddsRatio_working_3-way'!V24+SQRT('OddsRatio_working_3-way'!W24)&gt;0,0,PI()),ACOS('OddsRatio_working_3-way'!V24/(2*'OddsRatio_working_3-way'!X24)))</f>
        <v>1.138899443036852</v>
      </c>
      <c r="Z24" s="11">
        <f>'OddsRatio_working_3-way'!X24^(1/3)*COS('OddsRatio_working_3-way'!Y24/3)</f>
        <v>0.5626855424959617</v>
      </c>
      <c r="AA24" s="11">
        <f>'OddsRatio_working_3-way'!X24^(1/3)*COS(('OddsRatio_working_3-way'!Y24+2*PI())/3)</f>
        <v>-0.47576932450415282</v>
      </c>
      <c r="AB24" s="11">
        <f>'OddsRatio_working_3-way'!X24^(1/3)*COS(('OddsRatio_working_3-way'!Y24+4*PI())/3)</f>
        <v>-8.6916217991808972E-2</v>
      </c>
      <c r="AC24" s="11">
        <f>'OddsRatio_working_3-way'!X24^(1/3)*SIN('OddsRatio_working_3-way'!Y24/3)</f>
        <v>0.22450444572012399</v>
      </c>
      <c r="AD24" s="11">
        <f>'OddsRatio_working_3-way'!X24^(1/3)*SIN(('OddsRatio_working_3-way'!Y24+2*PI())/3)</f>
        <v>0.37504775128366913</v>
      </c>
      <c r="AE24" s="11">
        <f>'OddsRatio_working_3-way'!X24^(1/3)*SIN(('OddsRatio_working_3-way'!Y24+4*PI())/3)</f>
        <v>-0.59955219700379314</v>
      </c>
      <c r="AF24" s="11">
        <f>-'OddsRatio_working_3-way'!U24/(3*'OddsRatio_working_3-way'!X24^(1/3))*COS(('OddsRatio_working_3-way'!Y24)/3)</f>
        <v>0.5626855424959617</v>
      </c>
      <c r="AG24" s="11">
        <f>-'OddsRatio_working_3-way'!U24/(3*'OddsRatio_working_3-way'!X24^(1/3))*COS(('OddsRatio_working_3-way'!Y24+2*PI())/3)</f>
        <v>-0.47576932450415282</v>
      </c>
      <c r="AH24" s="11">
        <f>-'OddsRatio_working_3-way'!U24/(3*'OddsRatio_working_3-way'!X24^(1/3))*COS(('OddsRatio_working_3-way'!Y24+4*PI())/3)</f>
        <v>-8.6916217991808972E-2</v>
      </c>
      <c r="AI24" s="11">
        <f>'OddsRatio_working_3-way'!U24/(3*'OddsRatio_working_3-way'!X24^(1/3))*SIN(('OddsRatio_working_3-way'!Y24)/3)</f>
        <v>-0.22450444572012399</v>
      </c>
      <c r="AJ24" s="11">
        <f>'OddsRatio_working_3-way'!U24/(3*'OddsRatio_working_3-way'!X24^(1/3))*SIN(('OddsRatio_working_3-way'!Y24+2*PI())/3)</f>
        <v>-0.37504775128366913</v>
      </c>
      <c r="AK24" s="11">
        <f>'OddsRatio_working_3-way'!U24/(3*'OddsRatio_working_3-way'!X24^(1/3))*SIN(('OddsRatio_working_3-way'!Y24+4*PI())/3)</f>
        <v>0.59955219700379314</v>
      </c>
      <c r="AL24" s="11">
        <f>'OddsRatio_working_3-way'!Z24+'OddsRatio_working_3-way'!AF24</f>
        <v>1.1253710849919234</v>
      </c>
      <c r="AM24" s="11">
        <f>'OddsRatio_working_3-way'!AA24+'OddsRatio_working_3-way'!AG24</f>
        <v>-0.95153864900830565</v>
      </c>
      <c r="AN24" s="11">
        <f>'OddsRatio_working_3-way'!AB24+'OddsRatio_working_3-way'!AH24</f>
        <v>-0.17383243598361794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1.1253710849919234</v>
      </c>
      <c r="AS24" s="11">
        <f>IF(('OddsRatio_working_3-way'!X24=0),IF(Q24&gt;0,-Q24^(1/3),(-Q24)^(1/3)),'OddsRatio_working_3-way'!AM24-'OddsRatio_working_3-way'!R24/3)</f>
        <v>-0.95153864900830565</v>
      </c>
      <c r="AT24" s="11">
        <f>IF(('OddsRatio_working_3-way'!X24=0),IF(Q24&gt;0,-Q24^(1/3),(-Q24)^(1/3)),'OddsRatio_working_3-way'!AN24-'OddsRatio_working_3-way'!R24/3)</f>
        <v>-0.17383243598361794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2.02</v>
      </c>
      <c r="B25" s="4">
        <f>IF('True_Odds_Calculator_3-way'!B26="","",'True_Odds_Calculator_3-way'!B26)</f>
        <v>3.9</v>
      </c>
      <c r="C25" s="4">
        <f>IF('True_Odds_Calculator_3-way'!C26="","",'True_Odds_Calculator_3-way'!C26)</f>
        <v>3.41</v>
      </c>
      <c r="D25" s="9">
        <f t="shared" si="13"/>
        <v>0.4776363044870427</v>
      </c>
      <c r="E25" s="9">
        <f t="shared" si="14"/>
        <v>0.24334584654780225</v>
      </c>
      <c r="F25" s="9">
        <f t="shared" si="15"/>
        <v>0.27901784896515514</v>
      </c>
      <c r="G25" s="9">
        <f t="shared" si="16"/>
        <v>1.0721992137108063</v>
      </c>
      <c r="H25" s="9">
        <f t="shared" si="17"/>
        <v>2.0936431979850223</v>
      </c>
      <c r="I25" s="9">
        <f t="shared" si="18"/>
        <v>4.1093777197613379</v>
      </c>
      <c r="J25" s="9">
        <f t="shared" si="19"/>
        <v>3.5840001050430432</v>
      </c>
      <c r="K25" s="11">
        <f t="shared" si="20"/>
        <v>0.49504950495049505</v>
      </c>
      <c r="L25" s="11">
        <f t="shared" si="21"/>
        <v>0.25641025641025644</v>
      </c>
      <c r="M25" s="11">
        <f t="shared" si="22"/>
        <v>0.29325513196480935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-0.265365742529588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0.23563150359700979</v>
      </c>
      <c r="Q25" s="11">
        <f>2*'OddsRatio_working_3-way'!K25*'OddsRatio_working_3-way'!L25*'OddsRatio_working_3-way'!M25</f>
        <v>7.4449132258138956E-2</v>
      </c>
      <c r="R25" s="11">
        <f t="shared" si="23"/>
        <v>0</v>
      </c>
      <c r="S25" s="11">
        <f t="shared" si="24"/>
        <v>-0.88794997180443191</v>
      </c>
      <c r="T25" s="11">
        <f t="shared" si="25"/>
        <v>-0.28055291368228497</v>
      </c>
      <c r="U25" s="11">
        <f>'OddsRatio_working_3-way'!S25-'OddsRatio_working_3-way'!R25^2/3</f>
        <v>-0.88794997180443191</v>
      </c>
      <c r="V25" s="11">
        <f>'OddsRatio_working_3-way'!S25*'OddsRatio_working_3-way'!R25/3-2*'OddsRatio_working_3-way'!R25^3/27-'OddsRatio_working_3-way'!T25</f>
        <v>0.28055291368228497</v>
      </c>
      <c r="W25" s="11">
        <f>'OddsRatio_working_3-way'!V25^2+4*'OddsRatio_working_3-way'!U25^3/27</f>
        <v>-2.5009874530610002E-2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0.1610278018745751</v>
      </c>
      <c r="Y25" s="11">
        <f>IF('OddsRatio_working_3-way'!W25&gt;=0,IF('OddsRatio_working_3-way'!V25+SQRT('OddsRatio_working_3-way'!W25)&gt;0,0,PI()),ACOS('OddsRatio_working_3-way'!V25/(2*'OddsRatio_working_3-way'!X25)))</f>
        <v>0.51329360990227402</v>
      </c>
      <c r="Z25" s="11">
        <f>'OddsRatio_working_3-way'!X25^(1/3)*COS('OddsRatio_working_3-way'!Y25/3)</f>
        <v>0.53609960685540314</v>
      </c>
      <c r="AA25" s="11">
        <f>'OddsRatio_working_3-way'!X25^(1/3)*COS(('OddsRatio_working_3-way'!Y25+2*PI())/3)</f>
        <v>-0.34827075828501813</v>
      </c>
      <c r="AB25" s="11">
        <f>'OddsRatio_working_3-way'!X25^(1/3)*COS(('OddsRatio_working_3-way'!Y25+4*PI())/3)</f>
        <v>-0.18782884857038509</v>
      </c>
      <c r="AC25" s="11">
        <f>'OddsRatio_working_3-way'!X25^(1/3)*SIN('OddsRatio_working_3-way'!Y25/3)</f>
        <v>9.2631179763041138E-2</v>
      </c>
      <c r="AD25" s="11">
        <f>'OddsRatio_working_3-way'!X25^(1/3)*SIN(('OddsRatio_working_3-way'!Y25+2*PI())/3)</f>
        <v>0.41796028861410878</v>
      </c>
      <c r="AE25" s="11">
        <f>'OddsRatio_working_3-way'!X25^(1/3)*SIN(('OddsRatio_working_3-way'!Y25+4*PI())/3)</f>
        <v>-0.51059146837714986</v>
      </c>
      <c r="AF25" s="11">
        <f>-'OddsRatio_working_3-way'!U25/(3*'OddsRatio_working_3-way'!X25^(1/3))*COS(('OddsRatio_working_3-way'!Y25)/3)</f>
        <v>0.53609960685540325</v>
      </c>
      <c r="AG25" s="11">
        <f>-'OddsRatio_working_3-way'!U25/(3*'OddsRatio_working_3-way'!X25^(1/3))*COS(('OddsRatio_working_3-way'!Y25+2*PI())/3)</f>
        <v>-0.34827075828501819</v>
      </c>
      <c r="AH25" s="11">
        <f>-'OddsRatio_working_3-way'!U25/(3*'OddsRatio_working_3-way'!X25^(1/3))*COS(('OddsRatio_working_3-way'!Y25+4*PI())/3)</f>
        <v>-0.18782884857038515</v>
      </c>
      <c r="AI25" s="11">
        <f>'OddsRatio_working_3-way'!U25/(3*'OddsRatio_working_3-way'!X25^(1/3))*SIN(('OddsRatio_working_3-way'!Y25)/3)</f>
        <v>-9.2631179763041152E-2</v>
      </c>
      <c r="AJ25" s="11">
        <f>'OddsRatio_working_3-way'!U25/(3*'OddsRatio_working_3-way'!X25^(1/3))*SIN(('OddsRatio_working_3-way'!Y25+2*PI())/3)</f>
        <v>-0.41796028861410883</v>
      </c>
      <c r="AK25" s="11">
        <f>'OddsRatio_working_3-way'!U25/(3*'OddsRatio_working_3-way'!X25^(1/3))*SIN(('OddsRatio_working_3-way'!Y25+4*PI())/3)</f>
        <v>0.51059146837714986</v>
      </c>
      <c r="AL25" s="11">
        <f>'OddsRatio_working_3-way'!Z25+'OddsRatio_working_3-way'!AF25</f>
        <v>1.0721992137108063</v>
      </c>
      <c r="AM25" s="11">
        <f>'OddsRatio_working_3-way'!AA25+'OddsRatio_working_3-way'!AG25</f>
        <v>-0.69654151657003638</v>
      </c>
      <c r="AN25" s="11">
        <f>'OddsRatio_working_3-way'!AB25+'OddsRatio_working_3-way'!AH25</f>
        <v>-0.37565769714077024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1.0721992137108063</v>
      </c>
      <c r="AS25" s="11">
        <f>IF(('OddsRatio_working_3-way'!X25=0),IF(Q25&gt;0,-Q25^(1/3),(-Q25)^(1/3)),'OddsRatio_working_3-way'!AM25-'OddsRatio_working_3-way'!R25/3)</f>
        <v>-0.69654151657003638</v>
      </c>
      <c r="AT25" s="11">
        <f>IF(('OddsRatio_working_3-way'!X25=0),IF(Q25&gt;0,-Q25^(1/3),(-Q25)^(1/3)),'OddsRatio_working_3-way'!AN25-'OddsRatio_working_3-way'!R25/3)</f>
        <v>-0.37565769714077024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2.4300000000000002</v>
      </c>
      <c r="B26" s="4">
        <f>IF('True_Odds_Calculator_3-way'!B27="","",'True_Odds_Calculator_3-way'!B27)</f>
        <v>3.73</v>
      </c>
      <c r="C26" s="4">
        <f>IF('True_Odds_Calculator_3-way'!C27="","",'True_Odds_Calculator_3-way'!C27)</f>
        <v>2.74</v>
      </c>
      <c r="D26" s="9">
        <f t="shared" si="13"/>
        <v>0.3953497442225139</v>
      </c>
      <c r="E26" s="9">
        <f t="shared" si="14"/>
        <v>0.25511668283322764</v>
      </c>
      <c r="F26" s="9">
        <f t="shared" si="15"/>
        <v>0.34953357294425852</v>
      </c>
      <c r="G26" s="9">
        <f t="shared" si="16"/>
        <v>1.0695146585438562</v>
      </c>
      <c r="H26" s="9">
        <f t="shared" si="17"/>
        <v>2.529405961717714</v>
      </c>
      <c r="I26" s="9">
        <f t="shared" si="18"/>
        <v>3.9197750178247266</v>
      </c>
      <c r="J26" s="9">
        <f t="shared" si="19"/>
        <v>2.8609555058663103</v>
      </c>
      <c r="K26" s="11">
        <f t="shared" si="20"/>
        <v>0.41152263374485593</v>
      </c>
      <c r="L26" s="11">
        <f t="shared" si="21"/>
        <v>0.26809651474530832</v>
      </c>
      <c r="M26" s="11">
        <f t="shared" si="22"/>
        <v>0.36496350364963503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-0.27351570274409365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0.23756712579936307</v>
      </c>
      <c r="Q26" s="11">
        <f>2*'OddsRatio_working_3-way'!K26*'OddsRatio_working_3-way'!L26*'OddsRatio_working_3-way'!M26</f>
        <v>8.0531229084529837E-2</v>
      </c>
      <c r="R26" s="11">
        <f t="shared" si="23"/>
        <v>0</v>
      </c>
      <c r="S26" s="11">
        <f t="shared" si="24"/>
        <v>-0.86856850782580208</v>
      </c>
      <c r="T26" s="11">
        <f t="shared" si="25"/>
        <v>-0.29443000265281422</v>
      </c>
      <c r="U26" s="11">
        <f>'OddsRatio_working_3-way'!S26-'OddsRatio_working_3-way'!R26^2/3</f>
        <v>-0.86856850782580208</v>
      </c>
      <c r="V26" s="11">
        <f>'OddsRatio_working_3-way'!S26*'OddsRatio_working_3-way'!R26/3-2*'OddsRatio_working_3-way'!R26^3/27-'OddsRatio_working_3-way'!T26</f>
        <v>0.29443000265281422</v>
      </c>
      <c r="W26" s="11">
        <f>'OddsRatio_working_3-way'!V26^2+4*'OddsRatio_working_3-way'!U26^3/27</f>
        <v>-1.0386211481563518E-2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0.15578449693703456</v>
      </c>
      <c r="Y26" s="11">
        <f>IF('OddsRatio_working_3-way'!W26&gt;=0,IF('OddsRatio_working_3-way'!V26+SQRT('OddsRatio_working_3-way'!W26)&gt;0,0,PI()),ACOS('OddsRatio_working_3-way'!V26/(2*'OddsRatio_working_3-way'!X26)))</f>
        <v>0.33322818450643288</v>
      </c>
      <c r="Z26" s="11">
        <f>'OddsRatio_working_3-way'!X26^(1/3)*COS('OddsRatio_working_3-way'!Y26/3)</f>
        <v>0.53475732927192809</v>
      </c>
      <c r="AA26" s="11">
        <f>'OddsRatio_working_3-way'!X26^(1/3)*COS(('OddsRatio_working_3-way'!Y26+2*PI())/3)</f>
        <v>-0.31903208706775033</v>
      </c>
      <c r="AB26" s="11">
        <f>'OddsRatio_working_3-way'!X26^(1/3)*COS(('OddsRatio_working_3-way'!Y26+4*PI())/3)</f>
        <v>-0.21572524220417785</v>
      </c>
      <c r="AC26" s="11">
        <f>'OddsRatio_working_3-way'!X26^(1/3)*SIN('OddsRatio_working_3-way'!Y26/3)</f>
        <v>5.9644234691114566E-2</v>
      </c>
      <c r="AD26" s="11">
        <f>'OddsRatio_working_3-way'!X26^(1/3)*SIN(('OddsRatio_working_3-way'!Y26+2*PI())/3)</f>
        <v>0.43329131466385229</v>
      </c>
      <c r="AE26" s="11">
        <f>'OddsRatio_working_3-way'!X26^(1/3)*SIN(('OddsRatio_working_3-way'!Y26+4*PI())/3)</f>
        <v>-0.4929355493549667</v>
      </c>
      <c r="AF26" s="11">
        <f>-'OddsRatio_working_3-way'!U26/(3*'OddsRatio_working_3-way'!X26^(1/3))*COS(('OddsRatio_working_3-way'!Y26)/3)</f>
        <v>0.53475732927192809</v>
      </c>
      <c r="AG26" s="11">
        <f>-'OddsRatio_working_3-way'!U26/(3*'OddsRatio_working_3-way'!X26^(1/3))*COS(('OddsRatio_working_3-way'!Y26+2*PI())/3)</f>
        <v>-0.31903208706775033</v>
      </c>
      <c r="AH26" s="11">
        <f>-'OddsRatio_working_3-way'!U26/(3*'OddsRatio_working_3-way'!X26^(1/3))*COS(('OddsRatio_working_3-way'!Y26+4*PI())/3)</f>
        <v>-0.21572524220417785</v>
      </c>
      <c r="AI26" s="11">
        <f>'OddsRatio_working_3-way'!U26/(3*'OddsRatio_working_3-way'!X26^(1/3))*SIN(('OddsRatio_working_3-way'!Y26)/3)</f>
        <v>-5.9644234691114566E-2</v>
      </c>
      <c r="AJ26" s="11">
        <f>'OddsRatio_working_3-way'!U26/(3*'OddsRatio_working_3-way'!X26^(1/3))*SIN(('OddsRatio_working_3-way'!Y26+2*PI())/3)</f>
        <v>-0.43329131466385229</v>
      </c>
      <c r="AK26" s="11">
        <f>'OddsRatio_working_3-way'!U26/(3*'OddsRatio_working_3-way'!X26^(1/3))*SIN(('OddsRatio_working_3-way'!Y26+4*PI())/3)</f>
        <v>0.4929355493549667</v>
      </c>
      <c r="AL26" s="11">
        <f>'OddsRatio_working_3-way'!Z26+'OddsRatio_working_3-way'!AF26</f>
        <v>1.0695146585438562</v>
      </c>
      <c r="AM26" s="11">
        <f>'OddsRatio_working_3-way'!AA26+'OddsRatio_working_3-way'!AG26</f>
        <v>-0.63806417413550065</v>
      </c>
      <c r="AN26" s="11">
        <f>'OddsRatio_working_3-way'!AB26+'OddsRatio_working_3-way'!AH26</f>
        <v>-0.43145048440835571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1.0695146585438562</v>
      </c>
      <c r="AS26" s="11">
        <f>IF(('OddsRatio_working_3-way'!X26=0),IF(Q26&gt;0,-Q26^(1/3),(-Q26)^(1/3)),'OddsRatio_working_3-way'!AM26-'OddsRatio_working_3-way'!R26/3)</f>
        <v>-0.63806417413550065</v>
      </c>
      <c r="AT26" s="11">
        <f>IF(('OddsRatio_working_3-way'!X26=0),IF(Q26&gt;0,-Q26^(1/3),(-Q26)^(1/3)),'OddsRatio_working_3-way'!AN26-'OddsRatio_working_3-way'!R26/3)</f>
        <v>-0.43145048440835571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2.77</v>
      </c>
      <c r="B27" s="4">
        <f>IF('True_Odds_Calculator_3-way'!B28="","",'True_Odds_Calculator_3-way'!B28)</f>
        <v>3.54</v>
      </c>
      <c r="C27" s="4">
        <f>IF('True_Odds_Calculator_3-way'!C28="","",'True_Odds_Calculator_3-way'!C28)</f>
        <v>2.5</v>
      </c>
      <c r="D27" s="9">
        <f t="shared" si="13"/>
        <v>0.34610055236524911</v>
      </c>
      <c r="E27" s="9">
        <f t="shared" si="14"/>
        <v>0.26945119152682279</v>
      </c>
      <c r="F27" s="9">
        <f t="shared" si="15"/>
        <v>0.3844482561079281</v>
      </c>
      <c r="G27" s="9">
        <f t="shared" si="16"/>
        <v>1.067420186570379</v>
      </c>
      <c r="H27" s="9">
        <f t="shared" si="17"/>
        <v>2.8893337302295703</v>
      </c>
      <c r="I27" s="9">
        <f t="shared" si="18"/>
        <v>3.711247273888763</v>
      </c>
      <c r="J27" s="9">
        <f t="shared" si="19"/>
        <v>2.6011302798555676</v>
      </c>
      <c r="K27" s="11">
        <f t="shared" si="20"/>
        <v>0.36101083032490977</v>
      </c>
      <c r="L27" s="11">
        <f t="shared" si="21"/>
        <v>0.2824858757062147</v>
      </c>
      <c r="M27" s="11">
        <f t="shared" si="22"/>
        <v>0.4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-0.27509025270758125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0.23700259030369786</v>
      </c>
      <c r="Q27" s="11">
        <f>2*'OddsRatio_working_3-way'!K27*'OddsRatio_working_3-way'!L27*'OddsRatio_working_3-way'!M27</f>
        <v>8.1584368435007867E-2</v>
      </c>
      <c r="R27" s="11">
        <f t="shared" si="23"/>
        <v>0</v>
      </c>
      <c r="S27" s="11">
        <f t="shared" si="24"/>
        <v>-0.86154484926672315</v>
      </c>
      <c r="T27" s="11">
        <f t="shared" si="25"/>
        <v>-0.29657309785429364</v>
      </c>
      <c r="U27" s="11">
        <f>'OddsRatio_working_3-way'!S27-'OddsRatio_working_3-way'!R27^2/3</f>
        <v>-0.86154484926672315</v>
      </c>
      <c r="V27" s="11">
        <f>'OddsRatio_working_3-way'!S27*'OddsRatio_working_3-way'!R27/3-2*'OddsRatio_working_3-way'!R27^3/27-'OddsRatio_working_3-way'!T27</f>
        <v>0.29657309785429364</v>
      </c>
      <c r="W27" s="11">
        <f>'OddsRatio_working_3-way'!V27^2+4*'OddsRatio_working_3-way'!U27^3/27</f>
        <v>-6.7836380087760717E-3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0.15389870075772935</v>
      </c>
      <c r="Y27" s="11">
        <f>IF('OddsRatio_working_3-way'!W27&gt;=0,IF('OddsRatio_working_3-way'!V27+SQRT('OddsRatio_working_3-way'!W27)&gt;0,0,PI()),ACOS('OddsRatio_working_3-way'!V27/(2*'OddsRatio_working_3-way'!X27)))</f>
        <v>0.27088871179970675</v>
      </c>
      <c r="Z27" s="11">
        <f>'OddsRatio_working_3-way'!X27^(1/3)*COS('OddsRatio_working_3-way'!Y27/3)</f>
        <v>0.53371009328518948</v>
      </c>
      <c r="AA27" s="11">
        <f>'OddsRatio_working_3-way'!X27^(1/3)*COS(('OddsRatio_working_3-way'!Y27+2*PI())/3)</f>
        <v>-0.30870435441245619</v>
      </c>
      <c r="AB27" s="11">
        <f>'OddsRatio_working_3-way'!X27^(1/3)*COS(('OddsRatio_working_3-way'!Y27+4*PI())/3)</f>
        <v>-0.2250057388727332</v>
      </c>
      <c r="AC27" s="11">
        <f>'OddsRatio_working_3-way'!X27^(1/3)*SIN('OddsRatio_working_3-way'!Y27/3)</f>
        <v>4.8323418212658086E-2</v>
      </c>
      <c r="AD27" s="11">
        <f>'OddsRatio_working_3-way'!X27^(1/3)*SIN(('OddsRatio_working_3-way'!Y27+2*PI())/3)</f>
        <v>0.43804478993480767</v>
      </c>
      <c r="AE27" s="11">
        <f>'OddsRatio_working_3-way'!X27^(1/3)*SIN(('OddsRatio_working_3-way'!Y27+4*PI())/3)</f>
        <v>-0.48636820814746567</v>
      </c>
      <c r="AF27" s="11">
        <f>-'OddsRatio_working_3-way'!U27/(3*'OddsRatio_working_3-way'!X27^(1/3))*COS(('OddsRatio_working_3-way'!Y27)/3)</f>
        <v>0.53371009328518937</v>
      </c>
      <c r="AG27" s="11">
        <f>-'OddsRatio_working_3-way'!U27/(3*'OddsRatio_working_3-way'!X27^(1/3))*COS(('OddsRatio_working_3-way'!Y27+2*PI())/3)</f>
        <v>-0.30870435441245614</v>
      </c>
      <c r="AH27" s="11">
        <f>-'OddsRatio_working_3-way'!U27/(3*'OddsRatio_working_3-way'!X27^(1/3))*COS(('OddsRatio_working_3-way'!Y27+4*PI())/3)</f>
        <v>-0.22500573887273315</v>
      </c>
      <c r="AI27" s="11">
        <f>'OddsRatio_working_3-way'!U27/(3*'OddsRatio_working_3-way'!X27^(1/3))*SIN(('OddsRatio_working_3-way'!Y27)/3)</f>
        <v>-4.8323418212658072E-2</v>
      </c>
      <c r="AJ27" s="11">
        <f>'OddsRatio_working_3-way'!U27/(3*'OddsRatio_working_3-way'!X27^(1/3))*SIN(('OddsRatio_working_3-way'!Y27+2*PI())/3)</f>
        <v>-0.43804478993480761</v>
      </c>
      <c r="AK27" s="11">
        <f>'OddsRatio_working_3-way'!U27/(3*'OddsRatio_working_3-way'!X27^(1/3))*SIN(('OddsRatio_working_3-way'!Y27+4*PI())/3)</f>
        <v>0.48636820814746562</v>
      </c>
      <c r="AL27" s="11">
        <f>'OddsRatio_working_3-way'!Z27+'OddsRatio_working_3-way'!AF27</f>
        <v>1.067420186570379</v>
      </c>
      <c r="AM27" s="11">
        <f>'OddsRatio_working_3-way'!AA27+'OddsRatio_working_3-way'!AG27</f>
        <v>-0.61740870882491228</v>
      </c>
      <c r="AN27" s="11">
        <f>'OddsRatio_working_3-way'!AB27+'OddsRatio_working_3-way'!AH27</f>
        <v>-0.45001147774546635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1.067420186570379</v>
      </c>
      <c r="AS27" s="11">
        <f>IF(('OddsRatio_working_3-way'!X27=0),IF(Q27&gt;0,-Q27^(1/3),(-Q27)^(1/3)),'OddsRatio_working_3-way'!AM27-'OddsRatio_working_3-way'!R27/3)</f>
        <v>-0.61740870882491228</v>
      </c>
      <c r="AT27" s="11">
        <f>IF(('OddsRatio_working_3-way'!X27=0),IF(Q27&gt;0,-Q27^(1/3),(-Q27)^(1/3)),'OddsRatio_working_3-way'!AN27-'OddsRatio_working_3-way'!R27/3)</f>
        <v>-0.45001147774546635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2.56</v>
      </c>
      <c r="B28" s="4">
        <f>IF('True_Odds_Calculator_3-way'!B29="","",'True_Odds_Calculator_3-way'!B29)</f>
        <v>3.3</v>
      </c>
      <c r="C28" s="4">
        <f>IF('True_Odds_Calculator_3-way'!C29="","",'True_Odds_Calculator_3-way'!C29)</f>
        <v>2.85</v>
      </c>
      <c r="D28" s="9">
        <f t="shared" si="13"/>
        <v>0.37492522932722333</v>
      </c>
      <c r="E28" s="9">
        <f t="shared" si="14"/>
        <v>0.28918039916580907</v>
      </c>
      <c r="F28" s="9">
        <f t="shared" si="15"/>
        <v>0.33589437150696794</v>
      </c>
      <c r="G28" s="9">
        <f t="shared" si="16"/>
        <v>1.0687169713238025</v>
      </c>
      <c r="H28" s="9">
        <f t="shared" si="17"/>
        <v>2.6671984752651321</v>
      </c>
      <c r="I28" s="9">
        <f t="shared" si="18"/>
        <v>3.4580490340447456</v>
      </c>
      <c r="J28" s="9">
        <f t="shared" si="19"/>
        <v>2.9771263969490347</v>
      </c>
      <c r="K28" s="11">
        <f t="shared" si="20"/>
        <v>0.390625</v>
      </c>
      <c r="L28" s="11">
        <f t="shared" si="21"/>
        <v>0.30303030303030304</v>
      </c>
      <c r="M28" s="11">
        <f t="shared" si="22"/>
        <v>0.35087719298245612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-0.27569278309409906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0.23715776182881443</v>
      </c>
      <c r="Q28" s="11">
        <f>2*'OddsRatio_working_3-way'!K28*'OddsRatio_working_3-way'!L28*'OddsRatio_working_3-way'!M28</f>
        <v>8.3067517278043596E-2</v>
      </c>
      <c r="R28" s="11">
        <f t="shared" si="23"/>
        <v>0</v>
      </c>
      <c r="S28" s="11">
        <f t="shared" si="24"/>
        <v>-0.86022477326825086</v>
      </c>
      <c r="T28" s="11">
        <f t="shared" si="25"/>
        <v>-0.3013046491307359</v>
      </c>
      <c r="U28" s="11">
        <f>'OddsRatio_working_3-way'!S28-'OddsRatio_working_3-way'!R28^2/3</f>
        <v>-0.86022477326825086</v>
      </c>
      <c r="V28" s="11">
        <f>'OddsRatio_working_3-way'!S28*'OddsRatio_working_3-way'!R28/3-2*'OddsRatio_working_3-way'!R28^3/27-'OddsRatio_working_3-way'!T28</f>
        <v>0.3013046491307359</v>
      </c>
      <c r="W28" s="11">
        <f>'OddsRatio_working_3-way'!V28^2+4*'OddsRatio_working_3-way'!U28^3/27</f>
        <v>-3.5199317141816622E-3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0.15354512634888282</v>
      </c>
      <c r="Y28" s="11">
        <f>IF('OddsRatio_working_3-way'!W28&gt;=0,IF('OddsRatio_working_3-way'!V28+SQRT('OddsRatio_working_3-way'!W28)&gt;0,0,PI()),ACOS('OddsRatio_working_3-way'!V28/(2*'OddsRatio_working_3-way'!X28)))</f>
        <v>0.19441981723028756</v>
      </c>
      <c r="Z28" s="11">
        <f>'OddsRatio_working_3-way'!X28^(1/3)*COS('OddsRatio_working_3-way'!Y28/3)</f>
        <v>0.53435848566190136</v>
      </c>
      <c r="AA28" s="11">
        <f>'OddsRatio_working_3-way'!X28^(1/3)*COS(('OddsRatio_working_3-way'!Y28+2*PI())/3)</f>
        <v>-0.2972117238790159</v>
      </c>
      <c r="AB28" s="11">
        <f>'OddsRatio_working_3-way'!X28^(1/3)*COS(('OddsRatio_working_3-way'!Y28+4*PI())/3)</f>
        <v>-0.2371467617828856</v>
      </c>
      <c r="AC28" s="11">
        <f>'OddsRatio_working_3-way'!X28^(1/3)*SIN('OddsRatio_working_3-way'!Y28/3)</f>
        <v>3.4678522035065509E-2</v>
      </c>
      <c r="AD28" s="11">
        <f>'OddsRatio_working_3-way'!X28^(1/3)*SIN(('OddsRatio_working_3-way'!Y28+2*PI())/3)</f>
        <v>0.44542876229345657</v>
      </c>
      <c r="AE28" s="11">
        <f>'OddsRatio_working_3-way'!X28^(1/3)*SIN(('OddsRatio_working_3-way'!Y28+4*PI())/3)</f>
        <v>-0.48010728432852212</v>
      </c>
      <c r="AF28" s="11">
        <f>-'OddsRatio_working_3-way'!U28/(3*'OddsRatio_working_3-way'!X28^(1/3))*COS(('OddsRatio_working_3-way'!Y28)/3)</f>
        <v>0.53435848566190125</v>
      </c>
      <c r="AG28" s="11">
        <f>-'OddsRatio_working_3-way'!U28/(3*'OddsRatio_working_3-way'!X28^(1/3))*COS(('OddsRatio_working_3-way'!Y28+2*PI())/3)</f>
        <v>-0.29721172387901584</v>
      </c>
      <c r="AH28" s="11">
        <f>-'OddsRatio_working_3-way'!U28/(3*'OddsRatio_working_3-way'!X28^(1/3))*COS(('OddsRatio_working_3-way'!Y28+4*PI())/3)</f>
        <v>-0.23714676178288555</v>
      </c>
      <c r="AI28" s="11">
        <f>'OddsRatio_working_3-way'!U28/(3*'OddsRatio_working_3-way'!X28^(1/3))*SIN(('OddsRatio_working_3-way'!Y28)/3)</f>
        <v>-3.4678522035065502E-2</v>
      </c>
      <c r="AJ28" s="11">
        <f>'OddsRatio_working_3-way'!U28/(3*'OddsRatio_working_3-way'!X28^(1/3))*SIN(('OddsRatio_working_3-way'!Y28+2*PI())/3)</f>
        <v>-0.44542876229345646</v>
      </c>
      <c r="AK28" s="11">
        <f>'OddsRatio_working_3-way'!U28/(3*'OddsRatio_working_3-way'!X28^(1/3))*SIN(('OddsRatio_working_3-way'!Y28+4*PI())/3)</f>
        <v>0.48010728432852201</v>
      </c>
      <c r="AL28" s="11">
        <f>'OddsRatio_working_3-way'!Z28+'OddsRatio_working_3-way'!AF28</f>
        <v>1.0687169713238025</v>
      </c>
      <c r="AM28" s="11">
        <f>'OddsRatio_working_3-way'!AA28+'OddsRatio_working_3-way'!AG28</f>
        <v>-0.59442344775803169</v>
      </c>
      <c r="AN28" s="11">
        <f>'OddsRatio_working_3-way'!AB28+'OddsRatio_working_3-way'!AH28</f>
        <v>-0.47429352356577115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1.0687169713238025</v>
      </c>
      <c r="AS28" s="11">
        <f>IF(('OddsRatio_working_3-way'!X28=0),IF(Q28&gt;0,-Q28^(1/3),(-Q28)^(1/3)),'OddsRatio_working_3-way'!AM28-'OddsRatio_working_3-way'!R28/3)</f>
        <v>-0.59442344775803169</v>
      </c>
      <c r="AT28" s="11">
        <f>IF(('OddsRatio_working_3-way'!X28=0),IF(Q28&gt;0,-Q28^(1/3),(-Q28)^(1/3)),'OddsRatio_working_3-way'!AN28-'OddsRatio_working_3-way'!R28/3)</f>
        <v>-0.47429352356577115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1.65</v>
      </c>
      <c r="B29" s="4">
        <f>IF('True_Odds_Calculator_3-way'!B30="","",'True_Odds_Calculator_3-way'!B30)</f>
        <v>4</v>
      </c>
      <c r="C29" s="4">
        <f>IF('True_Odds_Calculator_3-way'!C30="","",'True_Odds_Calculator_3-way'!C30)</f>
        <v>5.19</v>
      </c>
      <c r="D29" s="9">
        <f t="shared" si="13"/>
        <v>0.58568052538381477</v>
      </c>
      <c r="E29" s="9">
        <f t="shared" si="14"/>
        <v>0.23446688759936421</v>
      </c>
      <c r="F29" s="9">
        <f t="shared" si="15"/>
        <v>0.17985258701682119</v>
      </c>
      <c r="G29" s="9">
        <f t="shared" si="16"/>
        <v>1.0883315198415984</v>
      </c>
      <c r="H29" s="9">
        <f t="shared" si="17"/>
        <v>1.7074154878970387</v>
      </c>
      <c r="I29" s="9">
        <f t="shared" si="18"/>
        <v>4.2649945595247951</v>
      </c>
      <c r="J29" s="9">
        <f t="shared" si="19"/>
        <v>5.5601090681362972</v>
      </c>
      <c r="K29" s="11">
        <f t="shared" si="20"/>
        <v>0.60606060606060608</v>
      </c>
      <c r="L29" s="11">
        <f t="shared" si="21"/>
        <v>0.25</v>
      </c>
      <c r="M29" s="11">
        <f t="shared" si="22"/>
        <v>0.19267822736030826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-0.23852688737081806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0.22887837916739648</v>
      </c>
      <c r="Q29" s="11">
        <f>2*'OddsRatio_working_3-way'!K29*'OddsRatio_working_3-way'!L29*'OddsRatio_working_3-way'!M29</f>
        <v>5.8387341624335842E-2</v>
      </c>
      <c r="R29" s="11">
        <f t="shared" si="23"/>
        <v>0</v>
      </c>
      <c r="S29" s="11">
        <f t="shared" si="24"/>
        <v>-0.95954959916773719</v>
      </c>
      <c r="T29" s="11">
        <f t="shared" si="25"/>
        <v>-0.24478306101217789</v>
      </c>
      <c r="U29" s="11">
        <f>'OddsRatio_working_3-way'!S29-'OddsRatio_working_3-way'!R29^2/3</f>
        <v>-0.95954959916773719</v>
      </c>
      <c r="V29" s="11">
        <f>'OddsRatio_working_3-way'!S29*'OddsRatio_working_3-way'!R29/3-2*'OddsRatio_working_3-way'!R29^3/27-'OddsRatio_working_3-way'!T29</f>
        <v>0.24478306101217789</v>
      </c>
      <c r="W29" s="11">
        <f>'OddsRatio_working_3-way'!V29^2+4*'OddsRatio_working_3-way'!U29^3/27</f>
        <v>-7.0968855401065567E-2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0.18089195833394389</v>
      </c>
      <c r="Y29" s="11">
        <f>IF('OddsRatio_working_3-way'!W29&gt;=0,IF('OddsRatio_working_3-way'!V29+SQRT('OddsRatio_working_3-way'!W29)&gt;0,0,PI()),ACOS('OddsRatio_working_3-way'!V29/(2*'OddsRatio_working_3-way'!X29)))</f>
        <v>0.82766067373824703</v>
      </c>
      <c r="Z29" s="11">
        <f>'OddsRatio_working_3-way'!X29^(1/3)*COS('OddsRatio_working_3-way'!Y29/3)</f>
        <v>0.54416575992079919</v>
      </c>
      <c r="AA29" s="11">
        <f>'OddsRatio_working_3-way'!X29^(1/3)*COS(('OddsRatio_working_3-way'!Y29+2*PI())/3)</f>
        <v>-0.40549996690693235</v>
      </c>
      <c r="AB29" s="11">
        <f>'OddsRatio_working_3-way'!X29^(1/3)*COS(('OddsRatio_working_3-way'!Y29+4*PI())/3)</f>
        <v>-0.13866579301386672</v>
      </c>
      <c r="AC29" s="11">
        <f>'OddsRatio_working_3-way'!X29^(1/3)*SIN('OddsRatio_working_3-way'!Y29/3)</f>
        <v>0.15405678212615279</v>
      </c>
      <c r="AD29" s="11">
        <f>'OddsRatio_working_3-way'!X29^(1/3)*SIN(('OddsRatio_working_3-way'!Y29+2*PI())/3)</f>
        <v>0.39423298089799969</v>
      </c>
      <c r="AE29" s="11">
        <f>'OddsRatio_working_3-way'!X29^(1/3)*SIN(('OddsRatio_working_3-way'!Y29+4*PI())/3)</f>
        <v>-0.54828976302415255</v>
      </c>
      <c r="AF29" s="11">
        <f>-'OddsRatio_working_3-way'!U29/(3*'OddsRatio_working_3-way'!X29^(1/3))*COS(('OddsRatio_working_3-way'!Y29)/3)</f>
        <v>0.54416575992079907</v>
      </c>
      <c r="AG29" s="11">
        <f>-'OddsRatio_working_3-way'!U29/(3*'OddsRatio_working_3-way'!X29^(1/3))*COS(('OddsRatio_working_3-way'!Y29+2*PI())/3)</f>
        <v>-0.40549996690693219</v>
      </c>
      <c r="AH29" s="11">
        <f>-'OddsRatio_working_3-way'!U29/(3*'OddsRatio_working_3-way'!X29^(1/3))*COS(('OddsRatio_working_3-way'!Y29+4*PI())/3)</f>
        <v>-0.13866579301386667</v>
      </c>
      <c r="AI29" s="11">
        <f>'OddsRatio_working_3-way'!U29/(3*'OddsRatio_working_3-way'!X29^(1/3))*SIN(('OddsRatio_working_3-way'!Y29)/3)</f>
        <v>-0.15405678212615273</v>
      </c>
      <c r="AJ29" s="11">
        <f>'OddsRatio_working_3-way'!U29/(3*'OddsRatio_working_3-way'!X29^(1/3))*SIN(('OddsRatio_working_3-way'!Y29+2*PI())/3)</f>
        <v>-0.39423298089799952</v>
      </c>
      <c r="AK29" s="11">
        <f>'OddsRatio_working_3-way'!U29/(3*'OddsRatio_working_3-way'!X29^(1/3))*SIN(('OddsRatio_working_3-way'!Y29+4*PI())/3)</f>
        <v>0.54828976302415233</v>
      </c>
      <c r="AL29" s="11">
        <f>'OddsRatio_working_3-way'!Z29+'OddsRatio_working_3-way'!AF29</f>
        <v>1.0883315198415984</v>
      </c>
      <c r="AM29" s="11">
        <f>'OddsRatio_working_3-way'!AA29+'OddsRatio_working_3-way'!AG29</f>
        <v>-0.81099993381386448</v>
      </c>
      <c r="AN29" s="11">
        <f>'OddsRatio_working_3-way'!AB29+'OddsRatio_working_3-way'!AH29</f>
        <v>-0.27733158602773339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1.0883315198415984</v>
      </c>
      <c r="AS29" s="11">
        <f>IF(('OddsRatio_working_3-way'!X29=0),IF(Q29&gt;0,-Q29^(1/3),(-Q29)^(1/3)),'OddsRatio_working_3-way'!AM29-'OddsRatio_working_3-way'!R29/3)</f>
        <v>-0.81099993381386448</v>
      </c>
      <c r="AT29" s="11">
        <f>IF(('OddsRatio_working_3-way'!X29=0),IF(Q29&gt;0,-Q29^(1/3),(-Q29)^(1/3)),'OddsRatio_working_3-way'!AN29-'OddsRatio_working_3-way'!R29/3)</f>
        <v>-0.27733158602773339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1.84</v>
      </c>
      <c r="B30" s="4">
        <f>IF('True_Odds_Calculator_3-way'!B31="","",'True_Odds_Calculator_3-way'!B31)</f>
        <v>3.79</v>
      </c>
      <c r="C30" s="4">
        <f>IF('True_Odds_Calculator_3-way'!C31="","",'True_Odds_Calculator_3-way'!C31)</f>
        <v>4.16</v>
      </c>
      <c r="D30" s="9">
        <f t="shared" si="13"/>
        <v>0.52427990966265103</v>
      </c>
      <c r="E30" s="9">
        <f t="shared" si="14"/>
        <v>0.24914099717958907</v>
      </c>
      <c r="F30" s="9">
        <f t="shared" si="15"/>
        <v>0.22657909315775973</v>
      </c>
      <c r="G30" s="9">
        <f t="shared" si="16"/>
        <v>1.0802119830267858</v>
      </c>
      <c r="H30" s="9">
        <f t="shared" si="17"/>
        <v>1.9073780657425001</v>
      </c>
      <c r="I30" s="9">
        <f t="shared" si="18"/>
        <v>4.0137914326447319</v>
      </c>
      <c r="J30" s="9">
        <f t="shared" si="19"/>
        <v>4.4134698663646441</v>
      </c>
      <c r="K30" s="11">
        <f t="shared" si="20"/>
        <v>0.54347826086956519</v>
      </c>
      <c r="L30" s="11">
        <f t="shared" si="21"/>
        <v>0.26385224274406333</v>
      </c>
      <c r="M30" s="11">
        <f t="shared" si="22"/>
        <v>0.24038461538461536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-0.25528200863035089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0.234055801660769</v>
      </c>
      <c r="Q30" s="11">
        <f>2*'OddsRatio_working_3-way'!K30*'OddsRatio_working_3-way'!L30*'OddsRatio_working_3-way'!M30</f>
        <v>6.8941325967825901E-2</v>
      </c>
      <c r="R30" s="11">
        <f t="shared" si="23"/>
        <v>0</v>
      </c>
      <c r="S30" s="11">
        <f t="shared" si="24"/>
        <v>-0.91685192746850608</v>
      </c>
      <c r="T30" s="11">
        <f t="shared" si="25"/>
        <v>-0.27005947789941259</v>
      </c>
      <c r="U30" s="11">
        <f>'OddsRatio_working_3-way'!S30-'OddsRatio_working_3-way'!R30^2/3</f>
        <v>-0.91685192746850608</v>
      </c>
      <c r="V30" s="11">
        <f>'OddsRatio_working_3-way'!S30*'OddsRatio_working_3-way'!R30/3-2*'OddsRatio_working_3-way'!R30^3/27-'OddsRatio_working_3-way'!T30</f>
        <v>0.27005947789941259</v>
      </c>
      <c r="W30" s="11">
        <f>'OddsRatio_working_3-way'!V30^2+4*'OddsRatio_working_3-way'!U30^3/27</f>
        <v>-4.1248876267056367E-2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0.16895339436539866</v>
      </c>
      <c r="Y30" s="11">
        <f>IF('OddsRatio_working_3-way'!W30&gt;=0,IF('OddsRatio_working_3-way'!V30+SQRT('OddsRatio_working_3-way'!W30)&gt;0,0,PI()),ACOS('OddsRatio_working_3-way'!V30/(2*'OddsRatio_working_3-way'!X30)))</f>
        <v>0.64481173150978699</v>
      </c>
      <c r="Z30" s="11">
        <f>'OddsRatio_working_3-way'!X30^(1/3)*COS('OddsRatio_working_3-way'!Y30/3)</f>
        <v>0.54010599151339289</v>
      </c>
      <c r="AA30" s="11">
        <f>'OddsRatio_working_3-way'!X30^(1/3)*COS(('OddsRatio_working_3-way'!Y30+2*PI())/3)</f>
        <v>-0.37216626774240658</v>
      </c>
      <c r="AB30" s="11">
        <f>'OddsRatio_working_3-way'!X30^(1/3)*COS(('OddsRatio_working_3-way'!Y30+4*PI())/3)</f>
        <v>-0.16793972377098626</v>
      </c>
      <c r="AC30" s="11">
        <f>'OddsRatio_working_3-way'!X30^(1/3)*SIN('OddsRatio_working_3-way'!Y30/3)</f>
        <v>0.11791025013756647</v>
      </c>
      <c r="AD30" s="11">
        <f>'OddsRatio_working_3-way'!X30^(1/3)*SIN(('OddsRatio_working_3-way'!Y30+2*PI())/3)</f>
        <v>0.40879038431799752</v>
      </c>
      <c r="AE30" s="11">
        <f>'OddsRatio_working_3-way'!X30^(1/3)*SIN(('OddsRatio_working_3-way'!Y30+4*PI())/3)</f>
        <v>-0.52670063445556392</v>
      </c>
      <c r="AF30" s="11">
        <f>-'OddsRatio_working_3-way'!U30/(3*'OddsRatio_working_3-way'!X30^(1/3))*COS(('OddsRatio_working_3-way'!Y30)/3)</f>
        <v>0.54010599151339289</v>
      </c>
      <c r="AG30" s="11">
        <f>-'OddsRatio_working_3-way'!U30/(3*'OddsRatio_working_3-way'!X30^(1/3))*COS(('OddsRatio_working_3-way'!Y30+2*PI())/3)</f>
        <v>-0.37216626774240652</v>
      </c>
      <c r="AH30" s="11">
        <f>-'OddsRatio_working_3-way'!U30/(3*'OddsRatio_working_3-way'!X30^(1/3))*COS(('OddsRatio_working_3-way'!Y30+4*PI())/3)</f>
        <v>-0.16793972377098623</v>
      </c>
      <c r="AI30" s="11">
        <f>'OddsRatio_working_3-way'!U30/(3*'OddsRatio_working_3-way'!X30^(1/3))*SIN(('OddsRatio_working_3-way'!Y30)/3)</f>
        <v>-0.11791025013756645</v>
      </c>
      <c r="AJ30" s="11">
        <f>'OddsRatio_working_3-way'!U30/(3*'OddsRatio_working_3-way'!X30^(1/3))*SIN(('OddsRatio_working_3-way'!Y30+2*PI())/3)</f>
        <v>-0.40879038431799741</v>
      </c>
      <c r="AK30" s="11">
        <f>'OddsRatio_working_3-way'!U30/(3*'OddsRatio_working_3-way'!X30^(1/3))*SIN(('OddsRatio_working_3-way'!Y30+4*PI())/3)</f>
        <v>0.52670063445556381</v>
      </c>
      <c r="AL30" s="11">
        <f>'OddsRatio_working_3-way'!Z30+'OddsRatio_working_3-way'!AF30</f>
        <v>1.0802119830267858</v>
      </c>
      <c r="AM30" s="11">
        <f>'OddsRatio_working_3-way'!AA30+'OddsRatio_working_3-way'!AG30</f>
        <v>-0.74433253548481315</v>
      </c>
      <c r="AN30" s="11">
        <f>'OddsRatio_working_3-way'!AB30+'OddsRatio_working_3-way'!AH30</f>
        <v>-0.33587944754197252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1.0802119830267858</v>
      </c>
      <c r="AS30" s="11">
        <f>IF(('OddsRatio_working_3-way'!X30=0),IF(Q30&gt;0,-Q30^(1/3),(-Q30)^(1/3)),'OddsRatio_working_3-way'!AM30-'OddsRatio_working_3-way'!R30/3)</f>
        <v>-0.74433253548481315</v>
      </c>
      <c r="AT30" s="11">
        <f>IF(('OddsRatio_working_3-way'!X30=0),IF(Q30&gt;0,-Q30^(1/3),(-Q30)^(1/3)),'OddsRatio_working_3-way'!AN30-'OddsRatio_working_3-way'!R30/3)</f>
        <v>-0.33587944754197252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2.41</v>
      </c>
      <c r="B31" s="4">
        <f>IF('True_Odds_Calculator_3-way'!B32="","",'True_Odds_Calculator_3-way'!B32)</f>
        <v>3.42</v>
      </c>
      <c r="C31" s="4">
        <f>IF('True_Odds_Calculator_3-way'!C32="","",'True_Odds_Calculator_3-way'!C32)</f>
        <v>2.97</v>
      </c>
      <c r="D31" s="9">
        <f t="shared" si="13"/>
        <v>0.39898692595369833</v>
      </c>
      <c r="E31" s="9">
        <f t="shared" si="14"/>
        <v>0.27891179648287112</v>
      </c>
      <c r="F31" s="9">
        <f t="shared" si="15"/>
        <v>0.32210127756343054</v>
      </c>
      <c r="G31" s="9">
        <f t="shared" si="16"/>
        <v>1.068331765774456</v>
      </c>
      <c r="H31" s="9">
        <f t="shared" si="17"/>
        <v>2.5063477897419828</v>
      </c>
      <c r="I31" s="9">
        <f t="shared" si="18"/>
        <v>3.5853628731741836</v>
      </c>
      <c r="J31" s="9">
        <f t="shared" si="19"/>
        <v>3.1046135785756785</v>
      </c>
      <c r="K31" s="11">
        <f t="shared" si="20"/>
        <v>0.41493775933609955</v>
      </c>
      <c r="L31" s="11">
        <f t="shared" si="21"/>
        <v>0.29239766081871343</v>
      </c>
      <c r="M31" s="11">
        <f t="shared" si="22"/>
        <v>0.33670033670033667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-0.27460036290202994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0.23693455058867197</v>
      </c>
      <c r="Q31" s="11">
        <f>2*'OddsRatio_working_3-way'!K31*'OddsRatio_working_3-way'!L31*'OddsRatio_working_3-way'!M31</f>
        <v>8.1701569168507598E-2</v>
      </c>
      <c r="R31" s="11">
        <f t="shared" si="23"/>
        <v>0</v>
      </c>
      <c r="S31" s="11">
        <f t="shared" si="24"/>
        <v>-0.86283407670951939</v>
      </c>
      <c r="T31" s="11">
        <f t="shared" si="25"/>
        <v>-0.29752899196879989</v>
      </c>
      <c r="U31" s="11">
        <f>'OddsRatio_working_3-way'!S31-'OddsRatio_working_3-way'!R31^2/3</f>
        <v>-0.86283407670951939</v>
      </c>
      <c r="V31" s="11">
        <f>'OddsRatio_working_3-way'!S31*'OddsRatio_working_3-way'!R31/3-2*'OddsRatio_working_3-way'!R31^3/27-'OddsRatio_working_3-way'!T31</f>
        <v>0.29752899196879989</v>
      </c>
      <c r="W31" s="11">
        <f>'OddsRatio_working_3-way'!V31^2+4*'OddsRatio_working_3-way'!U31^3/27</f>
        <v>-6.6416833384167484E-3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0.15424427412418504</v>
      </c>
      <c r="Y31" s="11">
        <f>IF('OddsRatio_working_3-way'!W31&gt;=0,IF('OddsRatio_working_3-way'!V31+SQRT('OddsRatio_working_3-way'!W31)&gt;0,0,PI()),ACOS('OddsRatio_working_3-way'!V31/(2*'OddsRatio_working_3-way'!X31)))</f>
        <v>0.26735368148271976</v>
      </c>
      <c r="Z31" s="11">
        <f>'OddsRatio_working_3-way'!X31^(1/3)*COS('OddsRatio_working_3-way'!Y31/3)</f>
        <v>0.53416588288722788</v>
      </c>
      <c r="AA31" s="11">
        <f>'OddsRatio_working_3-way'!X31^(1/3)*COS(('OddsRatio_working_3-way'!Y31+2*PI())/3)</f>
        <v>-0.3084184751508382</v>
      </c>
      <c r="AB31" s="11">
        <f>'OddsRatio_working_3-way'!X31^(1/3)*COS(('OddsRatio_working_3-way'!Y31+4*PI())/3)</f>
        <v>-0.22574740773638979</v>
      </c>
      <c r="AC31" s="11">
        <f>'OddsRatio_working_3-way'!X31^(1/3)*SIN('OddsRatio_working_3-way'!Y31/3)</f>
        <v>4.7730163025925462E-2</v>
      </c>
      <c r="AD31" s="11">
        <f>'OddsRatio_working_3-way'!X31^(1/3)*SIN(('OddsRatio_working_3-way'!Y31+2*PI())/3)</f>
        <v>0.43873614290231988</v>
      </c>
      <c r="AE31" s="11">
        <f>'OddsRatio_working_3-way'!X31^(1/3)*SIN(('OddsRatio_working_3-way'!Y31+4*PI())/3)</f>
        <v>-0.48646630592824541</v>
      </c>
      <c r="AF31" s="11">
        <f>-'OddsRatio_working_3-way'!U31/(3*'OddsRatio_working_3-way'!X31^(1/3))*COS(('OddsRatio_working_3-way'!Y31)/3)</f>
        <v>0.53416588288722799</v>
      </c>
      <c r="AG31" s="11">
        <f>-'OddsRatio_working_3-way'!U31/(3*'OddsRatio_working_3-way'!X31^(1/3))*COS(('OddsRatio_working_3-way'!Y31+2*PI())/3)</f>
        <v>-0.30841847515083826</v>
      </c>
      <c r="AH31" s="11">
        <f>-'OddsRatio_working_3-way'!U31/(3*'OddsRatio_working_3-way'!X31^(1/3))*COS(('OddsRatio_working_3-way'!Y31+4*PI())/3)</f>
        <v>-0.22574740773638985</v>
      </c>
      <c r="AI31" s="11">
        <f>'OddsRatio_working_3-way'!U31/(3*'OddsRatio_working_3-way'!X31^(1/3))*SIN(('OddsRatio_working_3-way'!Y31)/3)</f>
        <v>-4.7730163025925476E-2</v>
      </c>
      <c r="AJ31" s="11">
        <f>'OddsRatio_working_3-way'!U31/(3*'OddsRatio_working_3-way'!X31^(1/3))*SIN(('OddsRatio_working_3-way'!Y31+2*PI())/3)</f>
        <v>-0.43873614290231999</v>
      </c>
      <c r="AK31" s="11">
        <f>'OddsRatio_working_3-way'!U31/(3*'OddsRatio_working_3-way'!X31^(1/3))*SIN(('OddsRatio_working_3-way'!Y31+4*PI())/3)</f>
        <v>0.48646630592824547</v>
      </c>
      <c r="AL31" s="11">
        <f>'OddsRatio_working_3-way'!Z31+'OddsRatio_working_3-way'!AF31</f>
        <v>1.068331765774456</v>
      </c>
      <c r="AM31" s="11">
        <f>'OddsRatio_working_3-way'!AA31+'OddsRatio_working_3-way'!AG31</f>
        <v>-0.6168369503016764</v>
      </c>
      <c r="AN31" s="11">
        <f>'OddsRatio_working_3-way'!AB31+'OddsRatio_working_3-way'!AH31</f>
        <v>-0.45149481547277964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1.068331765774456</v>
      </c>
      <c r="AS31" s="11">
        <f>IF(('OddsRatio_working_3-way'!X31=0),IF(Q31&gt;0,-Q31^(1/3),(-Q31)^(1/3)),'OddsRatio_working_3-way'!AM31-'OddsRatio_working_3-way'!R31/3)</f>
        <v>-0.6168369503016764</v>
      </c>
      <c r="AT31" s="11">
        <f>IF(('OddsRatio_working_3-way'!X31=0),IF(Q31&gt;0,-Q31^(1/3),(-Q31)^(1/3)),'OddsRatio_working_3-way'!AN31-'OddsRatio_working_3-way'!R31/3)</f>
        <v>-0.45149481547277964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1.63</v>
      </c>
      <c r="B32" s="4">
        <f>IF('True_Odds_Calculator_3-way'!B33="","",'True_Odds_Calculator_3-way'!B33)</f>
        <v>4.22</v>
      </c>
      <c r="C32" s="4">
        <f>IF('True_Odds_Calculator_3-way'!C33="","",'True_Odds_Calculator_3-way'!C33)</f>
        <v>5.03</v>
      </c>
      <c r="D32" s="9">
        <f t="shared" si="13"/>
        <v>0.59285278923113294</v>
      </c>
      <c r="E32" s="9">
        <f t="shared" si="14"/>
        <v>0.2217244031316894</v>
      </c>
      <c r="F32" s="9">
        <f t="shared" si="15"/>
        <v>0.18542280763717808</v>
      </c>
      <c r="G32" s="9">
        <f t="shared" si="16"/>
        <v>1.0900942454145732</v>
      </c>
      <c r="H32" s="9">
        <f t="shared" si="17"/>
        <v>1.6867593746111809</v>
      </c>
      <c r="I32" s="9">
        <f t="shared" si="18"/>
        <v>4.5101034702349256</v>
      </c>
      <c r="J32" s="9">
        <f t="shared" si="19"/>
        <v>5.3930798090207306</v>
      </c>
      <c r="K32" s="11">
        <f t="shared" si="20"/>
        <v>0.61349693251533743</v>
      </c>
      <c r="L32" s="11">
        <f t="shared" si="21"/>
        <v>0.23696682464454977</v>
      </c>
      <c r="M32" s="11">
        <f t="shared" si="22"/>
        <v>0.19880715705765406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-0.2362835171681511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0.22774989061935774</v>
      </c>
      <c r="Q32" s="11">
        <f>2*'OddsRatio_working_3-way'!K32*'OddsRatio_working_3-way'!L32*'OddsRatio_working_3-way'!M32</f>
        <v>5.7804540766334449E-2</v>
      </c>
      <c r="R32" s="11">
        <f t="shared" si="23"/>
        <v>0</v>
      </c>
      <c r="S32" s="11">
        <f t="shared" si="24"/>
        <v>-0.96388395326483811</v>
      </c>
      <c r="T32" s="11">
        <f t="shared" si="25"/>
        <v>-0.24464059727533963</v>
      </c>
      <c r="U32" s="11">
        <f>'OddsRatio_working_3-way'!S32-'OddsRatio_working_3-way'!R32^2/3</f>
        <v>-0.96388395326483811</v>
      </c>
      <c r="V32" s="11">
        <f>'OddsRatio_working_3-way'!S32*'OddsRatio_working_3-way'!R32/3-2*'OddsRatio_working_3-way'!R32^3/27-'OddsRatio_working_3-way'!T32</f>
        <v>0.24464059727533963</v>
      </c>
      <c r="W32" s="11">
        <f>'OddsRatio_working_3-way'!V32^2+4*'OddsRatio_working_3-way'!U32^3/27</f>
        <v>-7.2820290408343646E-2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0.1821189942342496</v>
      </c>
      <c r="Y32" s="11">
        <f>IF('OddsRatio_working_3-way'!W32&gt;=0,IF('OddsRatio_working_3-way'!V32+SQRT('OddsRatio_working_3-way'!W32)&gt;0,0,PI()),ACOS('OddsRatio_working_3-way'!V32/(2*'OddsRatio_working_3-way'!X32)))</f>
        <v>0.83436210125067323</v>
      </c>
      <c r="Z32" s="11">
        <f>'OddsRatio_working_3-way'!X32^(1/3)*COS('OddsRatio_working_3-way'!Y32/3)</f>
        <v>0.54504712270728672</v>
      </c>
      <c r="AA32" s="11">
        <f>'OddsRatio_working_3-way'!X32^(1/3)*COS(('OddsRatio_working_3-way'!Y32+2*PI())/3)</f>
        <v>-0.4072963844211685</v>
      </c>
      <c r="AB32" s="11">
        <f>'OddsRatio_working_3-way'!X32^(1/3)*COS(('OddsRatio_working_3-way'!Y32+4*PI())/3)</f>
        <v>-0.13775073828611839</v>
      </c>
      <c r="AC32" s="11">
        <f>'OddsRatio_working_3-way'!X32^(1/3)*SIN('OddsRatio_working_3-way'!Y32/3)</f>
        <v>0.15562225135496302</v>
      </c>
      <c r="AD32" s="11">
        <f>'OddsRatio_working_3-way'!X32^(1/3)*SIN(('OddsRatio_working_3-way'!Y32+2*PI())/3)</f>
        <v>0.39421352884664312</v>
      </c>
      <c r="AE32" s="11">
        <f>'OddsRatio_working_3-way'!X32^(1/3)*SIN(('OddsRatio_working_3-way'!Y32+4*PI())/3)</f>
        <v>-0.54983578020160595</v>
      </c>
      <c r="AF32" s="11">
        <f>-'OddsRatio_working_3-way'!U32/(3*'OddsRatio_working_3-way'!X32^(1/3))*COS(('OddsRatio_working_3-way'!Y32)/3)</f>
        <v>0.54504712270728661</v>
      </c>
      <c r="AG32" s="11">
        <f>-'OddsRatio_working_3-way'!U32/(3*'OddsRatio_working_3-way'!X32^(1/3))*COS(('OddsRatio_working_3-way'!Y32+2*PI())/3)</f>
        <v>-0.40729638442116844</v>
      </c>
      <c r="AH32" s="11">
        <f>-'OddsRatio_working_3-way'!U32/(3*'OddsRatio_working_3-way'!X32^(1/3))*COS(('OddsRatio_working_3-way'!Y32+4*PI())/3)</f>
        <v>-0.13775073828611836</v>
      </c>
      <c r="AI32" s="11">
        <f>'OddsRatio_working_3-way'!U32/(3*'OddsRatio_working_3-way'!X32^(1/3))*SIN(('OddsRatio_working_3-way'!Y32)/3)</f>
        <v>-0.15562225135496299</v>
      </c>
      <c r="AJ32" s="11">
        <f>'OddsRatio_working_3-way'!U32/(3*'OddsRatio_working_3-way'!X32^(1/3))*SIN(('OddsRatio_working_3-way'!Y32+2*PI())/3)</f>
        <v>-0.39421352884664307</v>
      </c>
      <c r="AK32" s="11">
        <f>'OddsRatio_working_3-way'!U32/(3*'OddsRatio_working_3-way'!X32^(1/3))*SIN(('OddsRatio_working_3-way'!Y32+4*PI())/3)</f>
        <v>0.54983578020160584</v>
      </c>
      <c r="AL32" s="11">
        <f>'OddsRatio_working_3-way'!Z32+'OddsRatio_working_3-way'!AF32</f>
        <v>1.0900942454145732</v>
      </c>
      <c r="AM32" s="11">
        <f>'OddsRatio_working_3-way'!AA32+'OddsRatio_working_3-way'!AG32</f>
        <v>-0.81459276884233689</v>
      </c>
      <c r="AN32" s="11">
        <f>'OddsRatio_working_3-way'!AB32+'OddsRatio_working_3-way'!AH32</f>
        <v>-0.27550147657223678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1.0900942454145732</v>
      </c>
      <c r="AS32" s="11">
        <f>IF(('OddsRatio_working_3-way'!X32=0),IF(Q32&gt;0,-Q32^(1/3),(-Q32)^(1/3)),'OddsRatio_working_3-way'!AM32-'OddsRatio_working_3-way'!R32/3)</f>
        <v>-0.81459276884233689</v>
      </c>
      <c r="AT32" s="11">
        <f>IF(('OddsRatio_working_3-way'!X32=0),IF(Q32&gt;0,-Q32^(1/3),(-Q32)^(1/3)),'OddsRatio_working_3-way'!AN32-'OddsRatio_working_3-way'!R32/3)</f>
        <v>-0.27550147657223678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2.21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3.15</v>
      </c>
      <c r="D33" s="9">
        <f t="shared" si="13"/>
        <v>0.43169714281595367</v>
      </c>
      <c r="E33" s="9">
        <f t="shared" si="14"/>
        <v>0.26882335969502613</v>
      </c>
      <c r="F33" s="9">
        <f t="shared" si="15"/>
        <v>0.29947949748902025</v>
      </c>
      <c r="G33" s="9">
        <f t="shared" si="16"/>
        <v>1.0879659284587126</v>
      </c>
      <c r="H33" s="9">
        <f t="shared" si="17"/>
        <v>2.3164387734350425</v>
      </c>
      <c r="I33" s="9">
        <f t="shared" si="18"/>
        <v>3.7199148211467814</v>
      </c>
      <c r="J33" s="9">
        <f t="shared" si="19"/>
        <v>3.3391267461862317</v>
      </c>
      <c r="K33" s="11">
        <f t="shared" si="20"/>
        <v>0.45248868778280543</v>
      </c>
      <c r="L33" s="11">
        <f t="shared" si="21"/>
        <v>0.2857142857142857</v>
      </c>
      <c r="M33" s="11">
        <f t="shared" si="22"/>
        <v>0.31746031746031744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-0.26692728373400632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0.24050645899385389</v>
      </c>
      <c r="Q33" s="11">
        <f>2*'OddsRatio_working_3-way'!K33*'OddsRatio_working_3-way'!L33*'OddsRatio_working_3-way'!M33</f>
        <v>8.2084115697561064E-2</v>
      </c>
      <c r="R33" s="11">
        <f t="shared" si="23"/>
        <v>0</v>
      </c>
      <c r="S33" s="11">
        <f t="shared" si="24"/>
        <v>-0.90101864309052482</v>
      </c>
      <c r="T33" s="11">
        <f t="shared" si="25"/>
        <v>-0.3075148952527389</v>
      </c>
      <c r="U33" s="11">
        <f>'OddsRatio_working_3-way'!S33-'OddsRatio_working_3-way'!R33^2/3</f>
        <v>-0.90101864309052482</v>
      </c>
      <c r="V33" s="11">
        <f>'OddsRatio_working_3-way'!S33*'OddsRatio_working_3-way'!R33/3-2*'OddsRatio_working_3-way'!R33^3/27-'OddsRatio_working_3-way'!T33</f>
        <v>0.3075148952527389</v>
      </c>
      <c r="W33" s="11">
        <f>'OddsRatio_working_3-way'!V33^2+4*'OddsRatio_working_3-way'!U33^3/27</f>
        <v>-1.38017159203737E-2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0.16459581307150303</v>
      </c>
      <c r="Y33" s="11">
        <f>IF('OddsRatio_working_3-way'!W33&gt;=0,IF('OddsRatio_working_3-way'!V33+SQRT('OddsRatio_working_3-way'!W33)&gt;0,0,PI()),ACOS('OddsRatio_working_3-way'!V33/(2*'OddsRatio_working_3-way'!X33)))</f>
        <v>0.36492190752948739</v>
      </c>
      <c r="Z33" s="11">
        <f>'OddsRatio_working_3-way'!X33^(1/3)*COS('OddsRatio_working_3-way'!Y33/3)</f>
        <v>0.54398296422935644</v>
      </c>
      <c r="AA33" s="11">
        <f>'OddsRatio_working_3-way'!X33^(1/3)*COS(('OddsRatio_working_3-way'!Y33+2*PI())/3)</f>
        <v>-0.32958107964594491</v>
      </c>
      <c r="AB33" s="11">
        <f>'OddsRatio_working_3-way'!X33^(1/3)*COS(('OddsRatio_working_3-way'!Y33+4*PI())/3)</f>
        <v>-0.21440188458341167</v>
      </c>
      <c r="AC33" s="11">
        <f>'OddsRatio_working_3-way'!X33^(1/3)*SIN('OddsRatio_working_3-way'!Y33/3)</f>
        <v>6.6498739274398228E-2</v>
      </c>
      <c r="AD33" s="11">
        <f>'OddsRatio_working_3-way'!X33^(1/3)*SIN(('OddsRatio_working_3-way'!Y33+2*PI())/3)</f>
        <v>0.43785369661138529</v>
      </c>
      <c r="AE33" s="11">
        <f>'OddsRatio_working_3-way'!X33^(1/3)*SIN(('OddsRatio_working_3-way'!Y33+4*PI())/3)</f>
        <v>-0.50435243588578327</v>
      </c>
      <c r="AF33" s="11">
        <f>-'OddsRatio_working_3-way'!U33/(3*'OddsRatio_working_3-way'!X33^(1/3))*COS(('OddsRatio_working_3-way'!Y33)/3)</f>
        <v>0.54398296422935632</v>
      </c>
      <c r="AG33" s="11">
        <f>-'OddsRatio_working_3-way'!U33/(3*'OddsRatio_working_3-way'!X33^(1/3))*COS(('OddsRatio_working_3-way'!Y33+2*PI())/3)</f>
        <v>-0.32958107964594485</v>
      </c>
      <c r="AH33" s="11">
        <f>-'OddsRatio_working_3-way'!U33/(3*'OddsRatio_working_3-way'!X33^(1/3))*COS(('OddsRatio_working_3-way'!Y33+4*PI())/3)</f>
        <v>-0.21440188458341164</v>
      </c>
      <c r="AI33" s="11">
        <f>'OddsRatio_working_3-way'!U33/(3*'OddsRatio_working_3-way'!X33^(1/3))*SIN(('OddsRatio_working_3-way'!Y33)/3)</f>
        <v>-6.6498739274398214E-2</v>
      </c>
      <c r="AJ33" s="11">
        <f>'OddsRatio_working_3-way'!U33/(3*'OddsRatio_working_3-way'!X33^(1/3))*SIN(('OddsRatio_working_3-way'!Y33+2*PI())/3)</f>
        <v>-0.43785369661138518</v>
      </c>
      <c r="AK33" s="11">
        <f>'OddsRatio_working_3-way'!U33/(3*'OddsRatio_working_3-way'!X33^(1/3))*SIN(('OddsRatio_working_3-way'!Y33+4*PI())/3)</f>
        <v>0.50435243588578316</v>
      </c>
      <c r="AL33" s="11">
        <f>'OddsRatio_working_3-way'!Z33+'OddsRatio_working_3-way'!AF33</f>
        <v>1.0879659284587126</v>
      </c>
      <c r="AM33" s="11">
        <f>'OddsRatio_working_3-way'!AA33+'OddsRatio_working_3-way'!AG33</f>
        <v>-0.6591621592918897</v>
      </c>
      <c r="AN33" s="11">
        <f>'OddsRatio_working_3-way'!AB33+'OddsRatio_working_3-way'!AH33</f>
        <v>-0.42880376916682328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1.0879659284587126</v>
      </c>
      <c r="AS33" s="11">
        <f>IF(('OddsRatio_working_3-way'!X33=0),IF(Q33&gt;0,-Q33^(1/3),(-Q33)^(1/3)),'OddsRatio_working_3-way'!AM33-'OddsRatio_working_3-way'!R33/3)</f>
        <v>-0.6591621592918897</v>
      </c>
      <c r="AT33" s="11">
        <f>IF(('OddsRatio_working_3-way'!X33=0),IF(Q33&gt;0,-Q33^(1/3),(-Q33)^(1/3)),'OddsRatio_working_3-way'!AN33-'OddsRatio_working_3-way'!R33/3)</f>
        <v>-0.42880376916682328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2.4500000000000002</v>
      </c>
      <c r="B34" s="4">
        <f>IF('True_Odds_Calculator_3-way'!B35="","",'True_Odds_Calculator_3-way'!B35)</f>
        <v>3.1</v>
      </c>
      <c r="C34" s="4">
        <f>IF('True_Odds_Calculator_3-way'!C35="","",'True_Odds_Calculator_3-way'!C35)</f>
        <v>3.08</v>
      </c>
      <c r="D34" s="9">
        <f t="shared" si="13"/>
        <v>0.38836931403999619</v>
      </c>
      <c r="E34" s="9">
        <f t="shared" si="14"/>
        <v>0.30479958532095097</v>
      </c>
      <c r="F34" s="9">
        <f t="shared" si="15"/>
        <v>0.30683110063905289</v>
      </c>
      <c r="G34" s="9">
        <f t="shared" si="16"/>
        <v>1.0861163612320626</v>
      </c>
      <c r="H34" s="9">
        <f t="shared" si="17"/>
        <v>2.5748687237864911</v>
      </c>
      <c r="I34" s="9">
        <f t="shared" si="18"/>
        <v>3.2808443585873315</v>
      </c>
      <c r="J34" s="9">
        <f t="shared" si="19"/>
        <v>3.2591220313626899</v>
      </c>
      <c r="K34" s="11">
        <f t="shared" si="20"/>
        <v>0.4081632653061224</v>
      </c>
      <c r="L34" s="11">
        <f t="shared" si="21"/>
        <v>0.32258064516129031</v>
      </c>
      <c r="M34" s="11">
        <f t="shared" si="22"/>
        <v>0.32467532467532467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-0.27075228918546901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0.24067440130639606</v>
      </c>
      <c r="Q34" s="11">
        <f>2*'OddsRatio_working_3-way'!K34*'OddsRatio_working_3-way'!L34*'OddsRatio_working_3-way'!M34</f>
        <v>8.5497123021810312E-2</v>
      </c>
      <c r="R34" s="11">
        <f t="shared" si="23"/>
        <v>0</v>
      </c>
      <c r="S34" s="11">
        <f t="shared" si="24"/>
        <v>-0.88890994063407835</v>
      </c>
      <c r="T34" s="11">
        <f t="shared" si="25"/>
        <v>-0.31577617784514322</v>
      </c>
      <c r="U34" s="11">
        <f>'OddsRatio_working_3-way'!S34-'OddsRatio_working_3-way'!R34^2/3</f>
        <v>-0.88890994063407835</v>
      </c>
      <c r="V34" s="11">
        <f>'OddsRatio_working_3-way'!S34*'OddsRatio_working_3-way'!R34/3-2*'OddsRatio_working_3-way'!R34^3/27-'OddsRatio_working_3-way'!T34</f>
        <v>0.31577617784514322</v>
      </c>
      <c r="W34" s="11">
        <f>'OddsRatio_working_3-way'!V34^2+4*'OddsRatio_working_3-way'!U34^3/27</f>
        <v>-4.3419778323383201E-3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0.16128900483822964</v>
      </c>
      <c r="Y34" s="11">
        <f>IF('OddsRatio_working_3-way'!W34&gt;=0,IF('OddsRatio_working_3-way'!V34+SQRT('OddsRatio_working_3-way'!W34)&gt;0,0,PI()),ACOS('OddsRatio_working_3-way'!V34/(2*'OddsRatio_working_3-way'!X34)))</f>
        <v>0.20572006536863374</v>
      </c>
      <c r="Z34" s="11">
        <f>'OddsRatio_working_3-way'!X34^(1/3)*COS('OddsRatio_working_3-way'!Y34/3)</f>
        <v>0.54305818061603139</v>
      </c>
      <c r="AA34" s="11">
        <f>'OddsRatio_working_3-way'!X34^(1/3)*COS(('OddsRatio_working_3-way'!Y34+2*PI())/3)</f>
        <v>-0.30382993407445663</v>
      </c>
      <c r="AB34" s="11">
        <f>'OddsRatio_working_3-way'!X34^(1/3)*COS(('OddsRatio_working_3-way'!Y34+4*PI())/3)</f>
        <v>-0.2392282465415746</v>
      </c>
      <c r="AC34" s="11">
        <f>'OddsRatio_working_3-way'!X34^(1/3)*SIN('OddsRatio_working_3-way'!Y34/3)</f>
        <v>3.7297801687213562E-2</v>
      </c>
      <c r="AD34" s="11">
        <f>'OddsRatio_working_3-way'!X34^(1/3)*SIN(('OddsRatio_working_3-way'!Y34+2*PI())/3)</f>
        <v>0.45165327930283439</v>
      </c>
      <c r="AE34" s="11">
        <f>'OddsRatio_working_3-way'!X34^(1/3)*SIN(('OddsRatio_working_3-way'!Y34+4*PI())/3)</f>
        <v>-0.48895108099004797</v>
      </c>
      <c r="AF34" s="11">
        <f>-'OddsRatio_working_3-way'!U34/(3*'OddsRatio_working_3-way'!X34^(1/3))*COS(('OddsRatio_working_3-way'!Y34)/3)</f>
        <v>0.54305818061603128</v>
      </c>
      <c r="AG34" s="11">
        <f>-'OddsRatio_working_3-way'!U34/(3*'OddsRatio_working_3-way'!X34^(1/3))*COS(('OddsRatio_working_3-way'!Y34+2*PI())/3)</f>
        <v>-0.30382993407445658</v>
      </c>
      <c r="AH34" s="11">
        <f>-'OddsRatio_working_3-way'!U34/(3*'OddsRatio_working_3-way'!X34^(1/3))*COS(('OddsRatio_working_3-way'!Y34+4*PI())/3)</f>
        <v>-0.23922824654157457</v>
      </c>
      <c r="AI34" s="11">
        <f>'OddsRatio_working_3-way'!U34/(3*'OddsRatio_working_3-way'!X34^(1/3))*SIN(('OddsRatio_working_3-way'!Y34)/3)</f>
        <v>-3.7297801687213555E-2</v>
      </c>
      <c r="AJ34" s="11">
        <f>'OddsRatio_working_3-way'!U34/(3*'OddsRatio_working_3-way'!X34^(1/3))*SIN(('OddsRatio_working_3-way'!Y34+2*PI())/3)</f>
        <v>-0.45165327930283433</v>
      </c>
      <c r="AK34" s="11">
        <f>'OddsRatio_working_3-way'!U34/(3*'OddsRatio_working_3-way'!X34^(1/3))*SIN(('OddsRatio_working_3-way'!Y34+4*PI())/3)</f>
        <v>0.48895108099004786</v>
      </c>
      <c r="AL34" s="11">
        <f>'OddsRatio_working_3-way'!Z34+'OddsRatio_working_3-way'!AF34</f>
        <v>1.0861163612320626</v>
      </c>
      <c r="AM34" s="11">
        <f>'OddsRatio_working_3-way'!AA34+'OddsRatio_working_3-way'!AG34</f>
        <v>-0.60765986814891315</v>
      </c>
      <c r="AN34" s="11">
        <f>'OddsRatio_working_3-way'!AB34+'OddsRatio_working_3-way'!AH34</f>
        <v>-0.47845649308314919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1.0861163612320626</v>
      </c>
      <c r="AS34" s="11">
        <f>IF(('OddsRatio_working_3-way'!X34=0),IF(Q34&gt;0,-Q34^(1/3),(-Q34)^(1/3)),'OddsRatio_working_3-way'!AM34-'OddsRatio_working_3-way'!R34/3)</f>
        <v>-0.60765986814891315</v>
      </c>
      <c r="AT34" s="11">
        <f>IF(('OddsRatio_working_3-way'!X34=0),IF(Q34&gt;0,-Q34^(1/3),(-Q34)^(1/3)),'OddsRatio_working_3-way'!AN34-'OddsRatio_working_3-way'!R34/3)</f>
        <v>-0.47845649308314919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2.0099999999999998</v>
      </c>
      <c r="B35" s="4">
        <f>IF('True_Odds_Calculator_3-way'!B36="","",'True_Odds_Calculator_3-way'!B36)</f>
        <v>3.35</v>
      </c>
      <c r="C35" s="4">
        <f>IF('True_Odds_Calculator_3-way'!C36="","",'True_Odds_Calculator_3-way'!C36)</f>
        <v>3.83</v>
      </c>
      <c r="D35" s="9">
        <f t="shared" si="13"/>
        <v>0.47536568223115738</v>
      </c>
      <c r="E35" s="9">
        <f t="shared" si="14"/>
        <v>0.28027819045454866</v>
      </c>
      <c r="F35" s="9">
        <f t="shared" si="15"/>
        <v>0.24435612731429424</v>
      </c>
      <c r="G35" s="9">
        <f t="shared" si="16"/>
        <v>1.0927164875364799</v>
      </c>
      <c r="H35" s="9">
        <f t="shared" si="17"/>
        <v>2.103643652411844</v>
      </c>
      <c r="I35" s="9">
        <f t="shared" si="18"/>
        <v>3.5678837457107284</v>
      </c>
      <c r="J35" s="9">
        <f t="shared" si="19"/>
        <v>4.0923876597282378</v>
      </c>
      <c r="K35" s="11">
        <f t="shared" si="20"/>
        <v>0.49751243781094534</v>
      </c>
      <c r="L35" s="11">
        <f t="shared" si="21"/>
        <v>0.29850746268656714</v>
      </c>
      <c r="M35" s="11">
        <f t="shared" si="22"/>
        <v>0.2610966057441253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-0.26045699951976231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0.2400219781029384</v>
      </c>
      <c r="Q35" s="11">
        <f>2*'OddsRatio_working_3-way'!K35*'OddsRatio_working_3-way'!L35*'OddsRatio_working_3-way'!M35</f>
        <v>7.7551527658461517E-2</v>
      </c>
      <c r="R35" s="11">
        <f t="shared" si="23"/>
        <v>0</v>
      </c>
      <c r="S35" s="11">
        <f t="shared" si="24"/>
        <v>-0.92154166924097813</v>
      </c>
      <c r="T35" s="11">
        <f t="shared" si="25"/>
        <v>-0.29775175096639034</v>
      </c>
      <c r="U35" s="11">
        <f>'OddsRatio_working_3-way'!S35-'OddsRatio_working_3-way'!R35^2/3</f>
        <v>-0.92154166924097813</v>
      </c>
      <c r="V35" s="11">
        <f>'OddsRatio_working_3-way'!S35*'OddsRatio_working_3-way'!R35/3-2*'OddsRatio_working_3-way'!R35^3/27-'OddsRatio_working_3-way'!T35</f>
        <v>0.29775175096639034</v>
      </c>
      <c r="W35" s="11">
        <f>'OddsRatio_working_3-way'!V35^2+4*'OddsRatio_working_3-way'!U35^3/27</f>
        <v>-2.7285994057844085E-2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0.17025135774891445</v>
      </c>
      <c r="Y35" s="11">
        <f>IF('OddsRatio_working_3-way'!W35&gt;=0,IF('OddsRatio_working_3-way'!V35+SQRT('OddsRatio_working_3-way'!W35)&gt;0,0,PI()),ACOS('OddsRatio_working_3-way'!V35/(2*'OddsRatio_working_3-way'!X35)))</f>
        <v>0.50650055896743096</v>
      </c>
      <c r="Z35" s="11">
        <f>'OddsRatio_working_3-way'!X35^(1/3)*COS('OddsRatio_working_3-way'!Y35/3)</f>
        <v>0.54635824376824005</v>
      </c>
      <c r="AA35" s="11">
        <f>'OddsRatio_working_3-way'!X35^(1/3)*COS(('OddsRatio_working_3-way'!Y35+2*PI())/3)</f>
        <v>-0.35383220248311442</v>
      </c>
      <c r="AB35" s="11">
        <f>'OddsRatio_working_3-way'!X35^(1/3)*COS(('OddsRatio_working_3-way'!Y35+4*PI())/3)</f>
        <v>-0.19252604128512552</v>
      </c>
      <c r="AC35" s="11">
        <f>'OddsRatio_working_3-way'!X35^(1/3)*SIN('OddsRatio_working_3-way'!Y35/3)</f>
        <v>9.3130155589603955E-2</v>
      </c>
      <c r="AD35" s="11">
        <f>'OddsRatio_working_3-way'!X35^(1/3)*SIN(('OddsRatio_working_3-way'!Y35+2*PI())/3)</f>
        <v>0.42659504087554484</v>
      </c>
      <c r="AE35" s="11">
        <f>'OddsRatio_working_3-way'!X35^(1/3)*SIN(('OddsRatio_working_3-way'!Y35+4*PI())/3)</f>
        <v>-0.51972519646514881</v>
      </c>
      <c r="AF35" s="11">
        <f>-'OddsRatio_working_3-way'!U35/(3*'OddsRatio_working_3-way'!X35^(1/3))*COS(('OddsRatio_working_3-way'!Y35)/3)</f>
        <v>0.54635824376823994</v>
      </c>
      <c r="AG35" s="11">
        <f>-'OddsRatio_working_3-way'!U35/(3*'OddsRatio_working_3-way'!X35^(1/3))*COS(('OddsRatio_working_3-way'!Y35+2*PI())/3)</f>
        <v>-0.35383220248311437</v>
      </c>
      <c r="AH35" s="11">
        <f>-'OddsRatio_working_3-way'!U35/(3*'OddsRatio_working_3-way'!X35^(1/3))*COS(('OddsRatio_working_3-way'!Y35+4*PI())/3)</f>
        <v>-0.19252604128512549</v>
      </c>
      <c r="AI35" s="11">
        <f>'OddsRatio_working_3-way'!U35/(3*'OddsRatio_working_3-way'!X35^(1/3))*SIN(('OddsRatio_working_3-way'!Y35)/3)</f>
        <v>-9.3130155589603941E-2</v>
      </c>
      <c r="AJ35" s="11">
        <f>'OddsRatio_working_3-way'!U35/(3*'OddsRatio_working_3-way'!X35^(1/3))*SIN(('OddsRatio_working_3-way'!Y35+2*PI())/3)</f>
        <v>-0.42659504087554478</v>
      </c>
      <c r="AK35" s="11">
        <f>'OddsRatio_working_3-way'!U35/(3*'OddsRatio_working_3-way'!X35^(1/3))*SIN(('OddsRatio_working_3-way'!Y35+4*PI())/3)</f>
        <v>0.51972519646514881</v>
      </c>
      <c r="AL35" s="11">
        <f>'OddsRatio_working_3-way'!Z35+'OddsRatio_working_3-way'!AF35</f>
        <v>1.0927164875364799</v>
      </c>
      <c r="AM35" s="11">
        <f>'OddsRatio_working_3-way'!AA35+'OddsRatio_working_3-way'!AG35</f>
        <v>-0.70766440496622884</v>
      </c>
      <c r="AN35" s="11">
        <f>'OddsRatio_working_3-way'!AB35+'OddsRatio_working_3-way'!AH35</f>
        <v>-0.38505208257025103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1.0927164875364799</v>
      </c>
      <c r="AS35" s="11">
        <f>IF(('OddsRatio_working_3-way'!X35=0),IF(Q35&gt;0,-Q35^(1/3),(-Q35)^(1/3)),'OddsRatio_working_3-way'!AM35-'OddsRatio_working_3-way'!R35/3)</f>
        <v>-0.70766440496622884</v>
      </c>
      <c r="AT35" s="11">
        <f>IF(('OddsRatio_working_3-way'!X35=0),IF(Q35&gt;0,-Q35^(1/3),(-Q35)^(1/3)),'OddsRatio_working_3-way'!AN35-'OddsRatio_working_3-way'!R35/3)</f>
        <v>-0.38505208257025103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1.33</v>
      </c>
      <c r="B36" s="4">
        <f>IF('True_Odds_Calculator_3-way'!B37="","",'True_Odds_Calculator_3-way'!B37)</f>
        <v>4.4400000000000004</v>
      </c>
      <c r="C36" s="4">
        <f>IF('True_Odds_Calculator_3-way'!C37="","",'True_Odds_Calculator_3-way'!C37)</f>
        <v>11.6</v>
      </c>
      <c r="D36" s="9">
        <f t="shared" si="13"/>
        <v>0.72374456123853825</v>
      </c>
      <c r="E36" s="9">
        <f t="shared" si="14"/>
        <v>0.20084498891548103</v>
      </c>
      <c r="F36" s="9">
        <f t="shared" si="15"/>
        <v>7.5410449845980665E-2</v>
      </c>
      <c r="G36" s="9">
        <f t="shared" si="16"/>
        <v>1.1566756256986075</v>
      </c>
      <c r="H36" s="9">
        <f t="shared" si="17"/>
        <v>1.3817029564805405</v>
      </c>
      <c r="I36" s="9">
        <f t="shared" si="18"/>
        <v>4.9789641524032096</v>
      </c>
      <c r="J36" s="9">
        <f t="shared" si="19"/>
        <v>13.26076163240524</v>
      </c>
      <c r="K36" s="11">
        <f t="shared" si="20"/>
        <v>0.75187969924812026</v>
      </c>
      <c r="L36" s="11">
        <f t="shared" si="21"/>
        <v>0.2252252252252252</v>
      </c>
      <c r="M36" s="11">
        <f t="shared" si="22"/>
        <v>8.6206896551724144E-2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-0.17566516477587257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0.20978004190345384</v>
      </c>
      <c r="Q36" s="11">
        <f>2*'OddsRatio_working_3-way'!K36*'OddsRatio_working_3-way'!L36*'OddsRatio_working_3-way'!M36</f>
        <v>2.9196943897488357E-2</v>
      </c>
      <c r="R36" s="11">
        <f t="shared" si="23"/>
        <v>0</v>
      </c>
      <c r="S36" s="11">
        <f t="shared" si="24"/>
        <v>-1.1942039969683671</v>
      </c>
      <c r="T36" s="11">
        <f t="shared" si="25"/>
        <v>-0.16620793277221532</v>
      </c>
      <c r="U36" s="11">
        <f>'OddsRatio_working_3-way'!S36-'OddsRatio_working_3-way'!R36^2/3</f>
        <v>-1.1942039969683671</v>
      </c>
      <c r="V36" s="11">
        <f>'OddsRatio_working_3-way'!S36*'OddsRatio_working_3-way'!R36/3-2*'OddsRatio_working_3-way'!R36^3/27-'OddsRatio_working_3-way'!T36</f>
        <v>0.16620793277221532</v>
      </c>
      <c r="W36" s="11">
        <f>'OddsRatio_working_3-way'!V36^2+4*'OddsRatio_working_3-way'!U36^3/27</f>
        <v>-0.22468336891152091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0.2511515706838871</v>
      </c>
      <c r="Y36" s="11">
        <f>IF('OddsRatio_working_3-way'!W36&gt;=0,IF('OddsRatio_working_3-way'!V36+SQRT('OddsRatio_working_3-way'!W36)&gt;0,0,PI()),ACOS('OddsRatio_working_3-way'!V36/(2*'OddsRatio_working_3-way'!X36)))</f>
        <v>1.2335479949571073</v>
      </c>
      <c r="Z36" s="11">
        <f>'OddsRatio_working_3-way'!X36^(1/3)*COS('OddsRatio_working_3-way'!Y36/3)</f>
        <v>0.57833781284930375</v>
      </c>
      <c r="AA36" s="11">
        <f>'OddsRatio_working_3-way'!X36^(1/3)*COS(('OddsRatio_working_3-way'!Y36+2*PI())/3)</f>
        <v>-0.50756082457549501</v>
      </c>
      <c r="AB36" s="11">
        <f>'OddsRatio_working_3-way'!X36^(1/3)*COS(('OddsRatio_working_3-way'!Y36+4*PI())/3)</f>
        <v>-7.0776988273809155E-2</v>
      </c>
      <c r="AC36" s="11">
        <f>'OddsRatio_working_3-way'!X36^(1/3)*SIN('OddsRatio_working_3-way'!Y36/3)</f>
        <v>0.25217726546645602</v>
      </c>
      <c r="AD36" s="11">
        <f>'OddsRatio_working_3-way'!X36^(1/3)*SIN(('OddsRatio_working_3-way'!Y36+2*PI())/3)</f>
        <v>0.37476660516339938</v>
      </c>
      <c r="AE36" s="11">
        <f>'OddsRatio_working_3-way'!X36^(1/3)*SIN(('OddsRatio_working_3-way'!Y36+4*PI())/3)</f>
        <v>-0.62694387062985535</v>
      </c>
      <c r="AF36" s="11">
        <f>-'OddsRatio_working_3-way'!U36/(3*'OddsRatio_working_3-way'!X36^(1/3))*COS(('OddsRatio_working_3-way'!Y36)/3)</f>
        <v>0.57833781284930375</v>
      </c>
      <c r="AG36" s="11">
        <f>-'OddsRatio_working_3-way'!U36/(3*'OddsRatio_working_3-way'!X36^(1/3))*COS(('OddsRatio_working_3-way'!Y36+2*PI())/3)</f>
        <v>-0.50756082457549501</v>
      </c>
      <c r="AH36" s="11">
        <f>-'OddsRatio_working_3-way'!U36/(3*'OddsRatio_working_3-way'!X36^(1/3))*COS(('OddsRatio_working_3-way'!Y36+4*PI())/3)</f>
        <v>-7.0776988273809155E-2</v>
      </c>
      <c r="AI36" s="11">
        <f>'OddsRatio_working_3-way'!U36/(3*'OddsRatio_working_3-way'!X36^(1/3))*SIN(('OddsRatio_working_3-way'!Y36)/3)</f>
        <v>-0.25217726546645602</v>
      </c>
      <c r="AJ36" s="11">
        <f>'OddsRatio_working_3-way'!U36/(3*'OddsRatio_working_3-way'!X36^(1/3))*SIN(('OddsRatio_working_3-way'!Y36+2*PI())/3)</f>
        <v>-0.37476660516339938</v>
      </c>
      <c r="AK36" s="11">
        <f>'OddsRatio_working_3-way'!U36/(3*'OddsRatio_working_3-way'!X36^(1/3))*SIN(('OddsRatio_working_3-way'!Y36+4*PI())/3)</f>
        <v>0.62694387062985535</v>
      </c>
      <c r="AL36" s="11">
        <f>'OddsRatio_working_3-way'!Z36+'OddsRatio_working_3-way'!AF36</f>
        <v>1.1566756256986075</v>
      </c>
      <c r="AM36" s="11">
        <f>'OddsRatio_working_3-way'!AA36+'OddsRatio_working_3-way'!AG36</f>
        <v>-1.01512164915099</v>
      </c>
      <c r="AN36" s="11">
        <f>'OddsRatio_working_3-way'!AB36+'OddsRatio_working_3-way'!AH36</f>
        <v>-0.14155397654761831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1.1566756256986075</v>
      </c>
      <c r="AS36" s="11">
        <f>IF(('OddsRatio_working_3-way'!X36=0),IF(Q36&gt;0,-Q36^(1/3),(-Q36)^(1/3)),'OddsRatio_working_3-way'!AM36-'OddsRatio_working_3-way'!R36/3)</f>
        <v>-1.01512164915099</v>
      </c>
      <c r="AT36" s="11">
        <f>IF(('OddsRatio_working_3-way'!X36=0),IF(Q36&gt;0,-Q36^(1/3),(-Q36)^(1/3)),'OddsRatio_working_3-way'!AN36-'OddsRatio_working_3-way'!R36/3)</f>
        <v>-0.14155397654761831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3.28</v>
      </c>
      <c r="B37" s="4">
        <f>IF('True_Odds_Calculator_3-way'!B38="","",'True_Odds_Calculator_3-way'!B38)</f>
        <v>3.86</v>
      </c>
      <c r="C37" s="4">
        <f>IF('True_Odds_Calculator_3-way'!C38="","",'True_Odds_Calculator_3-way'!C38)</f>
        <v>2.15</v>
      </c>
      <c r="D37" s="9">
        <f t="shared" si="13"/>
        <v>0.29546147396937383</v>
      </c>
      <c r="E37" s="9">
        <f t="shared" si="14"/>
        <v>0.25055570051385267</v>
      </c>
      <c r="F37" s="9">
        <f t="shared" si="15"/>
        <v>0.45398282551677366</v>
      </c>
      <c r="G37" s="9">
        <f t="shared" si="16"/>
        <v>1.0458491298397143</v>
      </c>
      <c r="H37" s="9">
        <f t="shared" si="17"/>
        <v>3.3845360160345486</v>
      </c>
      <c r="I37" s="9">
        <f t="shared" si="18"/>
        <v>3.9911285113415818</v>
      </c>
      <c r="J37" s="9">
        <f t="shared" si="19"/>
        <v>2.2027264993156712</v>
      </c>
      <c r="K37" s="11">
        <f t="shared" si="20"/>
        <v>0.3048780487804878</v>
      </c>
      <c r="L37" s="11">
        <f t="shared" si="21"/>
        <v>0.2590673575129534</v>
      </c>
      <c r="M37" s="11">
        <f t="shared" si="22"/>
        <v>0.46511627906976744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-0.2754857329269762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0.23107397600063478</v>
      </c>
      <c r="Q37" s="11">
        <f>2*'OddsRatio_working_3-way'!K37*'OddsRatio_working_3-way'!L37*'OddsRatio_working_3-way'!M37</f>
        <v>7.3473442289550023E-2</v>
      </c>
      <c r="R37" s="11">
        <f t="shared" si="23"/>
        <v>0</v>
      </c>
      <c r="S37" s="11">
        <f t="shared" si="24"/>
        <v>-0.83878745205976324</v>
      </c>
      <c r="T37" s="11">
        <f t="shared" si="25"/>
        <v>-0.26670507219706308</v>
      </c>
      <c r="U37" s="11">
        <f>'OddsRatio_working_3-way'!S37-'OddsRatio_working_3-way'!R37^2/3</f>
        <v>-0.83878745205976324</v>
      </c>
      <c r="V37" s="11">
        <f>'OddsRatio_working_3-way'!S37*'OddsRatio_working_3-way'!R37/3-2*'OddsRatio_working_3-way'!R37^3/27-'OddsRatio_working_3-way'!T37</f>
        <v>0.26670507219706308</v>
      </c>
      <c r="W37" s="11">
        <f>'OddsRatio_working_3-way'!V37^2+4*'OddsRatio_working_3-way'!U37^3/27</f>
        <v>-1.6296698067922263E-2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0.14784137919030221</v>
      </c>
      <c r="Y37" s="11">
        <f>IF('OddsRatio_working_3-way'!W37&gt;=0,IF('OddsRatio_working_3-way'!V37+SQRT('OddsRatio_working_3-way'!W37)&gt;0,0,PI()),ACOS('OddsRatio_working_3-way'!V37/(2*'OddsRatio_working_3-way'!X37)))</f>
        <v>0.44642261585034726</v>
      </c>
      <c r="Z37" s="11">
        <f>'OddsRatio_working_3-way'!X37^(1/3)*COS('OddsRatio_working_3-way'!Y37/3)</f>
        <v>0.52292456491985717</v>
      </c>
      <c r="AA37" s="11">
        <f>'OddsRatio_working_3-way'!X37^(1/3)*COS(('OddsRatio_working_3-way'!Y37+2*PI())/3)</f>
        <v>-0.32935401662156538</v>
      </c>
      <c r="AB37" s="11">
        <f>'OddsRatio_working_3-way'!X37^(1/3)*COS(('OddsRatio_working_3-way'!Y37+4*PI())/3)</f>
        <v>-0.19357054829829176</v>
      </c>
      <c r="AC37" s="11">
        <f>'OddsRatio_working_3-way'!X37^(1/3)*SIN('OddsRatio_working_3-way'!Y37/3)</f>
        <v>7.83946219879431E-2</v>
      </c>
      <c r="AD37" s="11">
        <f>'OddsRatio_working_3-way'!X37^(1/3)*SIN(('OddsRatio_working_3-way'!Y37+2*PI())/3)</f>
        <v>0.41366864648954976</v>
      </c>
      <c r="AE37" s="11">
        <f>'OddsRatio_working_3-way'!X37^(1/3)*SIN(('OddsRatio_working_3-way'!Y37+4*PI())/3)</f>
        <v>-0.49206326847749277</v>
      </c>
      <c r="AF37" s="11">
        <f>-'OddsRatio_working_3-way'!U37/(3*'OddsRatio_working_3-way'!X37^(1/3))*COS(('OddsRatio_working_3-way'!Y37)/3)</f>
        <v>0.52292456491985717</v>
      </c>
      <c r="AG37" s="11">
        <f>-'OddsRatio_working_3-way'!U37/(3*'OddsRatio_working_3-way'!X37^(1/3))*COS(('OddsRatio_working_3-way'!Y37+2*PI())/3)</f>
        <v>-0.32935401662156538</v>
      </c>
      <c r="AH37" s="11">
        <f>-'OddsRatio_working_3-way'!U37/(3*'OddsRatio_working_3-way'!X37^(1/3))*COS(('OddsRatio_working_3-way'!Y37+4*PI())/3)</f>
        <v>-0.19357054829829176</v>
      </c>
      <c r="AI37" s="11">
        <f>'OddsRatio_working_3-way'!U37/(3*'OddsRatio_working_3-way'!X37^(1/3))*SIN(('OddsRatio_working_3-way'!Y37)/3)</f>
        <v>-7.83946219879431E-2</v>
      </c>
      <c r="AJ37" s="11">
        <f>'OddsRatio_working_3-way'!U37/(3*'OddsRatio_working_3-way'!X37^(1/3))*SIN(('OddsRatio_working_3-way'!Y37+2*PI())/3)</f>
        <v>-0.41366864648954976</v>
      </c>
      <c r="AK37" s="11">
        <f>'OddsRatio_working_3-way'!U37/(3*'OddsRatio_working_3-way'!X37^(1/3))*SIN(('OddsRatio_working_3-way'!Y37+4*PI())/3)</f>
        <v>0.49206326847749277</v>
      </c>
      <c r="AL37" s="11">
        <f>'OddsRatio_working_3-way'!Z37+'OddsRatio_working_3-way'!AF37</f>
        <v>1.0458491298397143</v>
      </c>
      <c r="AM37" s="11">
        <f>'OddsRatio_working_3-way'!AA37+'OddsRatio_working_3-way'!AG37</f>
        <v>-0.65870803324313076</v>
      </c>
      <c r="AN37" s="11">
        <f>'OddsRatio_working_3-way'!AB37+'OddsRatio_working_3-way'!AH37</f>
        <v>-0.38714109659658352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1.0458491298397143</v>
      </c>
      <c r="AS37" s="11">
        <f>IF(('OddsRatio_working_3-way'!X37=0),IF(Q37&gt;0,-Q37^(1/3),(-Q37)^(1/3)),'OddsRatio_working_3-way'!AM37-'OddsRatio_working_3-way'!R37/3)</f>
        <v>-0.65870803324313076</v>
      </c>
      <c r="AT37" s="11">
        <f>IF(('OddsRatio_working_3-way'!X37=0),IF(Q37&gt;0,-Q37^(1/3),(-Q37)^(1/3)),'OddsRatio_working_3-way'!AN37-'OddsRatio_working_3-way'!R37/3)</f>
        <v>-0.38714109659658352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1.88</v>
      </c>
      <c r="B38" s="4">
        <f>IF('True_Odds_Calculator_3-way'!B39="","",'True_Odds_Calculator_3-way'!B39)</f>
        <v>3.8</v>
      </c>
      <c r="C38" s="4">
        <f>IF('True_Odds_Calculator_3-way'!C39="","",'True_Odds_Calculator_3-way'!C39)</f>
        <v>4.28</v>
      </c>
      <c r="D38" s="9">
        <f t="shared" si="13"/>
        <v>0.52032809681793568</v>
      </c>
      <c r="E38" s="9">
        <f t="shared" si="14"/>
        <v>0.25424560733530521</v>
      </c>
      <c r="F38" s="9">
        <f t="shared" si="15"/>
        <v>0.22542629584675919</v>
      </c>
      <c r="G38" s="9">
        <f t="shared" si="16"/>
        <v>1.0475730822434568</v>
      </c>
      <c r="H38" s="9">
        <f t="shared" si="17"/>
        <v>1.921864312374242</v>
      </c>
      <c r="I38" s="9">
        <f t="shared" si="18"/>
        <v>3.9332046302816788</v>
      </c>
      <c r="J38" s="9">
        <f t="shared" si="19"/>
        <v>4.4360397097585382</v>
      </c>
      <c r="K38" s="11">
        <f t="shared" si="20"/>
        <v>0.53191489361702127</v>
      </c>
      <c r="L38" s="11">
        <f t="shared" si="21"/>
        <v>0.26315789473684209</v>
      </c>
      <c r="M38" s="11">
        <f t="shared" si="22"/>
        <v>0.23364485981308411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-0.26431957802639439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0.22762713106089946</v>
      </c>
      <c r="Q38" s="11">
        <f>2*'OddsRatio_working_3-way'!K38*'OddsRatio_working_3-way'!L38*'OddsRatio_working_3-way'!M38</f>
        <v>6.5410095132442364E-2</v>
      </c>
      <c r="R38" s="11">
        <f t="shared" si="23"/>
        <v>0</v>
      </c>
      <c r="S38" s="11">
        <f t="shared" si="24"/>
        <v>-0.86118150142540373</v>
      </c>
      <c r="T38" s="11">
        <f t="shared" si="25"/>
        <v>-0.24746594868546079</v>
      </c>
      <c r="U38" s="11">
        <f>'OddsRatio_working_3-way'!S38-'OddsRatio_working_3-way'!R38^2/3</f>
        <v>-0.86118150142540373</v>
      </c>
      <c r="V38" s="11">
        <f>'OddsRatio_working_3-way'!S38*'OddsRatio_working_3-way'!R38/3-2*'OddsRatio_working_3-way'!R38^3/27-'OddsRatio_working_3-way'!T38</f>
        <v>0.24746594868546079</v>
      </c>
      <c r="W38" s="11">
        <f>'OddsRatio_working_3-way'!V38^2+4*'OddsRatio_working_3-way'!U38^3/27</f>
        <v>-3.3380029211826021E-2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0.15380135318863511</v>
      </c>
      <c r="Y38" s="11">
        <f>IF('OddsRatio_working_3-way'!W38&gt;=0,IF('OddsRatio_working_3-way'!V38+SQRT('OddsRatio_working_3-way'!W38)&gt;0,0,PI()),ACOS('OddsRatio_working_3-way'!V38/(2*'OddsRatio_working_3-way'!X38)))</f>
        <v>0.63596550298345567</v>
      </c>
      <c r="Z38" s="11">
        <f>'OddsRatio_working_3-way'!X38^(1/3)*COS('OddsRatio_working_3-way'!Y38/3)</f>
        <v>0.52378654112172851</v>
      </c>
      <c r="AA38" s="11">
        <f>'OddsRatio_working_3-way'!X38^(1/3)*COS(('OddsRatio_working_3-way'!Y38+2*PI())/3)</f>
        <v>-0.35952072500454446</v>
      </c>
      <c r="AB38" s="11">
        <f>'OddsRatio_working_3-way'!X38^(1/3)*COS(('OddsRatio_working_3-way'!Y38+4*PI())/3)</f>
        <v>-0.16426581611718394</v>
      </c>
      <c r="AC38" s="11">
        <f>'OddsRatio_working_3-way'!X38^(1/3)*SIN('OddsRatio_working_3-way'!Y38/3)</f>
        <v>0.11273047420671345</v>
      </c>
      <c r="AD38" s="11">
        <f>'OddsRatio_working_3-way'!X38^(1/3)*SIN(('OddsRatio_working_3-way'!Y38+2*PI())/3)</f>
        <v>0.39724721366844273</v>
      </c>
      <c r="AE38" s="11">
        <f>'OddsRatio_working_3-way'!X38^(1/3)*SIN(('OddsRatio_working_3-way'!Y38+4*PI())/3)</f>
        <v>-0.50997768787515618</v>
      </c>
      <c r="AF38" s="11">
        <f>-'OddsRatio_working_3-way'!U38/(3*'OddsRatio_working_3-way'!X38^(1/3))*COS(('OddsRatio_working_3-way'!Y38)/3)</f>
        <v>0.5237865411217284</v>
      </c>
      <c r="AG38" s="11">
        <f>-'OddsRatio_working_3-way'!U38/(3*'OddsRatio_working_3-way'!X38^(1/3))*COS(('OddsRatio_working_3-way'!Y38+2*PI())/3)</f>
        <v>-0.35952072500454435</v>
      </c>
      <c r="AH38" s="11">
        <f>-'OddsRatio_working_3-way'!U38/(3*'OddsRatio_working_3-way'!X38^(1/3))*COS(('OddsRatio_working_3-way'!Y38+4*PI())/3)</f>
        <v>-0.16426581611718391</v>
      </c>
      <c r="AI38" s="11">
        <f>'OddsRatio_working_3-way'!U38/(3*'OddsRatio_working_3-way'!X38^(1/3))*SIN(('OddsRatio_working_3-way'!Y38)/3)</f>
        <v>-0.11273047420671342</v>
      </c>
      <c r="AJ38" s="11">
        <f>'OddsRatio_working_3-way'!U38/(3*'OddsRatio_working_3-way'!X38^(1/3))*SIN(('OddsRatio_working_3-way'!Y38+2*PI())/3)</f>
        <v>-0.39724721366844262</v>
      </c>
      <c r="AK38" s="11">
        <f>'OddsRatio_working_3-way'!U38/(3*'OddsRatio_working_3-way'!X38^(1/3))*SIN(('OddsRatio_working_3-way'!Y38+4*PI())/3)</f>
        <v>0.50997768787515607</v>
      </c>
      <c r="AL38" s="11">
        <f>'OddsRatio_working_3-way'!Z38+'OddsRatio_working_3-way'!AF38</f>
        <v>1.0475730822434568</v>
      </c>
      <c r="AM38" s="11">
        <f>'OddsRatio_working_3-way'!AA38+'OddsRatio_working_3-way'!AG38</f>
        <v>-0.71904145000908881</v>
      </c>
      <c r="AN38" s="11">
        <f>'OddsRatio_working_3-way'!AB38+'OddsRatio_working_3-way'!AH38</f>
        <v>-0.32853163223436788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1.0475730822434568</v>
      </c>
      <c r="AS38" s="11">
        <f>IF(('OddsRatio_working_3-way'!X38=0),IF(Q38&gt;0,-Q38^(1/3),(-Q38)^(1/3)),'OddsRatio_working_3-way'!AM38-'OddsRatio_working_3-way'!R38/3)</f>
        <v>-0.71904145000908881</v>
      </c>
      <c r="AT38" s="11">
        <f>IF(('OddsRatio_working_3-way'!X38=0),IF(Q38&gt;0,-Q38^(1/3),(-Q38)^(1/3)),'OddsRatio_working_3-way'!AN38-'OddsRatio_working_3-way'!R38/3)</f>
        <v>-0.32853163223436788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2.3199999999999998</v>
      </c>
      <c r="B39" s="4">
        <f>IF('True_Odds_Calculator_3-way'!B40="","",'True_Odds_Calculator_3-way'!B40)</f>
        <v>3.44</v>
      </c>
      <c r="C39" s="4">
        <f>IF('True_Odds_Calculator_3-way'!C40="","",'True_Odds_Calculator_3-way'!C40)</f>
        <v>3.26</v>
      </c>
      <c r="D39" s="9">
        <f t="shared" si="13"/>
        <v>0.42047913029976841</v>
      </c>
      <c r="E39" s="9">
        <f t="shared" si="14"/>
        <v>0.28187637803148791</v>
      </c>
      <c r="F39" s="9">
        <f t="shared" si="15"/>
        <v>0.29764449166874379</v>
      </c>
      <c r="G39" s="9">
        <f t="shared" si="16"/>
        <v>1.0441206953151765</v>
      </c>
      <c r="H39" s="9">
        <f t="shared" si="17"/>
        <v>2.3782393178160328</v>
      </c>
      <c r="I39" s="9">
        <f t="shared" si="18"/>
        <v>3.5476544965690309</v>
      </c>
      <c r="J39" s="9">
        <f t="shared" si="19"/>
        <v>3.3597127714122985</v>
      </c>
      <c r="K39" s="11">
        <f t="shared" si="20"/>
        <v>0.43103448275862072</v>
      </c>
      <c r="L39" s="11">
        <f t="shared" si="21"/>
        <v>0.29069767441860467</v>
      </c>
      <c r="M39" s="11">
        <f t="shared" si="22"/>
        <v>0.30674846625766872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-0.27977452634789768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0.23138354135815531</v>
      </c>
      <c r="Q39" s="11">
        <f>2*'OddsRatio_working_3-way'!K39*'OddsRatio_working_3-way'!L39*'OddsRatio_working_3-way'!M39</f>
        <v>7.687160842463632E-2</v>
      </c>
      <c r="R39" s="11">
        <f t="shared" si="23"/>
        <v>0</v>
      </c>
      <c r="S39" s="11">
        <f t="shared" si="24"/>
        <v>-0.82703577190738042</v>
      </c>
      <c r="T39" s="11">
        <f t="shared" si="25"/>
        <v>-0.27476271491939552</v>
      </c>
      <c r="U39" s="11">
        <f>'OddsRatio_working_3-way'!S39-'OddsRatio_working_3-way'!R39^2/3</f>
        <v>-0.82703577190738042</v>
      </c>
      <c r="V39" s="11">
        <f>'OddsRatio_working_3-way'!S39*'OddsRatio_working_3-way'!R39/3-2*'OddsRatio_working_3-way'!R39^3/27-'OddsRatio_working_3-way'!T39</f>
        <v>0.27476271491939552</v>
      </c>
      <c r="W39" s="11">
        <f>'OddsRatio_working_3-way'!V39^2+4*'OddsRatio_working_3-way'!U39^3/27</f>
        <v>-8.3102923433577558E-3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0.14474532967701823</v>
      </c>
      <c r="Y39" s="11">
        <f>IF('OddsRatio_working_3-way'!W39&gt;=0,IF('OddsRatio_working_3-way'!V39+SQRT('OddsRatio_working_3-way'!W39)&gt;0,0,PI()),ACOS('OddsRatio_working_3-way'!V39/(2*'OddsRatio_working_3-way'!X39)))</f>
        <v>0.32035200618185544</v>
      </c>
      <c r="Z39" s="11">
        <f>'OddsRatio_working_3-way'!X39^(1/3)*COS('OddsRatio_working_3-way'!Y39/3)</f>
        <v>0.52206034765758824</v>
      </c>
      <c r="AA39" s="11">
        <f>'OddsRatio_working_3-way'!X39^(1/3)*COS(('OddsRatio_working_3-way'!Y39+2*PI())/3)</f>
        <v>-0.3094934385720377</v>
      </c>
      <c r="AB39" s="11">
        <f>'OddsRatio_working_3-way'!X39^(1/3)*COS(('OddsRatio_working_3-way'!Y39+4*PI())/3)</f>
        <v>-0.21256690908555062</v>
      </c>
      <c r="AC39" s="11">
        <f>'OddsRatio_working_3-way'!X39^(1/3)*SIN('OddsRatio_working_3-way'!Y39/3)</f>
        <v>5.5960557890639688E-2</v>
      </c>
      <c r="AD39" s="11">
        <f>'OddsRatio_working_3-way'!X39^(1/3)*SIN(('OddsRatio_working_3-way'!Y39+2*PI())/3)</f>
        <v>0.42413724443468742</v>
      </c>
      <c r="AE39" s="11">
        <f>'OddsRatio_working_3-way'!X39^(1/3)*SIN(('OddsRatio_working_3-way'!Y39+4*PI())/3)</f>
        <v>-0.48009780232532701</v>
      </c>
      <c r="AF39" s="11">
        <f>-'OddsRatio_working_3-way'!U39/(3*'OddsRatio_working_3-way'!X39^(1/3))*COS(('OddsRatio_working_3-way'!Y39)/3)</f>
        <v>0.52206034765758824</v>
      </c>
      <c r="AG39" s="11">
        <f>-'OddsRatio_working_3-way'!U39/(3*'OddsRatio_working_3-way'!X39^(1/3))*COS(('OddsRatio_working_3-way'!Y39+2*PI())/3)</f>
        <v>-0.3094934385720377</v>
      </c>
      <c r="AH39" s="11">
        <f>-'OddsRatio_working_3-way'!U39/(3*'OddsRatio_working_3-way'!X39^(1/3))*COS(('OddsRatio_working_3-way'!Y39+4*PI())/3)</f>
        <v>-0.21256690908555062</v>
      </c>
      <c r="AI39" s="11">
        <f>'OddsRatio_working_3-way'!U39/(3*'OddsRatio_working_3-way'!X39^(1/3))*SIN(('OddsRatio_working_3-way'!Y39)/3)</f>
        <v>-5.5960557890639688E-2</v>
      </c>
      <c r="AJ39" s="11">
        <f>'OddsRatio_working_3-way'!U39/(3*'OddsRatio_working_3-way'!X39^(1/3))*SIN(('OddsRatio_working_3-way'!Y39+2*PI())/3)</f>
        <v>-0.42413724443468742</v>
      </c>
      <c r="AK39" s="11">
        <f>'OddsRatio_working_3-way'!U39/(3*'OddsRatio_working_3-way'!X39^(1/3))*SIN(('OddsRatio_working_3-way'!Y39+4*PI())/3)</f>
        <v>0.48009780232532701</v>
      </c>
      <c r="AL39" s="11">
        <f>'OddsRatio_working_3-way'!Z39+'OddsRatio_working_3-way'!AF39</f>
        <v>1.0441206953151765</v>
      </c>
      <c r="AM39" s="11">
        <f>'OddsRatio_working_3-way'!AA39+'OddsRatio_working_3-way'!AG39</f>
        <v>-0.61898687714407541</v>
      </c>
      <c r="AN39" s="11">
        <f>'OddsRatio_working_3-way'!AB39+'OddsRatio_working_3-way'!AH39</f>
        <v>-0.42513381817110124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1.0441206953151765</v>
      </c>
      <c r="AS39" s="11">
        <f>IF(('OddsRatio_working_3-way'!X39=0),IF(Q39&gt;0,-Q39^(1/3),(-Q39)^(1/3)),'OddsRatio_working_3-way'!AM39-'OddsRatio_working_3-way'!R39/3)</f>
        <v>-0.61898687714407541</v>
      </c>
      <c r="AT39" s="11">
        <f>IF(('OddsRatio_working_3-way'!X39=0),IF(Q39&gt;0,-Q39^(1/3),(-Q39)^(1/3)),'OddsRatio_working_3-way'!AN39-'OddsRatio_working_3-way'!R39/3)</f>
        <v>-0.42513381817110124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1.26</v>
      </c>
      <c r="B40" s="4">
        <f>IF('True_Odds_Calculator_3-way'!B41="","",'True_Odds_Calculator_3-way'!B41)</f>
        <v>6.64</v>
      </c>
      <c r="C40" s="4">
        <f>IF('True_Odds_Calculator_3-way'!C41="","",'True_Odds_Calculator_3-way'!C41)</f>
        <v>11</v>
      </c>
      <c r="D40" s="9">
        <f t="shared" si="13"/>
        <v>0.77772211780144085</v>
      </c>
      <c r="E40" s="9">
        <f t="shared" si="14"/>
        <v>0.13889278105533578</v>
      </c>
      <c r="F40" s="9">
        <f t="shared" si="15"/>
        <v>8.3385101143223575E-2</v>
      </c>
      <c r="G40" s="9">
        <f t="shared" si="16"/>
        <v>1.0992550063378639</v>
      </c>
      <c r="H40" s="9">
        <f t="shared" si="17"/>
        <v>1.2858063016478447</v>
      </c>
      <c r="I40" s="9">
        <f t="shared" si="18"/>
        <v>7.1997982357455532</v>
      </c>
      <c r="J40" s="9">
        <f t="shared" si="19"/>
        <v>11.992550063378637</v>
      </c>
      <c r="K40" s="11">
        <f t="shared" si="20"/>
        <v>0.79365079365079361</v>
      </c>
      <c r="L40" s="11">
        <f t="shared" si="21"/>
        <v>0.15060240963855423</v>
      </c>
      <c r="M40" s="11">
        <f t="shared" si="22"/>
        <v>9.0909090909090912E-2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-0.1593386533145571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0.17276899807020291</v>
      </c>
      <c r="Q40" s="11">
        <f>2*'OddsRatio_working_3-way'!K40*'OddsRatio_working_3-way'!L40*'OddsRatio_working_3-way'!M40</f>
        <v>2.173194944279282E-2</v>
      </c>
      <c r="R40" s="11">
        <f t="shared" si="23"/>
        <v>0</v>
      </c>
      <c r="S40" s="11">
        <f t="shared" si="24"/>
        <v>-1.0842880523731577</v>
      </c>
      <c r="T40" s="11">
        <f t="shared" si="25"/>
        <v>-0.13638843426077457</v>
      </c>
      <c r="U40" s="11">
        <f>'OddsRatio_working_3-way'!S40-'OddsRatio_working_3-way'!R40^2/3</f>
        <v>-1.0842880523731577</v>
      </c>
      <c r="V40" s="11">
        <f>'OddsRatio_working_3-way'!S40*'OddsRatio_working_3-way'!R40/3-2*'OddsRatio_working_3-way'!R40^3/27-'OddsRatio_working_3-way'!T40</f>
        <v>0.13638843426077457</v>
      </c>
      <c r="W40" s="11">
        <f>'OddsRatio_working_3-way'!V40^2+4*'OddsRatio_working_3-way'!U40^3/27</f>
        <v>-0.17025395897975812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0.2172876917705325</v>
      </c>
      <c r="Y40" s="11">
        <f>IF('OddsRatio_working_3-way'!W40&gt;=0,IF('OddsRatio_working_3-way'!V40+SQRT('OddsRatio_working_3-way'!W40)&gt;0,0,PI()),ACOS('OddsRatio_working_3-way'!V40/(2*'OddsRatio_working_3-way'!X40)))</f>
        <v>1.2515585058445238</v>
      </c>
      <c r="Z40" s="11">
        <f>'OddsRatio_working_3-way'!X40^(1/3)*COS('OddsRatio_working_3-way'!Y40/3)</f>
        <v>0.54962750316893205</v>
      </c>
      <c r="AA40" s="11">
        <f>'OddsRatio_working_3-way'!X40^(1/3)*COS(('OddsRatio_working_3-way'!Y40+2*PI())/3)</f>
        <v>-0.48577398222878349</v>
      </c>
      <c r="AB40" s="11">
        <f>'OddsRatio_working_3-way'!X40^(1/3)*COS(('OddsRatio_working_3-way'!Y40+4*PI())/3)</f>
        <v>-6.3853520940148289E-2</v>
      </c>
      <c r="AC40" s="11">
        <f>'OddsRatio_working_3-way'!X40^(1/3)*SIN('OddsRatio_working_3-way'!Y40/3)</f>
        <v>0.24359589190160449</v>
      </c>
      <c r="AD40" s="11">
        <f>'OddsRatio_working_3-way'!X40^(1/3)*SIN(('OddsRatio_working_3-way'!Y40+2*PI())/3)</f>
        <v>0.35419343441210516</v>
      </c>
      <c r="AE40" s="11">
        <f>'OddsRatio_working_3-way'!X40^(1/3)*SIN(('OddsRatio_working_3-way'!Y40+4*PI())/3)</f>
        <v>-0.59778932631370951</v>
      </c>
      <c r="AF40" s="11">
        <f>-'OddsRatio_working_3-way'!U40/(3*'OddsRatio_working_3-way'!X40^(1/3))*COS(('OddsRatio_working_3-way'!Y40)/3)</f>
        <v>0.54962750316893194</v>
      </c>
      <c r="AG40" s="11">
        <f>-'OddsRatio_working_3-way'!U40/(3*'OddsRatio_working_3-way'!X40^(1/3))*COS(('OddsRatio_working_3-way'!Y40+2*PI())/3)</f>
        <v>-0.48577398222878343</v>
      </c>
      <c r="AH40" s="11">
        <f>-'OddsRatio_working_3-way'!U40/(3*'OddsRatio_working_3-way'!X40^(1/3))*COS(('OddsRatio_working_3-way'!Y40+4*PI())/3)</f>
        <v>-6.3853520940148276E-2</v>
      </c>
      <c r="AI40" s="11">
        <f>'OddsRatio_working_3-way'!U40/(3*'OddsRatio_working_3-way'!X40^(1/3))*SIN(('OddsRatio_working_3-way'!Y40)/3)</f>
        <v>-0.24359589190160447</v>
      </c>
      <c r="AJ40" s="11">
        <f>'OddsRatio_working_3-way'!U40/(3*'OddsRatio_working_3-way'!X40^(1/3))*SIN(('OddsRatio_working_3-way'!Y40+2*PI())/3)</f>
        <v>-0.35419343441210505</v>
      </c>
      <c r="AK40" s="11">
        <f>'OddsRatio_working_3-way'!U40/(3*'OddsRatio_working_3-way'!X40^(1/3))*SIN(('OddsRatio_working_3-way'!Y40+4*PI())/3)</f>
        <v>0.5977893263137094</v>
      </c>
      <c r="AL40" s="11">
        <f>'OddsRatio_working_3-way'!Z40+'OddsRatio_working_3-way'!AF40</f>
        <v>1.0992550063378639</v>
      </c>
      <c r="AM40" s="11">
        <f>'OddsRatio_working_3-way'!AA40+'OddsRatio_working_3-way'!AG40</f>
        <v>-0.97154796445756686</v>
      </c>
      <c r="AN40" s="11">
        <f>'OddsRatio_working_3-way'!AB40+'OddsRatio_working_3-way'!AH40</f>
        <v>-0.12770704188029658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1.0992550063378639</v>
      </c>
      <c r="AS40" s="11">
        <f>IF(('OddsRatio_working_3-way'!X40=0),IF(Q40&gt;0,-Q40^(1/3),(-Q40)^(1/3)),'OddsRatio_working_3-way'!AM40-'OddsRatio_working_3-way'!R40/3)</f>
        <v>-0.97154796445756686</v>
      </c>
      <c r="AT40" s="11">
        <f>IF(('OddsRatio_working_3-way'!X40=0),IF(Q40&gt;0,-Q40^(1/3),(-Q40)^(1/3)),'OddsRatio_working_3-way'!AN40-'OddsRatio_working_3-way'!R40/3)</f>
        <v>-0.12770704188029658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2.39</v>
      </c>
      <c r="B41" s="4">
        <f>IF('True_Odds_Calculator_3-way'!B42="","",'True_Odds_Calculator_3-way'!B42)</f>
        <v>3.53</v>
      </c>
      <c r="C41" s="4">
        <f>IF('True_Odds_Calculator_3-way'!C42="","",'True_Odds_Calculator_3-way'!C42)</f>
        <v>3.08</v>
      </c>
      <c r="D41" s="9">
        <f t="shared" si="13"/>
        <v>0.40874164411502467</v>
      </c>
      <c r="E41" s="9">
        <f t="shared" si="14"/>
        <v>0.27526229733233687</v>
      </c>
      <c r="F41" s="9">
        <f t="shared" si="15"/>
        <v>0.31599605855263885</v>
      </c>
      <c r="G41" s="9">
        <f t="shared" si="16"/>
        <v>1.0406713624182438</v>
      </c>
      <c r="H41" s="9">
        <f t="shared" si="17"/>
        <v>2.4465331937613586</v>
      </c>
      <c r="I41" s="9">
        <f t="shared" si="18"/>
        <v>3.6328985469181561</v>
      </c>
      <c r="J41" s="9">
        <f t="shared" si="19"/>
        <v>3.164596433829947</v>
      </c>
      <c r="K41" s="11">
        <f t="shared" si="20"/>
        <v>0.41841004184100417</v>
      </c>
      <c r="L41" s="11">
        <f t="shared" si="21"/>
        <v>0.28328611898016998</v>
      </c>
      <c r="M41" s="11">
        <f t="shared" si="22"/>
        <v>0.32467532467532467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-0.28149801293329002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0.23090212382234143</v>
      </c>
      <c r="Q41" s="11">
        <f>2*'OddsRatio_working_3-way'!K41*'OddsRatio_working_3-way'!L41*'OddsRatio_working_3-way'!M41</f>
        <v>7.6967374607447139E-2</v>
      </c>
      <c r="R41" s="11">
        <f t="shared" si="23"/>
        <v>0</v>
      </c>
      <c r="S41" s="11">
        <f t="shared" si="24"/>
        <v>-0.82026200262046289</v>
      </c>
      <c r="T41" s="11">
        <f t="shared" si="25"/>
        <v>-0.27342066754015426</v>
      </c>
      <c r="U41" s="11">
        <f>'OddsRatio_working_3-way'!S41-'OddsRatio_working_3-way'!R41^2/3</f>
        <v>-0.82026200262046289</v>
      </c>
      <c r="V41" s="11">
        <f>'OddsRatio_working_3-way'!S41*'OddsRatio_working_3-way'!R41/3-2*'OddsRatio_working_3-way'!R41^3/27-'OddsRatio_working_3-way'!T41</f>
        <v>0.27342066754015426</v>
      </c>
      <c r="W41" s="11">
        <f>'OddsRatio_working_3-way'!V41^2+4*'OddsRatio_working_3-way'!U41^3/27</f>
        <v>-7.0036097576891693E-3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0.14297068860066453</v>
      </c>
      <c r="Y41" s="11">
        <f>IF('OddsRatio_working_3-way'!W41&gt;=0,IF('OddsRatio_working_3-way'!V41+SQRT('OddsRatio_working_3-way'!W41)&gt;0,0,PI()),ACOS('OddsRatio_working_3-way'!V41/(2*'OddsRatio_working_3-way'!X41)))</f>
        <v>0.29702197024381971</v>
      </c>
      <c r="Z41" s="11">
        <f>'OddsRatio_working_3-way'!X41^(1/3)*COS('OddsRatio_working_3-way'!Y41/3)</f>
        <v>0.52033568120912199</v>
      </c>
      <c r="AA41" s="11">
        <f>'OddsRatio_working_3-way'!X41^(1/3)*COS(('OddsRatio_working_3-way'!Y41+2*PI())/3)</f>
        <v>-0.30492926150018296</v>
      </c>
      <c r="AB41" s="11">
        <f>'OddsRatio_working_3-way'!X41^(1/3)*COS(('OddsRatio_working_3-way'!Y41+4*PI())/3)</f>
        <v>-0.21540641970893876</v>
      </c>
      <c r="AC41" s="11">
        <f>'OddsRatio_working_3-way'!X41^(1/3)*SIN('OddsRatio_working_3-way'!Y41/3)</f>
        <v>5.1686036806795101E-2</v>
      </c>
      <c r="AD41" s="11">
        <f>'OddsRatio_working_3-way'!X41^(1/3)*SIN(('OddsRatio_working_3-way'!Y41+2*PI())/3)</f>
        <v>0.42478090001918339</v>
      </c>
      <c r="AE41" s="11">
        <f>'OddsRatio_working_3-way'!X41^(1/3)*SIN(('OddsRatio_working_3-way'!Y41+4*PI())/3)</f>
        <v>-0.47646693682597846</v>
      </c>
      <c r="AF41" s="11">
        <f>-'OddsRatio_working_3-way'!U41/(3*'OddsRatio_working_3-way'!X41^(1/3))*COS(('OddsRatio_working_3-way'!Y41)/3)</f>
        <v>0.52033568120912177</v>
      </c>
      <c r="AG41" s="11">
        <f>-'OddsRatio_working_3-way'!U41/(3*'OddsRatio_working_3-way'!X41^(1/3))*COS(('OddsRatio_working_3-way'!Y41+2*PI())/3)</f>
        <v>-0.30492926150018279</v>
      </c>
      <c r="AH41" s="11">
        <f>-'OddsRatio_working_3-way'!U41/(3*'OddsRatio_working_3-way'!X41^(1/3))*COS(('OddsRatio_working_3-way'!Y41+4*PI())/3)</f>
        <v>-0.21540641970893865</v>
      </c>
      <c r="AI41" s="11">
        <f>'OddsRatio_working_3-way'!U41/(3*'OddsRatio_working_3-way'!X41^(1/3))*SIN(('OddsRatio_working_3-way'!Y41)/3)</f>
        <v>-5.1686036806795073E-2</v>
      </c>
      <c r="AJ41" s="11">
        <f>'OddsRatio_working_3-way'!U41/(3*'OddsRatio_working_3-way'!X41^(1/3))*SIN(('OddsRatio_working_3-way'!Y41+2*PI())/3)</f>
        <v>-0.42478090001918317</v>
      </c>
      <c r="AK41" s="11">
        <f>'OddsRatio_working_3-way'!U41/(3*'OddsRatio_working_3-way'!X41^(1/3))*SIN(('OddsRatio_working_3-way'!Y41+4*PI())/3)</f>
        <v>0.47646693682597824</v>
      </c>
      <c r="AL41" s="11">
        <f>'OddsRatio_working_3-way'!Z41+'OddsRatio_working_3-way'!AF41</f>
        <v>1.0406713624182438</v>
      </c>
      <c r="AM41" s="11">
        <f>'OddsRatio_working_3-way'!AA41+'OddsRatio_working_3-way'!AG41</f>
        <v>-0.60985852300036569</v>
      </c>
      <c r="AN41" s="11">
        <f>'OddsRatio_working_3-way'!AB41+'OddsRatio_working_3-way'!AH41</f>
        <v>-0.4308128394178774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1.0406713624182438</v>
      </c>
      <c r="AS41" s="11">
        <f>IF(('OddsRatio_working_3-way'!X41=0),IF(Q41&gt;0,-Q41^(1/3),(-Q41)^(1/3)),'OddsRatio_working_3-way'!AM41-'OddsRatio_working_3-way'!R41/3)</f>
        <v>-0.60985852300036569</v>
      </c>
      <c r="AT41" s="11">
        <f>IF(('OddsRatio_working_3-way'!X41=0),IF(Q41&gt;0,-Q41^(1/3),(-Q41)^(1/3)),'OddsRatio_working_3-way'!AN41-'OddsRatio_working_3-way'!R41/3)</f>
        <v>-0.4308128394178774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1.7</v>
      </c>
      <c r="B42" s="4">
        <f>IF('True_Odds_Calculator_3-way'!B43="","",'True_Odds_Calculator_3-way'!B43)</f>
        <v>4.03</v>
      </c>
      <c r="C42" s="4">
        <f>IF('True_Odds_Calculator_3-way'!C43="","",'True_Odds_Calculator_3-way'!C43)</f>
        <v>5.1100000000000003</v>
      </c>
      <c r="D42" s="9">
        <f t="shared" si="13"/>
        <v>0.57482870824617105</v>
      </c>
      <c r="E42" s="9">
        <f t="shared" si="14"/>
        <v>0.23800331685807485</v>
      </c>
      <c r="F42" s="9">
        <f t="shared" si="15"/>
        <v>0.18716797489575399</v>
      </c>
      <c r="G42" s="9">
        <f t="shared" si="16"/>
        <v>1.0566409626643289</v>
      </c>
      <c r="H42" s="9">
        <f t="shared" si="17"/>
        <v>1.7396486738650305</v>
      </c>
      <c r="I42" s="9">
        <f t="shared" si="18"/>
        <v>4.2016221168729171</v>
      </c>
      <c r="J42" s="9">
        <f t="shared" si="19"/>
        <v>5.3427943565503933</v>
      </c>
      <c r="K42" s="11">
        <f t="shared" si="20"/>
        <v>0.58823529411764708</v>
      </c>
      <c r="L42" s="11">
        <f t="shared" si="21"/>
        <v>0.24813895781637715</v>
      </c>
      <c r="M42" s="11">
        <f t="shared" si="22"/>
        <v>0.19569471624266144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-0.24900474483277113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0.22394490955225016</v>
      </c>
      <c r="Q42" s="11">
        <f>2*'OddsRatio_working_3-way'!K42*'OddsRatio_working_3-way'!L42*'OddsRatio_working_3-way'!M42</f>
        <v>5.712880345720666E-2</v>
      </c>
      <c r="R42" s="11">
        <f t="shared" si="23"/>
        <v>0</v>
      </c>
      <c r="S42" s="11">
        <f t="shared" si="24"/>
        <v>-0.89936000899360014</v>
      </c>
      <c r="T42" s="11">
        <f t="shared" si="25"/>
        <v>-0.22942857372285713</v>
      </c>
      <c r="U42" s="11">
        <f>'OddsRatio_working_3-way'!S42-'OddsRatio_working_3-way'!R42^2/3</f>
        <v>-0.89936000899360014</v>
      </c>
      <c r="V42" s="11">
        <f>'OddsRatio_working_3-way'!S42*'OddsRatio_working_3-way'!R42/3-2*'OddsRatio_working_3-way'!R42^3/27-'OddsRatio_working_3-way'!T42</f>
        <v>0.22942857372285713</v>
      </c>
      <c r="W42" s="11">
        <f>'OddsRatio_working_3-way'!V42^2+4*'OddsRatio_working_3-way'!U42^3/27</f>
        <v>-5.5132296593752357E-2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0.16414152965829279</v>
      </c>
      <c r="Y42" s="11">
        <f>IF('OddsRatio_working_3-way'!W42&gt;=0,IF('OddsRatio_working_3-way'!V42+SQRT('OddsRatio_working_3-way'!W42)&gt;0,0,PI()),ACOS('OddsRatio_working_3-way'!V42/(2*'OddsRatio_working_3-way'!X42)))</f>
        <v>0.7969739935524347</v>
      </c>
      <c r="Z42" s="11">
        <f>'OddsRatio_working_3-way'!X42^(1/3)*COS('OddsRatio_working_3-way'!Y42/3)</f>
        <v>0.52832048133216447</v>
      </c>
      <c r="AA42" s="11">
        <f>'OddsRatio_working_3-way'!X42^(1/3)*COS(('OddsRatio_working_3-way'!Y42+2*PI())/3)</f>
        <v>-0.3886516219023452</v>
      </c>
      <c r="AB42" s="11">
        <f>'OddsRatio_working_3-way'!X42^(1/3)*COS(('OddsRatio_working_3-way'!Y42+4*PI())/3)</f>
        <v>-0.13966885942981938</v>
      </c>
      <c r="AC42" s="11">
        <f>'OddsRatio_working_3-way'!X42^(1/3)*SIN('OddsRatio_working_3-way'!Y42/3)</f>
        <v>0.14375026493708948</v>
      </c>
      <c r="AD42" s="11">
        <f>'OddsRatio_working_3-way'!X42^(1/3)*SIN(('OddsRatio_working_3-way'!Y42+2*PI())/3)</f>
        <v>0.38566382570473196</v>
      </c>
      <c r="AE42" s="11">
        <f>'OddsRatio_working_3-way'!X42^(1/3)*SIN(('OddsRatio_working_3-way'!Y42+4*PI())/3)</f>
        <v>-0.52941409064182143</v>
      </c>
      <c r="AF42" s="11">
        <f>-'OddsRatio_working_3-way'!U42/(3*'OddsRatio_working_3-way'!X42^(1/3))*COS(('OddsRatio_working_3-way'!Y42)/3)</f>
        <v>0.52832048133216447</v>
      </c>
      <c r="AG42" s="11">
        <f>-'OddsRatio_working_3-way'!U42/(3*'OddsRatio_working_3-way'!X42^(1/3))*COS(('OddsRatio_working_3-way'!Y42+2*PI())/3)</f>
        <v>-0.3886516219023452</v>
      </c>
      <c r="AH42" s="11">
        <f>-'OddsRatio_working_3-way'!U42/(3*'OddsRatio_working_3-way'!X42^(1/3))*COS(('OddsRatio_working_3-way'!Y42+4*PI())/3)</f>
        <v>-0.13966885942981938</v>
      </c>
      <c r="AI42" s="11">
        <f>'OddsRatio_working_3-way'!U42/(3*'OddsRatio_working_3-way'!X42^(1/3))*SIN(('OddsRatio_working_3-way'!Y42)/3)</f>
        <v>-0.14375026493708948</v>
      </c>
      <c r="AJ42" s="11">
        <f>'OddsRatio_working_3-way'!U42/(3*'OddsRatio_working_3-way'!X42^(1/3))*SIN(('OddsRatio_working_3-way'!Y42+2*PI())/3)</f>
        <v>-0.38566382570473196</v>
      </c>
      <c r="AK42" s="11">
        <f>'OddsRatio_working_3-way'!U42/(3*'OddsRatio_working_3-way'!X42^(1/3))*SIN(('OddsRatio_working_3-way'!Y42+4*PI())/3)</f>
        <v>0.52941409064182143</v>
      </c>
      <c r="AL42" s="11">
        <f>'OddsRatio_working_3-way'!Z42+'OddsRatio_working_3-way'!AF42</f>
        <v>1.0566409626643289</v>
      </c>
      <c r="AM42" s="11">
        <f>'OddsRatio_working_3-way'!AA42+'OddsRatio_working_3-way'!AG42</f>
        <v>-0.7773032438046904</v>
      </c>
      <c r="AN42" s="11">
        <f>'OddsRatio_working_3-way'!AB42+'OddsRatio_working_3-way'!AH42</f>
        <v>-0.27933771885963876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1.0566409626643289</v>
      </c>
      <c r="AS42" s="11">
        <f>IF(('OddsRatio_working_3-way'!X42=0),IF(Q42&gt;0,-Q42^(1/3),(-Q42)^(1/3)),'OddsRatio_working_3-way'!AM42-'OddsRatio_working_3-way'!R42/3)</f>
        <v>-0.7773032438046904</v>
      </c>
      <c r="AT42" s="11">
        <f>IF(('OddsRatio_working_3-way'!X42=0),IF(Q42&gt;0,-Q42^(1/3),(-Q42)^(1/3)),'OddsRatio_working_3-way'!AN42-'OddsRatio_working_3-way'!R42/3)</f>
        <v>-0.27933771885963876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4.03</v>
      </c>
      <c r="C43" s="4">
        <f>IF('True_Odds_Calculator_3-way'!C44="","",'True_Odds_Calculator_3-way'!C44)</f>
        <v>4.58</v>
      </c>
      <c r="D43" s="9">
        <f t="shared" si="13"/>
        <v>0.55015594649939226</v>
      </c>
      <c r="E43" s="9">
        <f t="shared" si="14"/>
        <v>0.23944527460940665</v>
      </c>
      <c r="F43" s="9">
        <f t="shared" si="15"/>
        <v>0.2103987788912012</v>
      </c>
      <c r="G43" s="9">
        <f t="shared" si="16"/>
        <v>1.0482903060182354</v>
      </c>
      <c r="H43" s="9">
        <f t="shared" si="17"/>
        <v>1.8176664386942234</v>
      </c>
      <c r="I43" s="9">
        <f t="shared" si="18"/>
        <v>4.1763196272352534</v>
      </c>
      <c r="J43" s="9">
        <f t="shared" si="19"/>
        <v>4.7528792955452825</v>
      </c>
      <c r="K43" s="11">
        <f t="shared" si="20"/>
        <v>0.5617977528089888</v>
      </c>
      <c r="L43" s="11">
        <f t="shared" si="21"/>
        <v>0.24813895781637715</v>
      </c>
      <c r="M43" s="11">
        <f t="shared" si="22"/>
        <v>0.2183406113537118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-0.25753112877110407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0.22493338136782146</v>
      </c>
      <c r="Q43" s="11">
        <f>2*'OddsRatio_working_3-way'!K43*'OddsRatio_working_3-way'!L43*'OddsRatio_working_3-way'!M43</f>
        <v>6.0875069382360335E-2</v>
      </c>
      <c r="R43" s="11">
        <f t="shared" si="23"/>
        <v>0</v>
      </c>
      <c r="S43" s="11">
        <f t="shared" si="24"/>
        <v>-0.87342210800366671</v>
      </c>
      <c r="T43" s="11">
        <f t="shared" si="25"/>
        <v>-0.23637946089409109</v>
      </c>
      <c r="U43" s="11">
        <f>'OddsRatio_working_3-way'!S43-'OddsRatio_working_3-way'!R43^2/3</f>
        <v>-0.87342210800366671</v>
      </c>
      <c r="V43" s="11">
        <f>'OddsRatio_working_3-way'!S43*'OddsRatio_working_3-way'!R43/3-2*'OddsRatio_working_3-way'!R43^3/27-'OddsRatio_working_3-way'!T43</f>
        <v>0.23637946089409109</v>
      </c>
      <c r="W43" s="11">
        <f>'OddsRatio_working_3-way'!V43^2+4*'OddsRatio_working_3-way'!U43^3/27</f>
        <v>-4.2836481721959661E-2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0.1570921156953308</v>
      </c>
      <c r="Y43" s="11">
        <f>IF('OddsRatio_working_3-way'!W43&gt;=0,IF('OddsRatio_working_3-way'!V43+SQRT('OddsRatio_working_3-way'!W43)&gt;0,0,PI()),ACOS('OddsRatio_working_3-way'!V43/(2*'OddsRatio_working_3-way'!X43)))</f>
        <v>0.71915991429237314</v>
      </c>
      <c r="Z43" s="11">
        <f>'OddsRatio_working_3-way'!X43^(1/3)*COS('OddsRatio_working_3-way'!Y43/3)</f>
        <v>0.52414515300911768</v>
      </c>
      <c r="AA43" s="11">
        <f>'OddsRatio_working_3-way'!X43^(1/3)*COS(('OddsRatio_working_3-way'!Y43+2*PI())/3)</f>
        <v>-0.3730204062882147</v>
      </c>
      <c r="AB43" s="11">
        <f>'OddsRatio_working_3-way'!X43^(1/3)*COS(('OddsRatio_working_3-way'!Y43+4*PI())/3)</f>
        <v>-0.15112474672090309</v>
      </c>
      <c r="AC43" s="11">
        <f>'OddsRatio_working_3-way'!X43^(1/3)*SIN('OddsRatio_working_3-way'!Y43/3)</f>
        <v>0.12811151878319718</v>
      </c>
      <c r="AD43" s="11">
        <f>'OddsRatio_working_3-way'!X43^(1/3)*SIN(('OddsRatio_working_3-way'!Y43+2*PI())/3)</f>
        <v>0.38986725838477898</v>
      </c>
      <c r="AE43" s="11">
        <f>'OddsRatio_working_3-way'!X43^(1/3)*SIN(('OddsRatio_working_3-way'!Y43+4*PI())/3)</f>
        <v>-0.51797877716797602</v>
      </c>
      <c r="AF43" s="11">
        <f>-'OddsRatio_working_3-way'!U43/(3*'OddsRatio_working_3-way'!X43^(1/3))*COS(('OddsRatio_working_3-way'!Y43)/3)</f>
        <v>0.52414515300911779</v>
      </c>
      <c r="AG43" s="11">
        <f>-'OddsRatio_working_3-way'!U43/(3*'OddsRatio_working_3-way'!X43^(1/3))*COS(('OddsRatio_working_3-way'!Y43+2*PI())/3)</f>
        <v>-0.37302040628821481</v>
      </c>
      <c r="AH43" s="11">
        <f>-'OddsRatio_working_3-way'!U43/(3*'OddsRatio_working_3-way'!X43^(1/3))*COS(('OddsRatio_working_3-way'!Y43+4*PI())/3)</f>
        <v>-0.15112474672090312</v>
      </c>
      <c r="AI43" s="11">
        <f>'OddsRatio_working_3-way'!U43/(3*'OddsRatio_working_3-way'!X43^(1/3))*SIN(('OddsRatio_working_3-way'!Y43)/3)</f>
        <v>-0.12811151878319721</v>
      </c>
      <c r="AJ43" s="11">
        <f>'OddsRatio_working_3-way'!U43/(3*'OddsRatio_working_3-way'!X43^(1/3))*SIN(('OddsRatio_working_3-way'!Y43+2*PI())/3)</f>
        <v>-0.38986725838477909</v>
      </c>
      <c r="AK43" s="11">
        <f>'OddsRatio_working_3-way'!U43/(3*'OddsRatio_working_3-way'!X43^(1/3))*SIN(('OddsRatio_working_3-way'!Y43+4*PI())/3)</f>
        <v>0.51797877716797613</v>
      </c>
      <c r="AL43" s="11">
        <f>'OddsRatio_working_3-way'!Z43+'OddsRatio_working_3-way'!AF43</f>
        <v>1.0482903060182354</v>
      </c>
      <c r="AM43" s="11">
        <f>'OddsRatio_working_3-way'!AA43+'OddsRatio_working_3-way'!AG43</f>
        <v>-0.74604081257642951</v>
      </c>
      <c r="AN43" s="11">
        <f>'OddsRatio_working_3-way'!AB43+'OddsRatio_working_3-way'!AH43</f>
        <v>-0.30224949344180618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1.0482903060182354</v>
      </c>
      <c r="AS43" s="11">
        <f>IF(('OddsRatio_working_3-way'!X43=0),IF(Q43&gt;0,-Q43^(1/3),(-Q43)^(1/3)),'OddsRatio_working_3-way'!AM43-'OddsRatio_working_3-way'!R43/3)</f>
        <v>-0.74604081257642951</v>
      </c>
      <c r="AT43" s="11">
        <f>IF(('OddsRatio_working_3-way'!X43=0),IF(Q43&gt;0,-Q43^(1/3),(-Q43)^(1/3)),'OddsRatio_working_3-way'!AN43-'OddsRatio_working_3-way'!R43/3)</f>
        <v>-0.30224949344180618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2.29</v>
      </c>
      <c r="B44" s="4">
        <f>IF('True_Odds_Calculator_3-way'!B45="","",'True_Odds_Calculator_3-way'!B45)</f>
        <v>3.47</v>
      </c>
      <c r="C44" s="4">
        <f>IF('True_Odds_Calculator_3-way'!C45="","",'True_Odds_Calculator_3-way'!C45)</f>
        <v>3.31</v>
      </c>
      <c r="D44" s="9">
        <f t="shared" si="13"/>
        <v>0.42661874522317633</v>
      </c>
      <c r="E44" s="9">
        <f t="shared" si="14"/>
        <v>0.27984389971524432</v>
      </c>
      <c r="F44" s="9">
        <f t="shared" si="15"/>
        <v>0.29353735506157941</v>
      </c>
      <c r="G44" s="9">
        <f t="shared" si="16"/>
        <v>1.0418707518764325</v>
      </c>
      <c r="H44" s="9">
        <f t="shared" si="17"/>
        <v>2.3440132699205978</v>
      </c>
      <c r="I44" s="9">
        <f t="shared" si="18"/>
        <v>3.5734207571347878</v>
      </c>
      <c r="J44" s="9">
        <f t="shared" si="19"/>
        <v>3.4067214368345593</v>
      </c>
      <c r="K44" s="11">
        <f t="shared" si="20"/>
        <v>0.4366812227074236</v>
      </c>
      <c r="L44" s="11">
        <f t="shared" si="21"/>
        <v>0.28818443804034583</v>
      </c>
      <c r="M44" s="11">
        <f t="shared" si="22"/>
        <v>0.30211480362537763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-0.2798373584194479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0.23077870933718109</v>
      </c>
      <c r="Q44" s="11">
        <f>2*'OddsRatio_working_3-way'!K44*'OddsRatio_working_3-way'!L44*'OddsRatio_working_3-way'!M44</f>
        <v>7.6039113455413879E-2</v>
      </c>
      <c r="R44" s="11">
        <f t="shared" si="23"/>
        <v>0</v>
      </c>
      <c r="S44" s="11">
        <f t="shared" si="24"/>
        <v>-0.82468870718564724</v>
      </c>
      <c r="T44" s="11">
        <f t="shared" si="25"/>
        <v>-0.27172609791948843</v>
      </c>
      <c r="U44" s="11">
        <f>'OddsRatio_working_3-way'!S44-'OddsRatio_working_3-way'!R44^2/3</f>
        <v>-0.82468870718564724</v>
      </c>
      <c r="V44" s="11">
        <f>'OddsRatio_working_3-way'!S44*'OddsRatio_working_3-way'!R44/3-2*'OddsRatio_working_3-way'!R44^3/27-'OddsRatio_working_3-way'!T44</f>
        <v>0.27172609791948843</v>
      </c>
      <c r="W44" s="11">
        <f>'OddsRatio_working_3-way'!V44^2+4*'OddsRatio_working_3-way'!U44^3/27</f>
        <v>-9.2582971598172414E-3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0.14412960265882982</v>
      </c>
      <c r="Y44" s="11">
        <f>IF('OddsRatio_working_3-way'!W44&gt;=0,IF('OddsRatio_working_3-way'!V44+SQRT('OddsRatio_working_3-way'!W44)&gt;0,0,PI()),ACOS('OddsRatio_working_3-way'!V44/(2*'OddsRatio_working_3-way'!X44)))</f>
        <v>0.34032869923001563</v>
      </c>
      <c r="Z44" s="11">
        <f>'OddsRatio_working_3-way'!X44^(1/3)*COS('OddsRatio_working_3-way'!Y44/3)</f>
        <v>0.52093537593821626</v>
      </c>
      <c r="AA44" s="11">
        <f>'OddsRatio_working_3-way'!X44^(1/3)*COS(('OddsRatio_working_3-way'!Y44+2*PI())/3)</f>
        <v>-0.31186737054102426</v>
      </c>
      <c r="AB44" s="11">
        <f>'OddsRatio_working_3-way'!X44^(1/3)*COS(('OddsRatio_working_3-way'!Y44+4*PI())/3)</f>
        <v>-0.20906800539719217</v>
      </c>
      <c r="AC44" s="11">
        <f>'OddsRatio_working_3-way'!X44^(1/3)*SIN('OddsRatio_working_3-way'!Y44/3)</f>
        <v>5.9351241138314276E-2</v>
      </c>
      <c r="AD44" s="11">
        <f>'OddsRatio_working_3-way'!X44^(1/3)*SIN(('OddsRatio_working_3-way'!Y44+2*PI())/3)</f>
        <v>0.42146764872333503</v>
      </c>
      <c r="AE44" s="11">
        <f>'OddsRatio_working_3-way'!X44^(1/3)*SIN(('OddsRatio_working_3-way'!Y44+4*PI())/3)</f>
        <v>-0.48081888986164911</v>
      </c>
      <c r="AF44" s="11">
        <f>-'OddsRatio_working_3-way'!U44/(3*'OddsRatio_working_3-way'!X44^(1/3))*COS(('OddsRatio_working_3-way'!Y44)/3)</f>
        <v>0.52093537593821626</v>
      </c>
      <c r="AG44" s="11">
        <f>-'OddsRatio_working_3-way'!U44/(3*'OddsRatio_working_3-way'!X44^(1/3))*COS(('OddsRatio_working_3-way'!Y44+2*PI())/3)</f>
        <v>-0.31186737054102426</v>
      </c>
      <c r="AH44" s="11">
        <f>-'OddsRatio_working_3-way'!U44/(3*'OddsRatio_working_3-way'!X44^(1/3))*COS(('OddsRatio_working_3-way'!Y44+4*PI())/3)</f>
        <v>-0.20906800539719217</v>
      </c>
      <c r="AI44" s="11">
        <f>'OddsRatio_working_3-way'!U44/(3*'OddsRatio_working_3-way'!X44^(1/3))*SIN(('OddsRatio_working_3-way'!Y44)/3)</f>
        <v>-5.9351241138314276E-2</v>
      </c>
      <c r="AJ44" s="11">
        <f>'OddsRatio_working_3-way'!U44/(3*'OddsRatio_working_3-way'!X44^(1/3))*SIN(('OddsRatio_working_3-way'!Y44+2*PI())/3)</f>
        <v>-0.42146764872333503</v>
      </c>
      <c r="AK44" s="11">
        <f>'OddsRatio_working_3-way'!U44/(3*'OddsRatio_working_3-way'!X44^(1/3))*SIN(('OddsRatio_working_3-way'!Y44+4*PI())/3)</f>
        <v>0.48081888986164911</v>
      </c>
      <c r="AL44" s="11">
        <f>'OddsRatio_working_3-way'!Z44+'OddsRatio_working_3-way'!AF44</f>
        <v>1.0418707518764325</v>
      </c>
      <c r="AM44" s="11">
        <f>'OddsRatio_working_3-way'!AA44+'OddsRatio_working_3-way'!AG44</f>
        <v>-0.62373474108204852</v>
      </c>
      <c r="AN44" s="11">
        <f>'OddsRatio_working_3-way'!AB44+'OddsRatio_working_3-way'!AH44</f>
        <v>-0.41813601079438434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1.0418707518764325</v>
      </c>
      <c r="AS44" s="11">
        <f>IF(('OddsRatio_working_3-way'!X44=0),IF(Q44&gt;0,-Q44^(1/3),(-Q44)^(1/3)),'OddsRatio_working_3-way'!AM44-'OddsRatio_working_3-way'!R44/3)</f>
        <v>-0.62373474108204852</v>
      </c>
      <c r="AT44" s="11">
        <f>IF(('OddsRatio_working_3-way'!X44=0),IF(Q44&gt;0,-Q44^(1/3),(-Q44)^(1/3)),'OddsRatio_working_3-way'!AN44-'OddsRatio_working_3-way'!R44/3)</f>
        <v>-0.41813601079438434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1.17</v>
      </c>
      <c r="B45" s="4">
        <f>IF('True_Odds_Calculator_3-way'!B46="","",'True_Odds_Calculator_3-way'!B46)</f>
        <v>7.86</v>
      </c>
      <c r="C45" s="4">
        <f>IF('True_Odds_Calculator_3-way'!C46="","",'True_Odds_Calculator_3-way'!C46)</f>
        <v>18.64</v>
      </c>
      <c r="D45" s="9">
        <f t="shared" si="13"/>
        <v>0.83842893642142158</v>
      </c>
      <c r="E45" s="9">
        <f t="shared" si="14"/>
        <v>0.1139433467366424</v>
      </c>
      <c r="F45" s="9">
        <f t="shared" si="15"/>
        <v>4.7627716841935841E-2</v>
      </c>
      <c r="G45" s="9">
        <f t="shared" si="16"/>
        <v>1.1335701569497731</v>
      </c>
      <c r="H45" s="9">
        <f t="shared" si="17"/>
        <v>1.1927069266814612</v>
      </c>
      <c r="I45" s="9">
        <f t="shared" si="18"/>
        <v>8.7762912766754422</v>
      </c>
      <c r="J45" s="9">
        <f t="shared" si="19"/>
        <v>20.996177568594</v>
      </c>
      <c r="K45" s="11">
        <f t="shared" si="20"/>
        <v>0.85470085470085477</v>
      </c>
      <c r="L45" s="11">
        <f t="shared" si="21"/>
        <v>0.1272264631043257</v>
      </c>
      <c r="M45" s="11">
        <f t="shared" si="22"/>
        <v>5.3648068669527899E-2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-0.1200099630627427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0.14391790675249053</v>
      </c>
      <c r="Q45" s="11">
        <f>2*'OddsRatio_working_3-way'!K45*'OddsRatio_working_3-way'!L45*'OddsRatio_working_3-way'!M45</f>
        <v>1.1667442784960723E-2</v>
      </c>
      <c r="R45" s="11">
        <f t="shared" si="23"/>
        <v>0</v>
      </c>
      <c r="S45" s="11">
        <f t="shared" si="24"/>
        <v>-1.199216324041767</v>
      </c>
      <c r="T45" s="11">
        <f t="shared" si="25"/>
        <v>-9.7220618082024063E-2</v>
      </c>
      <c r="U45" s="11">
        <f>'OddsRatio_working_3-way'!S45-'OddsRatio_working_3-way'!R45^2/3</f>
        <v>-1.199216324041767</v>
      </c>
      <c r="V45" s="11">
        <f>'OddsRatio_working_3-way'!S45*'OddsRatio_working_3-way'!R45/3-2*'OddsRatio_working_3-way'!R45^3/27-'OddsRatio_working_3-way'!T45</f>
        <v>9.7220618082024063E-2</v>
      </c>
      <c r="W45" s="11">
        <f>'OddsRatio_working_3-way'!V45^2+4*'OddsRatio_working_3-way'!U45^3/27</f>
        <v>-0.24604692628078145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0.2527344331808748</v>
      </c>
      <c r="Y45" s="11">
        <f>IF('OddsRatio_working_3-way'!W45&gt;=0,IF('OddsRatio_working_3-way'!V45+SQRT('OddsRatio_working_3-way'!W45)&gt;0,0,PI()),ACOS('OddsRatio_working_3-way'!V45/(2*'OddsRatio_working_3-way'!X45)))</f>
        <v>1.3772527595525776</v>
      </c>
      <c r="Z45" s="11">
        <f>'OddsRatio_working_3-way'!X45^(1/3)*COS('OddsRatio_working_3-way'!Y45/3)</f>
        <v>0.56678507847488657</v>
      </c>
      <c r="AA45" s="11">
        <f>'OddsRatio_working_3-way'!X45^(1/3)*COS(('OddsRatio_working_3-way'!Y45+2*PI())/3)</f>
        <v>-0.52602412647229657</v>
      </c>
      <c r="AB45" s="11">
        <f>'OddsRatio_working_3-way'!X45^(1/3)*COS(('OddsRatio_working_3-way'!Y45+4*PI())/3)</f>
        <v>-4.0760952002590105E-2</v>
      </c>
      <c r="AC45" s="11">
        <f>'OddsRatio_working_3-way'!X45^(1/3)*SIN('OddsRatio_working_3-way'!Y45/3)</f>
        <v>0.28016682440789764</v>
      </c>
      <c r="AD45" s="11">
        <f>'OddsRatio_working_3-way'!X45^(1/3)*SIN(('OddsRatio_working_3-way'!Y45+2*PI())/3)</f>
        <v>0.35076686424125963</v>
      </c>
      <c r="AE45" s="11">
        <f>'OddsRatio_working_3-way'!X45^(1/3)*SIN(('OddsRatio_working_3-way'!Y45+4*PI())/3)</f>
        <v>-0.63093368864915711</v>
      </c>
      <c r="AF45" s="11">
        <f>-'OddsRatio_working_3-way'!U45/(3*'OddsRatio_working_3-way'!X45^(1/3))*COS(('OddsRatio_working_3-way'!Y45)/3)</f>
        <v>0.56678507847488657</v>
      </c>
      <c r="AG45" s="11">
        <f>-'OddsRatio_working_3-way'!U45/(3*'OddsRatio_working_3-way'!X45^(1/3))*COS(('OddsRatio_working_3-way'!Y45+2*PI())/3)</f>
        <v>-0.52602412647229657</v>
      </c>
      <c r="AH45" s="11">
        <f>-'OddsRatio_working_3-way'!U45/(3*'OddsRatio_working_3-way'!X45^(1/3))*COS(('OddsRatio_working_3-way'!Y45+4*PI())/3)</f>
        <v>-4.0760952002590105E-2</v>
      </c>
      <c r="AI45" s="11">
        <f>'OddsRatio_working_3-way'!U45/(3*'OddsRatio_working_3-way'!X45^(1/3))*SIN(('OddsRatio_working_3-way'!Y45)/3)</f>
        <v>-0.28016682440789764</v>
      </c>
      <c r="AJ45" s="11">
        <f>'OddsRatio_working_3-way'!U45/(3*'OddsRatio_working_3-way'!X45^(1/3))*SIN(('OddsRatio_working_3-way'!Y45+2*PI())/3)</f>
        <v>-0.35076686424125963</v>
      </c>
      <c r="AK45" s="11">
        <f>'OddsRatio_working_3-way'!U45/(3*'OddsRatio_working_3-way'!X45^(1/3))*SIN(('OddsRatio_working_3-way'!Y45+4*PI())/3)</f>
        <v>0.63093368864915711</v>
      </c>
      <c r="AL45" s="11">
        <f>'OddsRatio_working_3-way'!Z45+'OddsRatio_working_3-way'!AF45</f>
        <v>1.1335701569497731</v>
      </c>
      <c r="AM45" s="11">
        <f>'OddsRatio_working_3-way'!AA45+'OddsRatio_working_3-way'!AG45</f>
        <v>-1.0520482529445931</v>
      </c>
      <c r="AN45" s="11">
        <f>'OddsRatio_working_3-way'!AB45+'OddsRatio_working_3-way'!AH45</f>
        <v>-8.152190400518021E-2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1.1335701569497731</v>
      </c>
      <c r="AS45" s="11">
        <f>IF(('OddsRatio_working_3-way'!X45=0),IF(Q45&gt;0,-Q45^(1/3),(-Q45)^(1/3)),'OddsRatio_working_3-way'!AM45-'OddsRatio_working_3-way'!R45/3)</f>
        <v>-1.0520482529445931</v>
      </c>
      <c r="AT45" s="11">
        <f>IF(('OddsRatio_working_3-way'!X45=0),IF(Q45&gt;0,-Q45^(1/3),(-Q45)^(1/3)),'OddsRatio_working_3-way'!AN45-'OddsRatio_working_3-way'!R45/3)</f>
        <v>-8.152190400518021E-2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1.22</v>
      </c>
      <c r="B46" s="4">
        <f>IF('True_Odds_Calculator_3-way'!B47="","",'True_Odds_Calculator_3-way'!B47)</f>
        <v>6.96</v>
      </c>
      <c r="C46" s="4">
        <f>IF('True_Odds_Calculator_3-way'!C47="","",'True_Odds_Calculator_3-way'!C47)</f>
        <v>13.55</v>
      </c>
      <c r="D46" s="9">
        <f t="shared" si="13"/>
        <v>0.80277604767888566</v>
      </c>
      <c r="E46" s="9">
        <f t="shared" si="14"/>
        <v>0.13062291159404524</v>
      </c>
      <c r="F46" s="9">
        <f t="shared" si="15"/>
        <v>6.6601040727069211E-2</v>
      </c>
      <c r="G46" s="9">
        <f t="shared" si="16"/>
        <v>1.1167155686103802</v>
      </c>
      <c r="H46" s="9">
        <f t="shared" si="17"/>
        <v>1.2456774250942835</v>
      </c>
      <c r="I46" s="9">
        <f t="shared" si="18"/>
        <v>7.6556247889178684</v>
      </c>
      <c r="J46" s="9">
        <f t="shared" si="19"/>
        <v>15.01478038606027</v>
      </c>
      <c r="K46" s="11">
        <f t="shared" si="20"/>
        <v>0.81967213114754101</v>
      </c>
      <c r="L46" s="11">
        <f t="shared" si="21"/>
        <v>0.14367816091954022</v>
      </c>
      <c r="M46" s="11">
        <f t="shared" si="22"/>
        <v>7.3800738007380073E-2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-0.14302247883982511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0.16279063299395008</v>
      </c>
      <c r="Q46" s="11">
        <f>2*'OddsRatio_working_3-way'!K46*'OddsRatio_working_3-way'!L46*'OddsRatio_working_3-way'!M46</f>
        <v>1.7382875920336365E-2</v>
      </c>
      <c r="R46" s="11">
        <f t="shared" si="23"/>
        <v>0</v>
      </c>
      <c r="S46" s="11">
        <f t="shared" si="24"/>
        <v>-1.1382171132431838</v>
      </c>
      <c r="T46" s="11">
        <f t="shared" si="25"/>
        <v>-0.12153946751128497</v>
      </c>
      <c r="U46" s="11">
        <f>'OddsRatio_working_3-way'!S46-'OddsRatio_working_3-way'!R46^2/3</f>
        <v>-1.1382171132431838</v>
      </c>
      <c r="V46" s="11">
        <f>'OddsRatio_working_3-way'!S46*'OddsRatio_working_3-way'!R46/3-2*'OddsRatio_working_3-way'!R46^3/27-'OddsRatio_working_3-way'!T46</f>
        <v>0.12153946751128497</v>
      </c>
      <c r="W46" s="11">
        <f>'OddsRatio_working_3-way'!V46^2+4*'OddsRatio_working_3-way'!U46^3/27</f>
        <v>-0.20368797214057416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0.23369842441889765</v>
      </c>
      <c r="Y46" s="11">
        <f>IF('OddsRatio_working_3-way'!W46&gt;=0,IF('OddsRatio_working_3-way'!V46+SQRT('OddsRatio_working_3-way'!W46)&gt;0,0,PI()),ACOS('OddsRatio_working_3-way'!V46/(2*'OddsRatio_working_3-way'!X46)))</f>
        <v>1.3077380368415439</v>
      </c>
      <c r="Z46" s="11">
        <f>'OddsRatio_working_3-way'!X46^(1/3)*COS('OddsRatio_working_3-way'!Y46/3)</f>
        <v>0.55835778430519023</v>
      </c>
      <c r="AA46" s="11">
        <f>'OddsRatio_working_3-way'!X46^(1/3)*COS(('OddsRatio_working_3-way'!Y46+2*PI())/3)</f>
        <v>-0.50441591584129719</v>
      </c>
      <c r="AB46" s="11">
        <f>'OddsRatio_working_3-way'!X46^(1/3)*COS(('OddsRatio_working_3-way'!Y46+4*PI())/3)</f>
        <v>-5.3941868463893296E-2</v>
      </c>
      <c r="AC46" s="11">
        <f>'OddsRatio_working_3-way'!X46^(1/3)*SIN('OddsRatio_working_3-way'!Y46/3)</f>
        <v>0.26008131251628464</v>
      </c>
      <c r="AD46" s="11">
        <f>'OddsRatio_working_3-way'!X46^(1/3)*SIN(('OddsRatio_working_3-way'!Y46+2*PI())/3)</f>
        <v>0.35351136935094468</v>
      </c>
      <c r="AE46" s="11">
        <f>'OddsRatio_working_3-way'!X46^(1/3)*SIN(('OddsRatio_working_3-way'!Y46+4*PI())/3)</f>
        <v>-0.61359268186722915</v>
      </c>
      <c r="AF46" s="11">
        <f>-'OddsRatio_working_3-way'!U46/(3*'OddsRatio_working_3-way'!X46^(1/3))*COS(('OddsRatio_working_3-way'!Y46)/3)</f>
        <v>0.55835778430519012</v>
      </c>
      <c r="AG46" s="11">
        <f>-'OddsRatio_working_3-way'!U46/(3*'OddsRatio_working_3-way'!X46^(1/3))*COS(('OddsRatio_working_3-way'!Y46+2*PI())/3)</f>
        <v>-0.50441591584129708</v>
      </c>
      <c r="AH46" s="11">
        <f>-'OddsRatio_working_3-way'!U46/(3*'OddsRatio_working_3-way'!X46^(1/3))*COS(('OddsRatio_working_3-way'!Y46+4*PI())/3)</f>
        <v>-5.3941868463893282E-2</v>
      </c>
      <c r="AI46" s="11">
        <f>'OddsRatio_working_3-way'!U46/(3*'OddsRatio_working_3-way'!X46^(1/3))*SIN(('OddsRatio_working_3-way'!Y46)/3)</f>
        <v>-0.26008131251628458</v>
      </c>
      <c r="AJ46" s="11">
        <f>'OddsRatio_working_3-way'!U46/(3*'OddsRatio_working_3-way'!X46^(1/3))*SIN(('OddsRatio_working_3-way'!Y46+2*PI())/3)</f>
        <v>-0.35351136935094463</v>
      </c>
      <c r="AK46" s="11">
        <f>'OddsRatio_working_3-way'!U46/(3*'OddsRatio_working_3-way'!X46^(1/3))*SIN(('OddsRatio_working_3-way'!Y46+4*PI())/3)</f>
        <v>0.61359268186722904</v>
      </c>
      <c r="AL46" s="11">
        <f>'OddsRatio_working_3-way'!Z46+'OddsRatio_working_3-way'!AF46</f>
        <v>1.1167155686103802</v>
      </c>
      <c r="AM46" s="11">
        <f>'OddsRatio_working_3-way'!AA46+'OddsRatio_working_3-way'!AG46</f>
        <v>-1.0088318316825942</v>
      </c>
      <c r="AN46" s="11">
        <f>'OddsRatio_working_3-way'!AB46+'OddsRatio_working_3-way'!AH46</f>
        <v>-0.10788373692778658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1.1167155686103802</v>
      </c>
      <c r="AS46" s="11">
        <f>IF(('OddsRatio_working_3-way'!X46=0),IF(Q46&gt;0,-Q46^(1/3),(-Q46)^(1/3)),'OddsRatio_working_3-way'!AM46-'OddsRatio_working_3-way'!R46/3)</f>
        <v>-1.0088318316825942</v>
      </c>
      <c r="AT46" s="11">
        <f>IF(('OddsRatio_working_3-way'!X46=0),IF(Q46&gt;0,-Q46^(1/3),(-Q46)^(1/3)),'OddsRatio_working_3-way'!AN46-'OddsRatio_working_3-way'!R46/3)</f>
        <v>-0.10788373692778658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1.1599999999999999</v>
      </c>
      <c r="B47" s="4">
        <f>IF('True_Odds_Calculator_3-way'!B48="","",'True_Odds_Calculator_3-way'!B48)</f>
        <v>8.3699999999999992</v>
      </c>
      <c r="C47" s="4">
        <f>IF('True_Odds_Calculator_3-way'!C48="","",'True_Odds_Calculator_3-way'!C48)</f>
        <v>18.16</v>
      </c>
      <c r="D47" s="9">
        <f t="shared" si="13"/>
        <v>0.84538545853801894</v>
      </c>
      <c r="E47" s="9">
        <f t="shared" si="14"/>
        <v>0.10610665752907328</v>
      </c>
      <c r="F47" s="9">
        <f t="shared" si="15"/>
        <v>4.8507883932907656E-2</v>
      </c>
      <c r="G47" s="9">
        <f t="shared" si="16"/>
        <v>1.1430772488191825</v>
      </c>
      <c r="H47" s="9">
        <f t="shared" si="17"/>
        <v>1.1828923598110692</v>
      </c>
      <c r="I47" s="9">
        <f t="shared" si="18"/>
        <v>9.4244793237973727</v>
      </c>
      <c r="J47" s="9">
        <f t="shared" si="19"/>
        <v>20.615205589737176</v>
      </c>
      <c r="K47" s="11">
        <f t="shared" si="20"/>
        <v>0.86206896551724144</v>
      </c>
      <c r="L47" s="11">
        <f t="shared" si="21"/>
        <v>0.11947431302270013</v>
      </c>
      <c r="M47" s="11">
        <f t="shared" si="22"/>
        <v>5.5066079295154183E-2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-0.11476394340369478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0.14003022883423527</v>
      </c>
      <c r="Q47" s="11">
        <f>2*'OddsRatio_working_3-way'!K47*'OddsRatio_working_3-way'!L47*'OddsRatio_working_3-way'!M47</f>
        <v>1.1343072404555307E-2</v>
      </c>
      <c r="R47" s="11">
        <f t="shared" si="23"/>
        <v>0</v>
      </c>
      <c r="S47" s="11">
        <f t="shared" si="24"/>
        <v>-1.2201587422075901</v>
      </c>
      <c r="T47" s="11">
        <f t="shared" si="25"/>
        <v>-9.8838294224997167E-2</v>
      </c>
      <c r="U47" s="11">
        <f>'OddsRatio_working_3-way'!S47-'OddsRatio_working_3-way'!R47^2/3</f>
        <v>-1.2201587422075901</v>
      </c>
      <c r="V47" s="11">
        <f>'OddsRatio_working_3-way'!S47*'OddsRatio_working_3-way'!R47/3-2*'OddsRatio_working_3-way'!R47^3/27-'OddsRatio_working_3-way'!T47</f>
        <v>9.8838294224997167E-2</v>
      </c>
      <c r="W47" s="11">
        <f>'OddsRatio_working_3-way'!V47^2+4*'OddsRatio_working_3-way'!U47^3/27</f>
        <v>-0.259350533511433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0.25938366463442725</v>
      </c>
      <c r="Y47" s="11">
        <f>IF('OddsRatio_working_3-way'!W47&gt;=0,IF('OddsRatio_working_3-way'!V47+SQRT('OddsRatio_working_3-way'!W47)&gt;0,0,PI()),ACOS('OddsRatio_working_3-way'!V47/(2*'OddsRatio_working_3-way'!X47)))</f>
        <v>1.3790991195590248</v>
      </c>
      <c r="Z47" s="11">
        <f>'OddsRatio_working_3-way'!X47^(1/3)*COS('OddsRatio_working_3-way'!Y47/3)</f>
        <v>0.57153862440959124</v>
      </c>
      <c r="AA47" s="11">
        <f>'OddsRatio_working_3-way'!X47^(1/3)*COS(('OddsRatio_working_3-way'!Y47+2*PI())/3)</f>
        <v>-0.53081499398248322</v>
      </c>
      <c r="AB47" s="11">
        <f>'OddsRatio_working_3-way'!X47^(1/3)*COS(('OddsRatio_working_3-way'!Y47+4*PI())/3)</f>
        <v>-4.0723630427108137E-2</v>
      </c>
      <c r="AC47" s="11">
        <f>'OddsRatio_working_3-way'!X47^(1/3)*SIN('OddsRatio_working_3-way'!Y47/3)</f>
        <v>0.2829543806762066</v>
      </c>
      <c r="AD47" s="11">
        <f>'OddsRatio_working_3-way'!X47^(1/3)*SIN(('OddsRatio_working_3-way'!Y47+2*PI())/3)</f>
        <v>0.35348977764461553</v>
      </c>
      <c r="AE47" s="11">
        <f>'OddsRatio_working_3-way'!X47^(1/3)*SIN(('OddsRatio_working_3-way'!Y47+4*PI())/3)</f>
        <v>-0.63644415832082224</v>
      </c>
      <c r="AF47" s="11">
        <f>-'OddsRatio_working_3-way'!U47/(3*'OddsRatio_working_3-way'!X47^(1/3))*COS(('OddsRatio_working_3-way'!Y47)/3)</f>
        <v>0.57153862440959113</v>
      </c>
      <c r="AG47" s="11">
        <f>-'OddsRatio_working_3-way'!U47/(3*'OddsRatio_working_3-way'!X47^(1/3))*COS(('OddsRatio_working_3-way'!Y47+2*PI())/3)</f>
        <v>-0.53081499398248322</v>
      </c>
      <c r="AH47" s="11">
        <f>-'OddsRatio_working_3-way'!U47/(3*'OddsRatio_working_3-way'!X47^(1/3))*COS(('OddsRatio_working_3-way'!Y47+4*PI())/3)</f>
        <v>-4.072363042710813E-2</v>
      </c>
      <c r="AI47" s="11">
        <f>'OddsRatio_working_3-way'!U47/(3*'OddsRatio_working_3-way'!X47^(1/3))*SIN(('OddsRatio_working_3-way'!Y47)/3)</f>
        <v>-0.28295438067620654</v>
      </c>
      <c r="AJ47" s="11">
        <f>'OddsRatio_working_3-way'!U47/(3*'OddsRatio_working_3-way'!X47^(1/3))*SIN(('OddsRatio_working_3-way'!Y47+2*PI())/3)</f>
        <v>-0.35348977764461548</v>
      </c>
      <c r="AK47" s="11">
        <f>'OddsRatio_working_3-way'!U47/(3*'OddsRatio_working_3-way'!X47^(1/3))*SIN(('OddsRatio_working_3-way'!Y47+4*PI())/3)</f>
        <v>0.63644415832082213</v>
      </c>
      <c r="AL47" s="11">
        <f>'OddsRatio_working_3-way'!Z47+'OddsRatio_working_3-way'!AF47</f>
        <v>1.1430772488191825</v>
      </c>
      <c r="AM47" s="11">
        <f>'OddsRatio_working_3-way'!AA47+'OddsRatio_working_3-way'!AG47</f>
        <v>-1.0616299879649664</v>
      </c>
      <c r="AN47" s="11">
        <f>'OddsRatio_working_3-way'!AB47+'OddsRatio_working_3-way'!AH47</f>
        <v>-8.1447260854216275E-2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1.1430772488191825</v>
      </c>
      <c r="AS47" s="11">
        <f>IF(('OddsRatio_working_3-way'!X47=0),IF(Q47&gt;0,-Q47^(1/3),(-Q47)^(1/3)),'OddsRatio_working_3-way'!AM47-'OddsRatio_working_3-way'!R47/3)</f>
        <v>-1.0616299879649664</v>
      </c>
      <c r="AT47" s="11">
        <f>IF(('OddsRatio_working_3-way'!X47=0),IF(Q47&gt;0,-Q47^(1/3),(-Q47)^(1/3)),'OddsRatio_working_3-way'!AN47-'OddsRatio_working_3-way'!R47/3)</f>
        <v>-8.1447260854216275E-2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3.23</v>
      </c>
      <c r="B48" s="4">
        <f>IF('True_Odds_Calculator_3-way'!B49="","",'True_Odds_Calculator_3-way'!B49)</f>
        <v>3.9</v>
      </c>
      <c r="C48" s="4">
        <f>IF('True_Odds_Calculator_3-way'!C49="","",'True_Odds_Calculator_3-way'!C49)</f>
        <v>2.17</v>
      </c>
      <c r="D48" s="9">
        <f t="shared" si="13"/>
        <v>0.30082646764824439</v>
      </c>
      <c r="E48" s="9">
        <f t="shared" si="14"/>
        <v>0.2486034393718069</v>
      </c>
      <c r="F48" s="9">
        <f t="shared" si="15"/>
        <v>0.45057009297994877</v>
      </c>
      <c r="G48" s="9">
        <f t="shared" si="16"/>
        <v>1.0422312054101357</v>
      </c>
      <c r="H48" s="9">
        <f t="shared" si="17"/>
        <v>3.3241755880646027</v>
      </c>
      <c r="I48" s="9">
        <f t="shared" si="18"/>
        <v>4.0224704956893929</v>
      </c>
      <c r="J48" s="9">
        <f t="shared" si="19"/>
        <v>2.2194105103298587</v>
      </c>
      <c r="K48" s="11">
        <f t="shared" si="20"/>
        <v>0.30959752321981426</v>
      </c>
      <c r="L48" s="11">
        <f t="shared" si="21"/>
        <v>0.25641025641025644</v>
      </c>
      <c r="M48" s="11">
        <f t="shared" si="22"/>
        <v>0.46082949308755761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-0.27679730635887634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0.23046962026288903</v>
      </c>
      <c r="Q48" s="11">
        <f>2*'OddsRatio_working_3-way'!K48*'OddsRatio_working_3-way'!L48*'OddsRatio_working_3-way'!M48</f>
        <v>7.316495881361558E-2</v>
      </c>
      <c r="R48" s="11">
        <f t="shared" si="23"/>
        <v>0</v>
      </c>
      <c r="S48" s="11">
        <f t="shared" si="24"/>
        <v>-0.83262956310737357</v>
      </c>
      <c r="T48" s="11">
        <f t="shared" si="25"/>
        <v>-0.26432684543091228</v>
      </c>
      <c r="U48" s="11">
        <f>'OddsRatio_working_3-way'!S48-'OddsRatio_working_3-way'!R48^2/3</f>
        <v>-0.83262956310737357</v>
      </c>
      <c r="V48" s="11">
        <f>'OddsRatio_working_3-way'!S48*'OddsRatio_working_3-way'!R48/3-2*'OddsRatio_working_3-way'!R48^3/27-'OddsRatio_working_3-way'!T48</f>
        <v>0.26432684543091228</v>
      </c>
      <c r="W48" s="11">
        <f>'OddsRatio_working_3-way'!V48^2+4*'OddsRatio_working_3-way'!U48^3/27</f>
        <v>-1.5648171172055123E-2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0.14621632294951931</v>
      </c>
      <c r="Y48" s="11">
        <f>IF('OddsRatio_working_3-way'!W48&gt;=0,IF('OddsRatio_working_3-way'!V48+SQRT('OddsRatio_working_3-way'!W48)&gt;0,0,PI()),ACOS('OddsRatio_working_3-way'!V48/(2*'OddsRatio_working_3-way'!X48)))</f>
        <v>0.44201943499363305</v>
      </c>
      <c r="Z48" s="11">
        <f>'OddsRatio_working_3-way'!X48^(1/3)*COS('OddsRatio_working_3-way'!Y48/3)</f>
        <v>0.52111560270506785</v>
      </c>
      <c r="AA48" s="11">
        <f>'OddsRatio_working_3-way'!X48^(1/3)*COS(('OddsRatio_working_3-way'!Y48+2*PI())/3)</f>
        <v>-0.32753755381433219</v>
      </c>
      <c r="AB48" s="11">
        <f>'OddsRatio_working_3-way'!X48^(1/3)*COS(('OddsRatio_working_3-way'!Y48+4*PI())/3)</f>
        <v>-0.19357804889073599</v>
      </c>
      <c r="AC48" s="11">
        <f>'OddsRatio_working_3-way'!X48^(1/3)*SIN('OddsRatio_working_3-way'!Y48/3)</f>
        <v>7.7341556228147479E-2</v>
      </c>
      <c r="AD48" s="11">
        <f>'OddsRatio_working_3-way'!X48^(1/3)*SIN(('OddsRatio_working_3-way'!Y48+2*PI())/3)</f>
        <v>0.41262857213695381</v>
      </c>
      <c r="AE48" s="11">
        <f>'OddsRatio_working_3-way'!X48^(1/3)*SIN(('OddsRatio_working_3-way'!Y48+4*PI())/3)</f>
        <v>-0.48997012836510112</v>
      </c>
      <c r="AF48" s="11">
        <f>-'OddsRatio_working_3-way'!U48/(3*'OddsRatio_working_3-way'!X48^(1/3))*COS(('OddsRatio_working_3-way'!Y48)/3)</f>
        <v>0.52111560270506785</v>
      </c>
      <c r="AG48" s="11">
        <f>-'OddsRatio_working_3-way'!U48/(3*'OddsRatio_working_3-way'!X48^(1/3))*COS(('OddsRatio_working_3-way'!Y48+2*PI())/3)</f>
        <v>-0.32753755381433219</v>
      </c>
      <c r="AH48" s="11">
        <f>-'OddsRatio_working_3-way'!U48/(3*'OddsRatio_working_3-way'!X48^(1/3))*COS(('OddsRatio_working_3-way'!Y48+4*PI())/3)</f>
        <v>-0.19357804889073599</v>
      </c>
      <c r="AI48" s="11">
        <f>'OddsRatio_working_3-way'!U48/(3*'OddsRatio_working_3-way'!X48^(1/3))*SIN(('OddsRatio_working_3-way'!Y48)/3)</f>
        <v>-7.7341556228147479E-2</v>
      </c>
      <c r="AJ48" s="11">
        <f>'OddsRatio_working_3-way'!U48/(3*'OddsRatio_working_3-way'!X48^(1/3))*SIN(('OddsRatio_working_3-way'!Y48+2*PI())/3)</f>
        <v>-0.41262857213695381</v>
      </c>
      <c r="AK48" s="11">
        <f>'OddsRatio_working_3-way'!U48/(3*'OddsRatio_working_3-way'!X48^(1/3))*SIN(('OddsRatio_working_3-way'!Y48+4*PI())/3)</f>
        <v>0.48997012836510112</v>
      </c>
      <c r="AL48" s="11">
        <f>'OddsRatio_working_3-way'!Z48+'OddsRatio_working_3-way'!AF48</f>
        <v>1.0422312054101357</v>
      </c>
      <c r="AM48" s="11">
        <f>'OddsRatio_working_3-way'!AA48+'OddsRatio_working_3-way'!AG48</f>
        <v>-0.65507510762866439</v>
      </c>
      <c r="AN48" s="11">
        <f>'OddsRatio_working_3-way'!AB48+'OddsRatio_working_3-way'!AH48</f>
        <v>-0.38715609778147198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1.0422312054101357</v>
      </c>
      <c r="AS48" s="11">
        <f>IF(('OddsRatio_working_3-way'!X48=0),IF(Q48&gt;0,-Q48^(1/3),(-Q48)^(1/3)),'OddsRatio_working_3-way'!AM48-'OddsRatio_working_3-way'!R48/3)</f>
        <v>-0.65507510762866439</v>
      </c>
      <c r="AT48" s="11">
        <f>IF(('OddsRatio_working_3-way'!X48=0),IF(Q48&gt;0,-Q48^(1/3),(-Q48)^(1/3)),'OddsRatio_working_3-way'!AN48-'OddsRatio_working_3-way'!R48/3)</f>
        <v>-0.38715609778147198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2.33</v>
      </c>
      <c r="B49" s="4">
        <f>IF('True_Odds_Calculator_3-way'!B50="","",'True_Odds_Calculator_3-way'!B50)</f>
        <v>3.4</v>
      </c>
      <c r="C49" s="4">
        <f>IF('True_Odds_Calculator_3-way'!C50="","",'True_Odds_Calculator_3-way'!C50)</f>
        <v>3.29</v>
      </c>
      <c r="D49" s="9">
        <f t="shared" si="13"/>
        <v>0.41909779087920174</v>
      </c>
      <c r="E49" s="9">
        <f t="shared" si="14"/>
        <v>0.28561690641794935</v>
      </c>
      <c r="F49" s="9">
        <f t="shared" si="15"/>
        <v>0.29528530270284903</v>
      </c>
      <c r="G49" s="9">
        <f t="shared" si="16"/>
        <v>1.0421638762877807</v>
      </c>
      <c r="H49" s="9">
        <f t="shared" si="17"/>
        <v>2.3860779554627478</v>
      </c>
      <c r="I49" s="9">
        <f t="shared" si="18"/>
        <v>3.5011933030906741</v>
      </c>
      <c r="J49" s="9">
        <f t="shared" si="19"/>
        <v>3.3865552766990175</v>
      </c>
      <c r="K49" s="11">
        <f t="shared" si="20"/>
        <v>0.42918454935622319</v>
      </c>
      <c r="L49" s="11">
        <f t="shared" si="21"/>
        <v>0.29411764705882354</v>
      </c>
      <c r="M49" s="11">
        <f t="shared" si="22"/>
        <v>0.303951367781155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-0.28045786847293019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0.23097541454715387</v>
      </c>
      <c r="Q49" s="11">
        <f>2*'OddsRatio_working_3-way'!K49*'OddsRatio_working_3-way'!L49*'OddsRatio_working_3-way'!M49</f>
        <v>7.6736018121978042E-2</v>
      </c>
      <c r="R49" s="11">
        <f t="shared" si="23"/>
        <v>0</v>
      </c>
      <c r="S49" s="11">
        <f t="shared" si="24"/>
        <v>-0.82356546387803564</v>
      </c>
      <c r="T49" s="11">
        <f t="shared" si="25"/>
        <v>-0.27360978866379926</v>
      </c>
      <c r="U49" s="11">
        <f>'OddsRatio_working_3-way'!S49-'OddsRatio_working_3-way'!R49^2/3</f>
        <v>-0.82356546387803564</v>
      </c>
      <c r="V49" s="11">
        <f>'OddsRatio_working_3-way'!S49*'OddsRatio_working_3-way'!R49/3-2*'OddsRatio_working_3-way'!R49^3/27-'OddsRatio_working_3-way'!T49</f>
        <v>0.27360978866379926</v>
      </c>
      <c r="W49" s="11">
        <f>'OddsRatio_working_3-way'!V49^2+4*'OddsRatio_working_3-way'!U49^3/27</f>
        <v>-7.8919904941965741E-3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0.14383524163678166</v>
      </c>
      <c r="Y49" s="11">
        <f>IF('OddsRatio_working_3-way'!W49&gt;=0,IF('OddsRatio_working_3-way'!V49+SQRT('OddsRatio_working_3-way'!W49)&gt;0,0,PI()),ACOS('OddsRatio_working_3-way'!V49/(2*'OddsRatio_working_3-way'!X49)))</f>
        <v>0.31394657426678441</v>
      </c>
      <c r="Z49" s="11">
        <f>'OddsRatio_working_3-way'!X49^(1/3)*COS('OddsRatio_working_3-way'!Y49/3)</f>
        <v>0.52108193814389048</v>
      </c>
      <c r="AA49" s="11">
        <f>'OddsRatio_working_3-way'!X49^(1/3)*COS(('OddsRatio_working_3-way'!Y49+2*PI())/3)</f>
        <v>-0.3079390310013535</v>
      </c>
      <c r="AB49" s="11">
        <f>'OddsRatio_working_3-way'!X49^(1/3)*COS(('OddsRatio_working_3-way'!Y49+4*PI())/3)</f>
        <v>-0.21314290714253689</v>
      </c>
      <c r="AC49" s="11">
        <f>'OddsRatio_working_3-way'!X49^(1/3)*SIN('OddsRatio_working_3-way'!Y49/3)</f>
        <v>5.4730567628020782E-2</v>
      </c>
      <c r="AD49" s="11">
        <f>'OddsRatio_working_3-way'!X49^(1/3)*SIN(('OddsRatio_working_3-way'!Y49+2*PI())/3)</f>
        <v>0.42390491207183023</v>
      </c>
      <c r="AE49" s="11">
        <f>'OddsRatio_working_3-way'!X49^(1/3)*SIN(('OddsRatio_working_3-way'!Y49+4*PI())/3)</f>
        <v>-0.47863547969985104</v>
      </c>
      <c r="AF49" s="11">
        <f>-'OddsRatio_working_3-way'!U49/(3*'OddsRatio_working_3-way'!X49^(1/3))*COS(('OddsRatio_working_3-way'!Y49)/3)</f>
        <v>0.52108193814389026</v>
      </c>
      <c r="AG49" s="11">
        <f>-'OddsRatio_working_3-way'!U49/(3*'OddsRatio_working_3-way'!X49^(1/3))*COS(('OddsRatio_working_3-way'!Y49+2*PI())/3)</f>
        <v>-0.30793903100135334</v>
      </c>
      <c r="AH49" s="11">
        <f>-'OddsRatio_working_3-way'!U49/(3*'OddsRatio_working_3-way'!X49^(1/3))*COS(('OddsRatio_working_3-way'!Y49+4*PI())/3)</f>
        <v>-0.21314290714253678</v>
      </c>
      <c r="AI49" s="11">
        <f>'OddsRatio_working_3-way'!U49/(3*'OddsRatio_working_3-way'!X49^(1/3))*SIN(('OddsRatio_working_3-way'!Y49)/3)</f>
        <v>-5.4730567628020761E-2</v>
      </c>
      <c r="AJ49" s="11">
        <f>'OddsRatio_working_3-way'!U49/(3*'OddsRatio_working_3-way'!X49^(1/3))*SIN(('OddsRatio_working_3-way'!Y49+2*PI())/3)</f>
        <v>-0.42390491207183001</v>
      </c>
      <c r="AK49" s="11">
        <f>'OddsRatio_working_3-way'!U49/(3*'OddsRatio_working_3-way'!X49^(1/3))*SIN(('OddsRatio_working_3-way'!Y49+4*PI())/3)</f>
        <v>0.47863547969985087</v>
      </c>
      <c r="AL49" s="11">
        <f>'OddsRatio_working_3-way'!Z49+'OddsRatio_working_3-way'!AF49</f>
        <v>1.0421638762877807</v>
      </c>
      <c r="AM49" s="11">
        <f>'OddsRatio_working_3-way'!AA49+'OddsRatio_working_3-way'!AG49</f>
        <v>-0.61587806200270689</v>
      </c>
      <c r="AN49" s="11">
        <f>'OddsRatio_working_3-way'!AB49+'OddsRatio_working_3-way'!AH49</f>
        <v>-0.42628581428507367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1.0421638762877807</v>
      </c>
      <c r="AS49" s="11">
        <f>IF(('OddsRatio_working_3-way'!X49=0),IF(Q49&gt;0,-Q49^(1/3),(-Q49)^(1/3)),'OddsRatio_working_3-way'!AM49-'OddsRatio_working_3-way'!R49/3)</f>
        <v>-0.61587806200270689</v>
      </c>
      <c r="AT49" s="11">
        <f>IF(('OddsRatio_working_3-way'!X49=0),IF(Q49&gt;0,-Q49^(1/3),(-Q49)^(1/3)),'OddsRatio_working_3-way'!AN49-'OddsRatio_working_3-way'!R49/3)</f>
        <v>-0.42628581428507367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2.58</v>
      </c>
      <c r="B50" s="4">
        <f>IF('True_Odds_Calculator_3-way'!B51="","",'True_Odds_Calculator_3-way'!B51)</f>
        <v>3.33</v>
      </c>
      <c r="C50" s="4">
        <f>IF('True_Odds_Calculator_3-way'!C51="","",'True_Odds_Calculator_3-way'!C51)</f>
        <v>2.94</v>
      </c>
      <c r="D50" s="9">
        <f t="shared" si="13"/>
        <v>0.37767603851571063</v>
      </c>
      <c r="E50" s="9">
        <f t="shared" si="14"/>
        <v>0.29155011121414254</v>
      </c>
      <c r="F50" s="9">
        <f t="shared" si="15"/>
        <v>0.33077385027014705</v>
      </c>
      <c r="G50" s="9">
        <f t="shared" si="16"/>
        <v>1.0428936041005206</v>
      </c>
      <c r="H50" s="9">
        <f t="shared" si="17"/>
        <v>2.6477718944788227</v>
      </c>
      <c r="I50" s="9">
        <f t="shared" si="18"/>
        <v>3.4299420975542128</v>
      </c>
      <c r="J50" s="9">
        <f t="shared" si="19"/>
        <v>3.02321359195501</v>
      </c>
      <c r="K50" s="11">
        <f t="shared" si="20"/>
        <v>0.38759689922480617</v>
      </c>
      <c r="L50" s="11">
        <f t="shared" si="21"/>
        <v>0.3003003003003003</v>
      </c>
      <c r="M50" s="11">
        <f t="shared" si="22"/>
        <v>0.3401360544217687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-0.28275055628322532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0.2316032216364442</v>
      </c>
      <c r="Q50" s="11">
        <f>2*'OddsRatio_working_3-way'!K50*'OddsRatio_working_3-way'!L50*'OddsRatio_working_3-way'!M50</f>
        <v>7.9180588593656134E-2</v>
      </c>
      <c r="R50" s="11">
        <f t="shared" si="23"/>
        <v>0</v>
      </c>
      <c r="S50" s="11">
        <f t="shared" si="24"/>
        <v>-0.81910792566028445</v>
      </c>
      <c r="T50" s="11">
        <f t="shared" si="25"/>
        <v>-0.2800368976616357</v>
      </c>
      <c r="U50" s="11">
        <f>'OddsRatio_working_3-way'!S50-'OddsRatio_working_3-way'!R50^2/3</f>
        <v>-0.81910792566028445</v>
      </c>
      <c r="V50" s="11">
        <f>'OddsRatio_working_3-way'!S50*'OddsRatio_working_3-way'!R50/3-2*'OddsRatio_working_3-way'!R50^3/27-'OddsRatio_working_3-way'!T50</f>
        <v>0.2800368976616357</v>
      </c>
      <c r="W50" s="11">
        <f>'OddsRatio_working_3-way'!V50^2+4*'OddsRatio_working_3-way'!U50^3/27</f>
        <v>-2.9971825542272901E-3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0.14266906340039237</v>
      </c>
      <c r="Y50" s="11">
        <f>IF('OddsRatio_working_3-way'!W50&gt;=0,IF('OddsRatio_working_3-way'!V50+SQRT('OddsRatio_working_3-way'!W50)&gt;0,0,PI()),ACOS('OddsRatio_working_3-way'!V50/(2*'OddsRatio_working_3-way'!X50)))</f>
        <v>0.19306256550165313</v>
      </c>
      <c r="Z50" s="11">
        <f>'OddsRatio_working_3-way'!X50^(1/3)*COS('OddsRatio_working_3-way'!Y50/3)</f>
        <v>0.52144680205026028</v>
      </c>
      <c r="AA50" s="11">
        <f>'OddsRatio_working_3-way'!X50^(1/3)*COS(('OddsRatio_working_3-way'!Y50+2*PI())/3)</f>
        <v>-0.28982504855131941</v>
      </c>
      <c r="AB50" s="11">
        <f>'OddsRatio_working_3-way'!X50^(1/3)*COS(('OddsRatio_working_3-way'!Y50+4*PI())/3)</f>
        <v>-0.23162175349894057</v>
      </c>
      <c r="AC50" s="11">
        <f>'OddsRatio_working_3-way'!X50^(1/3)*SIN('OddsRatio_working_3-way'!Y50/3)</f>
        <v>3.3603688066214117E-2</v>
      </c>
      <c r="AD50" s="11">
        <f>'OddsRatio_working_3-way'!X50^(1/3)*SIN(('OddsRatio_working_3-way'!Y50+2*PI())/3)</f>
        <v>0.43478433326457394</v>
      </c>
      <c r="AE50" s="11">
        <f>'OddsRatio_working_3-way'!X50^(1/3)*SIN(('OddsRatio_working_3-way'!Y50+4*PI())/3)</f>
        <v>-0.46838802133078805</v>
      </c>
      <c r="AF50" s="11">
        <f>-'OddsRatio_working_3-way'!U50/(3*'OddsRatio_working_3-way'!X50^(1/3))*COS(('OddsRatio_working_3-way'!Y50)/3)</f>
        <v>0.52144680205026028</v>
      </c>
      <c r="AG50" s="11">
        <f>-'OddsRatio_working_3-way'!U50/(3*'OddsRatio_working_3-way'!X50^(1/3))*COS(('OddsRatio_working_3-way'!Y50+2*PI())/3)</f>
        <v>-0.28982504855131941</v>
      </c>
      <c r="AH50" s="11">
        <f>-'OddsRatio_working_3-way'!U50/(3*'OddsRatio_working_3-way'!X50^(1/3))*COS(('OddsRatio_working_3-way'!Y50+4*PI())/3)</f>
        <v>-0.23162175349894057</v>
      </c>
      <c r="AI50" s="11">
        <f>'OddsRatio_working_3-way'!U50/(3*'OddsRatio_working_3-way'!X50^(1/3))*SIN(('OddsRatio_working_3-way'!Y50)/3)</f>
        <v>-3.3603688066214117E-2</v>
      </c>
      <c r="AJ50" s="11">
        <f>'OddsRatio_working_3-way'!U50/(3*'OddsRatio_working_3-way'!X50^(1/3))*SIN(('OddsRatio_working_3-way'!Y50+2*PI())/3)</f>
        <v>-0.43478433326457394</v>
      </c>
      <c r="AK50" s="11">
        <f>'OddsRatio_working_3-way'!U50/(3*'OddsRatio_working_3-way'!X50^(1/3))*SIN(('OddsRatio_working_3-way'!Y50+4*PI())/3)</f>
        <v>0.46838802133078805</v>
      </c>
      <c r="AL50" s="11">
        <f>'OddsRatio_working_3-way'!Z50+'OddsRatio_working_3-way'!AF50</f>
        <v>1.0428936041005206</v>
      </c>
      <c r="AM50" s="11">
        <f>'OddsRatio_working_3-way'!AA50+'OddsRatio_working_3-way'!AG50</f>
        <v>-0.57965009710263882</v>
      </c>
      <c r="AN50" s="11">
        <f>'OddsRatio_working_3-way'!AB50+'OddsRatio_working_3-way'!AH50</f>
        <v>-0.46324350699788114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1.0428936041005206</v>
      </c>
      <c r="AS50" s="11">
        <f>IF(('OddsRatio_working_3-way'!X50=0),IF(Q50&gt;0,-Q50^(1/3),(-Q50)^(1/3)),'OddsRatio_working_3-way'!AM50-'OddsRatio_working_3-way'!R50/3)</f>
        <v>-0.57965009710263882</v>
      </c>
      <c r="AT50" s="11">
        <f>IF(('OddsRatio_working_3-way'!X50=0),IF(Q50&gt;0,-Q50^(1/3),(-Q50)^(1/3)),'OddsRatio_working_3-way'!AN50-'OddsRatio_working_3-way'!R50/3)</f>
        <v>-0.46324350699788114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2.12</v>
      </c>
      <c r="B51" s="4">
        <f>IF('True_Odds_Calculator_3-way'!B52="","",'True_Odds_Calculator_3-way'!B52)</f>
        <v>3.67</v>
      </c>
      <c r="C51" s="4">
        <f>IF('True_Odds_Calculator_3-way'!C52="","",'True_Odds_Calculator_3-way'!C52)</f>
        <v>3.51</v>
      </c>
      <c r="D51" s="9">
        <f t="shared" si="13"/>
        <v>0.4605107708427269</v>
      </c>
      <c r="E51" s="9">
        <f t="shared" si="14"/>
        <v>0.26365907044483389</v>
      </c>
      <c r="F51" s="9">
        <f t="shared" si="15"/>
        <v>0.27583015871243938</v>
      </c>
      <c r="G51" s="9">
        <f t="shared" si="16"/>
        <v>1.0459838124222078</v>
      </c>
      <c r="H51" s="9">
        <f t="shared" si="17"/>
        <v>2.171501869912873</v>
      </c>
      <c r="I51" s="9">
        <f t="shared" si="18"/>
        <v>3.7927767791672951</v>
      </c>
      <c r="J51" s="9">
        <f t="shared" si="19"/>
        <v>3.6254193691797418</v>
      </c>
      <c r="K51" s="11">
        <f t="shared" si="20"/>
        <v>0.47169811320754712</v>
      </c>
      <c r="L51" s="11">
        <f t="shared" si="21"/>
        <v>0.27247956403269757</v>
      </c>
      <c r="M51" s="11">
        <f t="shared" si="22"/>
        <v>0.28490028490028491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-0.27484887512649603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0.2306914547930434</v>
      </c>
      <c r="Q51" s="11">
        <f>2*'OddsRatio_working_3-way'!K51*'OddsRatio_working_3-way'!L51*'OddsRatio_working_3-way'!M51</f>
        <v>7.3235382473982036E-2</v>
      </c>
      <c r="R51" s="11">
        <f t="shared" si="23"/>
        <v>0</v>
      </c>
      <c r="S51" s="11">
        <f t="shared" si="24"/>
        <v>-0.8393392721249826</v>
      </c>
      <c r="T51" s="11">
        <f t="shared" si="25"/>
        <v>-0.26645691178570874</v>
      </c>
      <c r="U51" s="11">
        <f>'OddsRatio_working_3-way'!S51-'OddsRatio_working_3-way'!R51^2/3</f>
        <v>-0.8393392721249826</v>
      </c>
      <c r="V51" s="11">
        <f>'OddsRatio_working_3-way'!S51*'OddsRatio_working_3-way'!R51/3-2*'OddsRatio_working_3-way'!R51^3/27-'OddsRatio_working_3-way'!T51</f>
        <v>0.26645691178570874</v>
      </c>
      <c r="W51" s="11">
        <f>'OddsRatio_working_3-way'!V51^2+4*'OddsRatio_working_3-way'!U51^3/27</f>
        <v>-1.6601672840179091E-2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0.14798729563593971</v>
      </c>
      <c r="Y51" s="11">
        <f>IF('OddsRatio_working_3-way'!W51&gt;=0,IF('OddsRatio_working_3-way'!V51+SQRT('OddsRatio_working_3-way'!W51)&gt;0,0,PI()),ACOS('OddsRatio_working_3-way'!V51/(2*'OddsRatio_working_3-way'!X51)))</f>
        <v>0.45040802876249719</v>
      </c>
      <c r="Z51" s="11">
        <f>'OddsRatio_working_3-way'!X51^(1/3)*COS('OddsRatio_working_3-way'!Y51/3)</f>
        <v>0.52299190621110403</v>
      </c>
      <c r="AA51" s="11">
        <f>'OddsRatio_working_3-way'!X51^(1/3)*COS(('OddsRatio_working_3-way'!Y51+2*PI())/3)</f>
        <v>-0.33001177288100664</v>
      </c>
      <c r="AB51" s="11">
        <f>'OddsRatio_working_3-way'!X51^(1/3)*COS(('OddsRatio_working_3-way'!Y51+4*PI())/3)</f>
        <v>-0.19298013333009745</v>
      </c>
      <c r="AC51" s="11">
        <f>'OddsRatio_working_3-way'!X51^(1/3)*SIN('OddsRatio_working_3-way'!Y51/3)</f>
        <v>7.9115253982213141E-2</v>
      </c>
      <c r="AD51" s="11">
        <f>'OddsRatio_working_3-way'!X51^(1/3)*SIN(('OddsRatio_working_3-way'!Y51+2*PI())/3)</f>
        <v>0.4133666497613579</v>
      </c>
      <c r="AE51" s="11">
        <f>'OddsRatio_working_3-way'!X51^(1/3)*SIN(('OddsRatio_working_3-way'!Y51+4*PI())/3)</f>
        <v>-0.49248190374357115</v>
      </c>
      <c r="AF51" s="11">
        <f>-'OddsRatio_working_3-way'!U51/(3*'OddsRatio_working_3-way'!X51^(1/3))*COS(('OddsRatio_working_3-way'!Y51)/3)</f>
        <v>0.52299190621110392</v>
      </c>
      <c r="AG51" s="11">
        <f>-'OddsRatio_working_3-way'!U51/(3*'OddsRatio_working_3-way'!X51^(1/3))*COS(('OddsRatio_working_3-way'!Y51+2*PI())/3)</f>
        <v>-0.33001177288100653</v>
      </c>
      <c r="AH51" s="11">
        <f>-'OddsRatio_working_3-way'!U51/(3*'OddsRatio_working_3-way'!X51^(1/3))*COS(('OddsRatio_working_3-way'!Y51+4*PI())/3)</f>
        <v>-0.19298013333009742</v>
      </c>
      <c r="AI51" s="11">
        <f>'OddsRatio_working_3-way'!U51/(3*'OddsRatio_working_3-way'!X51^(1/3))*SIN(('OddsRatio_working_3-way'!Y51)/3)</f>
        <v>-7.9115253982213127E-2</v>
      </c>
      <c r="AJ51" s="11">
        <f>'OddsRatio_working_3-way'!U51/(3*'OddsRatio_working_3-way'!X51^(1/3))*SIN(('OddsRatio_working_3-way'!Y51+2*PI())/3)</f>
        <v>-0.41336664976135784</v>
      </c>
      <c r="AK51" s="11">
        <f>'OddsRatio_working_3-way'!U51/(3*'OddsRatio_working_3-way'!X51^(1/3))*SIN(('OddsRatio_working_3-way'!Y51+4*PI())/3)</f>
        <v>0.49248190374357104</v>
      </c>
      <c r="AL51" s="11">
        <f>'OddsRatio_working_3-way'!Z51+'OddsRatio_working_3-way'!AF51</f>
        <v>1.0459838124222078</v>
      </c>
      <c r="AM51" s="11">
        <f>'OddsRatio_working_3-way'!AA51+'OddsRatio_working_3-way'!AG51</f>
        <v>-0.66002354576201316</v>
      </c>
      <c r="AN51" s="11">
        <f>'OddsRatio_working_3-way'!AB51+'OddsRatio_working_3-way'!AH51</f>
        <v>-0.3859602666601949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1.0459838124222078</v>
      </c>
      <c r="AS51" s="11">
        <f>IF(('OddsRatio_working_3-way'!X51=0),IF(Q51&gt;0,-Q51^(1/3),(-Q51)^(1/3)),'OddsRatio_working_3-way'!AM51-'OddsRatio_working_3-way'!R51/3)</f>
        <v>-0.66002354576201316</v>
      </c>
      <c r="AT51" s="11">
        <f>IF(('OddsRatio_working_3-way'!X51=0),IF(Q51&gt;0,-Q51^(1/3),(-Q51)^(1/3)),'OddsRatio_working_3-way'!AN51-'OddsRatio_working_3-way'!R51/3)</f>
        <v>-0.3859602666601949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2.58</v>
      </c>
      <c r="B52" s="4">
        <f>IF('True_Odds_Calculator_3-way'!B53="","",'True_Odds_Calculator_3-way'!B53)</f>
        <v>3.31</v>
      </c>
      <c r="C52" s="4">
        <f>IF('True_Odds_Calculator_3-way'!C53="","",'True_Odds_Calculator_3-way'!C53)</f>
        <v>2.87</v>
      </c>
      <c r="D52" s="9">
        <f t="shared" si="13"/>
        <v>0.37415798844039955</v>
      </c>
      <c r="E52" s="9">
        <f t="shared" si="14"/>
        <v>0.29023510049346141</v>
      </c>
      <c r="F52" s="9">
        <f t="shared" si="15"/>
        <v>0.3356069110661391</v>
      </c>
      <c r="G52" s="9">
        <f t="shared" si="16"/>
        <v>1.0586504931054503</v>
      </c>
      <c r="H52" s="9">
        <f t="shared" si="17"/>
        <v>2.6726677791066118</v>
      </c>
      <c r="I52" s="9">
        <f t="shared" si="18"/>
        <v>3.4454826390735898</v>
      </c>
      <c r="J52" s="9">
        <f t="shared" si="19"/>
        <v>2.9796764221071923</v>
      </c>
      <c r="K52" s="11">
        <f t="shared" si="20"/>
        <v>0.38759689922480617</v>
      </c>
      <c r="L52" s="11">
        <f t="shared" si="21"/>
        <v>0.30211480362537763</v>
      </c>
      <c r="M52" s="11">
        <f t="shared" si="22"/>
        <v>0.34843205574912889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-0.27847170694007228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0.23501354143129616</v>
      </c>
      <c r="Q52" s="11">
        <f>2*'OddsRatio_working_3-way'!K52*'OddsRatio_working_3-way'!L52*'OddsRatio_working_3-way'!M52</f>
        <v>8.1601924108088905E-2</v>
      </c>
      <c r="R52" s="11">
        <f t="shared" si="23"/>
        <v>0</v>
      </c>
      <c r="S52" s="11">
        <f t="shared" si="24"/>
        <v>-0.84394046351671759</v>
      </c>
      <c r="T52" s="11">
        <f t="shared" si="25"/>
        <v>-0.29303488316552684</v>
      </c>
      <c r="U52" s="11">
        <f>'OddsRatio_working_3-way'!S52-'OddsRatio_working_3-way'!R52^2/3</f>
        <v>-0.84394046351671759</v>
      </c>
      <c r="V52" s="11">
        <f>'OddsRatio_working_3-way'!S52*'OddsRatio_working_3-way'!R52/3-2*'OddsRatio_working_3-way'!R52^3/27-'OddsRatio_working_3-way'!T52</f>
        <v>0.29303488316552684</v>
      </c>
      <c r="W52" s="11">
        <f>'OddsRatio_working_3-way'!V52^2+4*'OddsRatio_working_3-way'!U52^3/27</f>
        <v>-3.1800925124077645E-3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0.14920584377315935</v>
      </c>
      <c r="Y52" s="11">
        <f>IF('OddsRatio_working_3-way'!W52&gt;=0,IF('OddsRatio_working_3-way'!V52+SQRT('OddsRatio_working_3-way'!W52)&gt;0,0,PI()),ACOS('OddsRatio_working_3-way'!V52/(2*'OddsRatio_working_3-way'!X52)))</f>
        <v>0.19011809867529106</v>
      </c>
      <c r="Z52" s="11">
        <f>'OddsRatio_working_3-way'!X52^(1/3)*COS('OddsRatio_working_3-way'!Y52/3)</f>
        <v>0.52932524655272528</v>
      </c>
      <c r="AA52" s="11">
        <f>'OddsRatio_working_3-way'!X52^(1/3)*COS(('OddsRatio_working_3-way'!Y52+2*PI())/3)</f>
        <v>-0.29375219873909286</v>
      </c>
      <c r="AB52" s="11">
        <f>'OddsRatio_working_3-way'!X52^(1/3)*COS(('OddsRatio_working_3-way'!Y52+4*PI())/3)</f>
        <v>-0.23557304781363231</v>
      </c>
      <c r="AC52" s="11">
        <f>'OddsRatio_working_3-way'!X52^(1/3)*SIN('OddsRatio_working_3-way'!Y52/3)</f>
        <v>3.3589748448038491E-2</v>
      </c>
      <c r="AD52" s="11">
        <f>'OddsRatio_working_3-way'!X52^(1/3)*SIN(('OddsRatio_working_3-way'!Y52+2*PI())/3)</f>
        <v>0.4416142361551022</v>
      </c>
      <c r="AE52" s="11">
        <f>'OddsRatio_working_3-way'!X52^(1/3)*SIN(('OddsRatio_working_3-way'!Y52+4*PI())/3)</f>
        <v>-0.47520398460314073</v>
      </c>
      <c r="AF52" s="11">
        <f>-'OddsRatio_working_3-way'!U52/(3*'OddsRatio_working_3-way'!X52^(1/3))*COS(('OddsRatio_working_3-way'!Y52)/3)</f>
        <v>0.52932524655272517</v>
      </c>
      <c r="AG52" s="11">
        <f>-'OddsRatio_working_3-way'!U52/(3*'OddsRatio_working_3-way'!X52^(1/3))*COS(('OddsRatio_working_3-way'!Y52+2*PI())/3)</f>
        <v>-0.29375219873909281</v>
      </c>
      <c r="AH52" s="11">
        <f>-'OddsRatio_working_3-way'!U52/(3*'OddsRatio_working_3-way'!X52^(1/3))*COS(('OddsRatio_working_3-way'!Y52+4*PI())/3)</f>
        <v>-0.23557304781363228</v>
      </c>
      <c r="AI52" s="11">
        <f>'OddsRatio_working_3-way'!U52/(3*'OddsRatio_working_3-way'!X52^(1/3))*SIN(('OddsRatio_working_3-way'!Y52)/3)</f>
        <v>-3.3589748448038484E-2</v>
      </c>
      <c r="AJ52" s="11">
        <f>'OddsRatio_working_3-way'!U52/(3*'OddsRatio_working_3-way'!X52^(1/3))*SIN(('OddsRatio_working_3-way'!Y52+2*PI())/3)</f>
        <v>-0.44161423615510215</v>
      </c>
      <c r="AK52" s="11">
        <f>'OddsRatio_working_3-way'!U52/(3*'OddsRatio_working_3-way'!X52^(1/3))*SIN(('OddsRatio_working_3-way'!Y52+4*PI())/3)</f>
        <v>0.47520398460314062</v>
      </c>
      <c r="AL52" s="11">
        <f>'OddsRatio_working_3-way'!Z52+'OddsRatio_working_3-way'!AF52</f>
        <v>1.0586504931054503</v>
      </c>
      <c r="AM52" s="11">
        <f>'OddsRatio_working_3-way'!AA52+'OddsRatio_working_3-way'!AG52</f>
        <v>-0.58750439747818572</v>
      </c>
      <c r="AN52" s="11">
        <f>'OddsRatio_working_3-way'!AB52+'OddsRatio_working_3-way'!AH52</f>
        <v>-0.47114609562726462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1.0586504931054503</v>
      </c>
      <c r="AS52" s="11">
        <f>IF(('OddsRatio_working_3-way'!X52=0),IF(Q52&gt;0,-Q52^(1/3),(-Q52)^(1/3)),'OddsRatio_working_3-way'!AM52-'OddsRatio_working_3-way'!R52/3)</f>
        <v>-0.58750439747818572</v>
      </c>
      <c r="AT52" s="11">
        <f>IF(('OddsRatio_working_3-way'!X52=0),IF(Q52&gt;0,-Q52^(1/3),(-Q52)^(1/3)),'OddsRatio_working_3-way'!AN52-'OddsRatio_working_3-way'!R52/3)</f>
        <v>-0.47114609562726462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2.06</v>
      </c>
      <c r="B53" s="4">
        <f>IF('True_Odds_Calculator_3-way'!B54="","",'True_Odds_Calculator_3-way'!B54)</f>
        <v>3.3</v>
      </c>
      <c r="C53" s="4">
        <f>IF('True_Odds_Calculator_3-way'!C54="","",'True_Odds_Calculator_3-way'!C54)</f>
        <v>4</v>
      </c>
      <c r="D53" s="9">
        <f t="shared" si="13"/>
        <v>0.47050763370497967</v>
      </c>
      <c r="E53" s="9">
        <f t="shared" si="14"/>
        <v>0.29054331400254441</v>
      </c>
      <c r="F53" s="9">
        <f t="shared" si="15"/>
        <v>0.23894905229247615</v>
      </c>
      <c r="G53" s="9">
        <f t="shared" si="16"/>
        <v>1.0616641782087082</v>
      </c>
      <c r="H53" s="9">
        <f t="shared" si="17"/>
        <v>2.1253640289012306</v>
      </c>
      <c r="I53" s="9">
        <f t="shared" si="18"/>
        <v>3.4418276098800282</v>
      </c>
      <c r="J53" s="9">
        <f t="shared" si="19"/>
        <v>4.1849925346261241</v>
      </c>
      <c r="K53" s="11">
        <f t="shared" si="20"/>
        <v>0.4854368932038835</v>
      </c>
      <c r="L53" s="11">
        <f t="shared" si="21"/>
        <v>0.30303030303030304</v>
      </c>
      <c r="M53" s="11">
        <f t="shared" si="22"/>
        <v>0.25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-0.26897616946160641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0.23389232127096199</v>
      </c>
      <c r="Q53" s="11">
        <f>2*'OddsRatio_working_3-way'!K53*'OddsRatio_working_3-way'!L53*'OddsRatio_working_3-way'!M53</f>
        <v>7.3551044424830833E-2</v>
      </c>
      <c r="R53" s="11">
        <f t="shared" si="23"/>
        <v>0</v>
      </c>
      <c r="S53" s="11">
        <f t="shared" si="24"/>
        <v>-0.86956521739130399</v>
      </c>
      <c r="T53" s="11">
        <f t="shared" si="25"/>
        <v>-0.2734481815695925</v>
      </c>
      <c r="U53" s="11">
        <f>'OddsRatio_working_3-way'!S53-'OddsRatio_working_3-way'!R53^2/3</f>
        <v>-0.86956521739130399</v>
      </c>
      <c r="V53" s="11">
        <f>'OddsRatio_working_3-way'!S53*'OddsRatio_working_3-way'!R53/3-2*'OddsRatio_working_3-way'!R53^3/27-'OddsRatio_working_3-way'!T53</f>
        <v>0.2734481815695925</v>
      </c>
      <c r="W53" s="11">
        <f>'OddsRatio_working_3-way'!V53^2+4*'OddsRatio_working_3-way'!U53^3/27</f>
        <v>-2.2635904208429439E-2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0.15605272523425076</v>
      </c>
      <c r="Y53" s="11">
        <f>IF('OddsRatio_working_3-way'!W53&gt;=0,IF('OddsRatio_working_3-way'!V53+SQRT('OddsRatio_working_3-way'!W53)&gt;0,0,PI()),ACOS('OddsRatio_working_3-way'!V53/(2*'OddsRatio_working_3-way'!X53)))</f>
        <v>0.50299995608801273</v>
      </c>
      <c r="Z53" s="11">
        <f>'OddsRatio_working_3-way'!X53^(1/3)*COS('OddsRatio_working_3-way'!Y53/3)</f>
        <v>0.53083208910435409</v>
      </c>
      <c r="AA53" s="11">
        <f>'OddsRatio_working_3-way'!X53^(1/3)*COS(('OddsRatio_working_3-way'!Y53+2*PI())/3)</f>
        <v>-0.34322526142689114</v>
      </c>
      <c r="AB53" s="11">
        <f>'OddsRatio_working_3-way'!X53^(1/3)*COS(('OddsRatio_working_3-way'!Y53+4*PI())/3)</f>
        <v>-0.18760682767746312</v>
      </c>
      <c r="AC53" s="11">
        <f>'OddsRatio_working_3-way'!X53^(1/3)*SIN('OddsRatio_working_3-way'!Y53/3)</f>
        <v>8.984634461610029E-2</v>
      </c>
      <c r="AD53" s="11">
        <f>'OddsRatio_working_3-way'!X53^(1/3)*SIN(('OddsRatio_working_3-way'!Y53+2*PI())/3)</f>
        <v>0.41479090200028523</v>
      </c>
      <c r="AE53" s="11">
        <f>'OddsRatio_working_3-way'!X53^(1/3)*SIN(('OddsRatio_working_3-way'!Y53+4*PI())/3)</f>
        <v>-0.50463724661638543</v>
      </c>
      <c r="AF53" s="11">
        <f>-'OddsRatio_working_3-way'!U53/(3*'OddsRatio_working_3-way'!X53^(1/3))*COS(('OddsRatio_working_3-way'!Y53)/3)</f>
        <v>0.53083208910435409</v>
      </c>
      <c r="AG53" s="11">
        <f>-'OddsRatio_working_3-way'!U53/(3*'OddsRatio_working_3-way'!X53^(1/3))*COS(('OddsRatio_working_3-way'!Y53+2*PI())/3)</f>
        <v>-0.34322526142689114</v>
      </c>
      <c r="AH53" s="11">
        <f>-'OddsRatio_working_3-way'!U53/(3*'OddsRatio_working_3-way'!X53^(1/3))*COS(('OddsRatio_working_3-way'!Y53+4*PI())/3)</f>
        <v>-0.18760682767746312</v>
      </c>
      <c r="AI53" s="11">
        <f>'OddsRatio_working_3-way'!U53/(3*'OddsRatio_working_3-way'!X53^(1/3))*SIN(('OddsRatio_working_3-way'!Y53)/3)</f>
        <v>-8.984634461610029E-2</v>
      </c>
      <c r="AJ53" s="11">
        <f>'OddsRatio_working_3-way'!U53/(3*'OddsRatio_working_3-way'!X53^(1/3))*SIN(('OddsRatio_working_3-way'!Y53+2*PI())/3)</f>
        <v>-0.41479090200028523</v>
      </c>
      <c r="AK53" s="11">
        <f>'OddsRatio_working_3-way'!U53/(3*'OddsRatio_working_3-way'!X53^(1/3))*SIN(('OddsRatio_working_3-way'!Y53+4*PI())/3)</f>
        <v>0.50463724661638543</v>
      </c>
      <c r="AL53" s="11">
        <f>'OddsRatio_working_3-way'!Z53+'OddsRatio_working_3-way'!AF53</f>
        <v>1.0616641782087082</v>
      </c>
      <c r="AM53" s="11">
        <f>'OddsRatio_working_3-way'!AA53+'OddsRatio_working_3-way'!AG53</f>
        <v>-0.68645052285378227</v>
      </c>
      <c r="AN53" s="11">
        <f>'OddsRatio_working_3-way'!AB53+'OddsRatio_working_3-way'!AH53</f>
        <v>-0.37521365535492623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1.0616641782087082</v>
      </c>
      <c r="AS53" s="11">
        <f>IF(('OddsRatio_working_3-way'!X53=0),IF(Q53&gt;0,-Q53^(1/3),(-Q53)^(1/3)),'OddsRatio_working_3-way'!AM53-'OddsRatio_working_3-way'!R53/3)</f>
        <v>-0.68645052285378227</v>
      </c>
      <c r="AT53" s="11">
        <f>IF(('OddsRatio_working_3-way'!X53=0),IF(Q53&gt;0,-Q53^(1/3),(-Q53)^(1/3)),'OddsRatio_working_3-way'!AN53-'OddsRatio_working_3-way'!R53/3)</f>
        <v>-0.37521365535492623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1.56</v>
      </c>
      <c r="B54" s="4">
        <f>IF('True_Odds_Calculator_3-way'!B55="","",'True_Odds_Calculator_3-way'!B55)</f>
        <v>4.43</v>
      </c>
      <c r="C54" s="4">
        <f>IF('True_Odds_Calculator_3-way'!C55="","",'True_Odds_Calculator_3-way'!C55)</f>
        <v>5.72</v>
      </c>
      <c r="D54" s="9">
        <f t="shared" si="13"/>
        <v>0.62326273601710591</v>
      </c>
      <c r="E54" s="9">
        <f t="shared" si="14"/>
        <v>0.21266115495056861</v>
      </c>
      <c r="F54" s="9">
        <f t="shared" si="15"/>
        <v>0.16407610903232564</v>
      </c>
      <c r="G54" s="9">
        <f t="shared" si="16"/>
        <v>1.079392486312071</v>
      </c>
      <c r="H54" s="9">
        <f t="shared" si="17"/>
        <v>1.6044597923347599</v>
      </c>
      <c r="I54" s="9">
        <f t="shared" si="18"/>
        <v>4.7023162280504023</v>
      </c>
      <c r="J54" s="9">
        <f t="shared" si="19"/>
        <v>6.0947325353929731</v>
      </c>
      <c r="K54" s="11">
        <f t="shared" si="20"/>
        <v>0.64102564102564097</v>
      </c>
      <c r="L54" s="11">
        <f t="shared" si="21"/>
        <v>0.22573363431151244</v>
      </c>
      <c r="M54" s="11">
        <f t="shared" si="22"/>
        <v>0.17482517482517484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-0.22935055336513932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0.22034023162691335</v>
      </c>
      <c r="Q54" s="11">
        <f>2*'OddsRatio_working_3-way'!K54*'OddsRatio_working_3-way'!L54*'OddsRatio_working_3-way'!M54</f>
        <v>5.0594771900554163E-2</v>
      </c>
      <c r="R54" s="11">
        <f t="shared" si="23"/>
        <v>0</v>
      </c>
      <c r="S54" s="11">
        <f t="shared" si="24"/>
        <v>-0.96071375627386857</v>
      </c>
      <c r="T54" s="11">
        <f t="shared" si="25"/>
        <v>-0.22060017365645665</v>
      </c>
      <c r="U54" s="11">
        <f>'OddsRatio_working_3-way'!S54-'OddsRatio_working_3-way'!R54^2/3</f>
        <v>-0.96071375627386857</v>
      </c>
      <c r="V54" s="11">
        <f>'OddsRatio_working_3-way'!S54*'OddsRatio_working_3-way'!R54/3-2*'OddsRatio_working_3-way'!R54^3/27-'OddsRatio_working_3-way'!T54</f>
        <v>0.22060017365645665</v>
      </c>
      <c r="W54" s="11">
        <f>'OddsRatio_working_3-way'!V54^2+4*'OddsRatio_working_3-way'!U54^3/27</f>
        <v>-8.2700135370875505E-2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0.18122125426404481</v>
      </c>
      <c r="Y54" s="11">
        <f>IF('OddsRatio_working_3-way'!W54&gt;=0,IF('OddsRatio_working_3-way'!V54+SQRT('OddsRatio_working_3-way'!W54)&gt;0,0,PI()),ACOS('OddsRatio_working_3-way'!V54/(2*'OddsRatio_working_3-way'!X54)))</f>
        <v>0.91643989957387451</v>
      </c>
      <c r="Z54" s="11">
        <f>'OddsRatio_working_3-way'!X54^(1/3)*COS('OddsRatio_working_3-way'!Y54/3)</f>
        <v>0.53969624315603548</v>
      </c>
      <c r="AA54" s="11">
        <f>'OddsRatio_working_3-way'!X54^(1/3)*COS(('OddsRatio_working_3-way'!Y54+2*PI())/3)</f>
        <v>-0.41724015973107792</v>
      </c>
      <c r="AB54" s="11">
        <f>'OddsRatio_working_3-way'!X54^(1/3)*COS(('OddsRatio_working_3-way'!Y54+4*PI())/3)</f>
        <v>-0.12245608342495777</v>
      </c>
      <c r="AC54" s="11">
        <f>'OddsRatio_working_3-way'!X54^(1/3)*SIN('OddsRatio_working_3-way'!Y54/3)</f>
        <v>0.17019366580815387</v>
      </c>
      <c r="AD54" s="11">
        <f>'OddsRatio_working_3-way'!X54^(1/3)*SIN(('OddsRatio_working_3-way'!Y54+2*PI())/3)</f>
        <v>0.38229382399607348</v>
      </c>
      <c r="AE54" s="11">
        <f>'OddsRatio_working_3-way'!X54^(1/3)*SIN(('OddsRatio_working_3-way'!Y54+4*PI())/3)</f>
        <v>-0.55248748980422713</v>
      </c>
      <c r="AF54" s="11">
        <f>-'OddsRatio_working_3-way'!U54/(3*'OddsRatio_working_3-way'!X54^(1/3))*COS(('OddsRatio_working_3-way'!Y54)/3)</f>
        <v>0.53969624315603548</v>
      </c>
      <c r="AG54" s="11">
        <f>-'OddsRatio_working_3-way'!U54/(3*'OddsRatio_working_3-way'!X54^(1/3))*COS(('OddsRatio_working_3-way'!Y54+2*PI())/3)</f>
        <v>-0.41724015973107792</v>
      </c>
      <c r="AH54" s="11">
        <f>-'OddsRatio_working_3-way'!U54/(3*'OddsRatio_working_3-way'!X54^(1/3))*COS(('OddsRatio_working_3-way'!Y54+4*PI())/3)</f>
        <v>-0.12245608342495777</v>
      </c>
      <c r="AI54" s="11">
        <f>'OddsRatio_working_3-way'!U54/(3*'OddsRatio_working_3-way'!X54^(1/3))*SIN(('OddsRatio_working_3-way'!Y54)/3)</f>
        <v>-0.17019366580815387</v>
      </c>
      <c r="AJ54" s="11">
        <f>'OddsRatio_working_3-way'!U54/(3*'OddsRatio_working_3-way'!X54^(1/3))*SIN(('OddsRatio_working_3-way'!Y54+2*PI())/3)</f>
        <v>-0.38229382399607348</v>
      </c>
      <c r="AK54" s="11">
        <f>'OddsRatio_working_3-way'!U54/(3*'OddsRatio_working_3-way'!X54^(1/3))*SIN(('OddsRatio_working_3-way'!Y54+4*PI())/3)</f>
        <v>0.55248748980422713</v>
      </c>
      <c r="AL54" s="11">
        <f>'OddsRatio_working_3-way'!Z54+'OddsRatio_working_3-way'!AF54</f>
        <v>1.079392486312071</v>
      </c>
      <c r="AM54" s="11">
        <f>'OddsRatio_working_3-way'!AA54+'OddsRatio_working_3-way'!AG54</f>
        <v>-0.83448031946215584</v>
      </c>
      <c r="AN54" s="11">
        <f>'OddsRatio_working_3-way'!AB54+'OddsRatio_working_3-way'!AH54</f>
        <v>-0.24491216684991554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1.079392486312071</v>
      </c>
      <c r="AS54" s="11">
        <f>IF(('OddsRatio_working_3-way'!X54=0),IF(Q54&gt;0,-Q54^(1/3),(-Q54)^(1/3)),'OddsRatio_working_3-way'!AM54-'OddsRatio_working_3-way'!R54/3)</f>
        <v>-0.83448031946215584</v>
      </c>
      <c r="AT54" s="11">
        <f>IF(('OddsRatio_working_3-way'!X54=0),IF(Q54&gt;0,-Q54^(1/3),(-Q54)^(1/3)),'OddsRatio_working_3-way'!AN54-'OddsRatio_working_3-way'!R54/3)</f>
        <v>-0.24491216684991554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3.92</v>
      </c>
      <c r="B55" s="4">
        <f>IF('True_Odds_Calculator_3-way'!B56="","",'True_Odds_Calculator_3-way'!B56)</f>
        <v>3.5</v>
      </c>
      <c r="C55" s="4">
        <f>IF('True_Odds_Calculator_3-way'!C56="","",'True_Odds_Calculator_3-way'!C56)</f>
        <v>2</v>
      </c>
      <c r="D55" s="9">
        <f t="shared" si="13"/>
        <v>0.24314037611560568</v>
      </c>
      <c r="E55" s="9">
        <f t="shared" si="14"/>
        <v>0.27284298286340991</v>
      </c>
      <c r="F55" s="9">
        <f t="shared" si="15"/>
        <v>0.48401664102098435</v>
      </c>
      <c r="G55" s="9">
        <f t="shared" si="16"/>
        <v>1.0660446671639237</v>
      </c>
      <c r="H55" s="9">
        <f t="shared" si="17"/>
        <v>4.1128504281186569</v>
      </c>
      <c r="I55" s="9">
        <f t="shared" si="18"/>
        <v>3.6651116679098101</v>
      </c>
      <c r="J55" s="9">
        <f t="shared" si="19"/>
        <v>2.0660446671639239</v>
      </c>
      <c r="K55" s="11">
        <f t="shared" si="20"/>
        <v>0.25510204081632654</v>
      </c>
      <c r="L55" s="11">
        <f t="shared" si="21"/>
        <v>0.2857142857142857</v>
      </c>
      <c r="M55" s="11">
        <f t="shared" si="22"/>
        <v>0.5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-0.26603498542274051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0.23396501457725946</v>
      </c>
      <c r="Q55" s="11">
        <f>2*'OddsRatio_working_3-way'!K55*'OddsRatio_working_3-way'!L55*'OddsRatio_working_3-way'!M55</f>
        <v>7.2886297376093298E-2</v>
      </c>
      <c r="R55" s="11">
        <f t="shared" si="23"/>
        <v>0</v>
      </c>
      <c r="S55" s="11">
        <f t="shared" si="24"/>
        <v>-0.87945205479452049</v>
      </c>
      <c r="T55" s="11">
        <f t="shared" si="25"/>
        <v>-0.27397260273972607</v>
      </c>
      <c r="U55" s="11">
        <f>'OddsRatio_working_3-way'!S55-'OddsRatio_working_3-way'!R55^2/3</f>
        <v>-0.87945205479452049</v>
      </c>
      <c r="V55" s="11">
        <f>'OddsRatio_working_3-way'!S55*'OddsRatio_working_3-way'!R55/3-2*'OddsRatio_working_3-way'!R55^3/27-'OddsRatio_working_3-way'!T55</f>
        <v>0.27397260273972607</v>
      </c>
      <c r="W55" s="11">
        <f>'OddsRatio_working_3-way'!V55^2+4*'OddsRatio_working_3-way'!U55^3/27</f>
        <v>-2.5709354604040405E-2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0.15872172319504674</v>
      </c>
      <c r="Y55" s="11">
        <f>IF('OddsRatio_working_3-way'!W55&gt;=0,IF('OddsRatio_working_3-way'!V55+SQRT('OddsRatio_working_3-way'!W55)&gt;0,0,PI()),ACOS('OddsRatio_working_3-way'!V55/(2*'OddsRatio_working_3-way'!X55)))</f>
        <v>0.52950032541436198</v>
      </c>
      <c r="Z55" s="11">
        <f>'OddsRatio_working_3-way'!X55^(1/3)*COS('OddsRatio_working_3-way'!Y55/3)</f>
        <v>0.53302233358196183</v>
      </c>
      <c r="AA55" s="11">
        <f>'OddsRatio_working_3-way'!X55^(1/3)*COS(('OddsRatio_working_3-way'!Y55+2*PI())/3)</f>
        <v>-0.34884225220687926</v>
      </c>
      <c r="AB55" s="11">
        <f>'OddsRatio_working_3-way'!X55^(1/3)*COS(('OddsRatio_working_3-way'!Y55+4*PI())/3)</f>
        <v>-0.18418008137508227</v>
      </c>
      <c r="AC55" s="11">
        <f>'OddsRatio_working_3-way'!X55^(1/3)*SIN('OddsRatio_working_3-way'!Y55/3)</f>
        <v>9.5067748655086118E-2</v>
      </c>
      <c r="AD55" s="11">
        <f>'OddsRatio_working_3-way'!X55^(1/3)*SIN(('OddsRatio_working_3-way'!Y55+2*PI())/3)</f>
        <v>0.41407700733889929</v>
      </c>
      <c r="AE55" s="11">
        <f>'OddsRatio_working_3-way'!X55^(1/3)*SIN(('OddsRatio_working_3-way'!Y55+4*PI())/3)</f>
        <v>-0.50914475599398545</v>
      </c>
      <c r="AF55" s="11">
        <f>-'OddsRatio_working_3-way'!U55/(3*'OddsRatio_working_3-way'!X55^(1/3))*COS(('OddsRatio_working_3-way'!Y55)/3)</f>
        <v>0.53302233358196183</v>
      </c>
      <c r="AG55" s="11">
        <f>-'OddsRatio_working_3-way'!U55/(3*'OddsRatio_working_3-way'!X55^(1/3))*COS(('OddsRatio_working_3-way'!Y55+2*PI())/3)</f>
        <v>-0.34884225220687926</v>
      </c>
      <c r="AH55" s="11">
        <f>-'OddsRatio_working_3-way'!U55/(3*'OddsRatio_working_3-way'!X55^(1/3))*COS(('OddsRatio_working_3-way'!Y55+4*PI())/3)</f>
        <v>-0.18418008137508227</v>
      </c>
      <c r="AI55" s="11">
        <f>'OddsRatio_working_3-way'!U55/(3*'OddsRatio_working_3-way'!X55^(1/3))*SIN(('OddsRatio_working_3-way'!Y55)/3)</f>
        <v>-9.5067748655086118E-2</v>
      </c>
      <c r="AJ55" s="11">
        <f>'OddsRatio_working_3-way'!U55/(3*'OddsRatio_working_3-way'!X55^(1/3))*SIN(('OddsRatio_working_3-way'!Y55+2*PI())/3)</f>
        <v>-0.41407700733889929</v>
      </c>
      <c r="AK55" s="11">
        <f>'OddsRatio_working_3-way'!U55/(3*'OddsRatio_working_3-way'!X55^(1/3))*SIN(('OddsRatio_working_3-way'!Y55+4*PI())/3)</f>
        <v>0.50914475599398545</v>
      </c>
      <c r="AL55" s="11">
        <f>'OddsRatio_working_3-way'!Z55+'OddsRatio_working_3-way'!AF55</f>
        <v>1.0660446671639237</v>
      </c>
      <c r="AM55" s="11">
        <f>'OddsRatio_working_3-way'!AA55+'OddsRatio_working_3-way'!AG55</f>
        <v>-0.69768450441375851</v>
      </c>
      <c r="AN55" s="11">
        <f>'OddsRatio_working_3-way'!AB55+'OddsRatio_working_3-way'!AH55</f>
        <v>-0.36836016275016453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1.0660446671639237</v>
      </c>
      <c r="AS55" s="11">
        <f>IF(('OddsRatio_working_3-way'!X55=0),IF(Q55&gt;0,-Q55^(1/3),(-Q55)^(1/3)),'OddsRatio_working_3-way'!AM55-'OddsRatio_working_3-way'!R55/3)</f>
        <v>-0.69768450441375851</v>
      </c>
      <c r="AT55" s="11">
        <f>IF(('OddsRatio_working_3-way'!X55=0),IF(Q55&gt;0,-Q55^(1/3),(-Q55)^(1/3)),'OddsRatio_working_3-way'!AN55-'OddsRatio_working_3-way'!R55/3)</f>
        <v>-0.36836016275016453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1.46</v>
      </c>
      <c r="B56" s="4">
        <f>IF('True_Odds_Calculator_3-way'!B57="","",'True_Odds_Calculator_3-way'!B57)</f>
        <v>4.9400000000000004</v>
      </c>
      <c r="C56" s="4">
        <f>IF('True_Odds_Calculator_3-way'!C57="","",'True_Odds_Calculator_3-way'!C57)</f>
        <v>6.86</v>
      </c>
      <c r="D56" s="9">
        <f t="shared" si="13"/>
        <v>0.67040860008701852</v>
      </c>
      <c r="E56" s="9">
        <f t="shared" si="14"/>
        <v>0.19190551599396208</v>
      </c>
      <c r="F56" s="9">
        <f t="shared" si="15"/>
        <v>0.1376858839190194</v>
      </c>
      <c r="G56" s="9">
        <f t="shared" si="16"/>
        <v>1.0687557456692653</v>
      </c>
      <c r="H56" s="9">
        <f t="shared" si="17"/>
        <v>1.4916276430078623</v>
      </c>
      <c r="I56" s="9">
        <f t="shared" si="18"/>
        <v>5.2108976379369052</v>
      </c>
      <c r="J56" s="9">
        <f t="shared" si="19"/>
        <v>7.2629086696218961</v>
      </c>
      <c r="K56" s="11">
        <f t="shared" si="20"/>
        <v>0.68493150684931503</v>
      </c>
      <c r="L56" s="11">
        <f t="shared" si="21"/>
        <v>0.20242914979757085</v>
      </c>
      <c r="M56" s="11">
        <f t="shared" si="22"/>
        <v>0.14577259475218657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-0.21465833138360835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0.20736881234504934</v>
      </c>
      <c r="Q56" s="11">
        <f>2*'OddsRatio_working_3-way'!K56*'OddsRatio_working_3-way'!L56*'OddsRatio_working_3-way'!M56</f>
        <v>4.0422770437631456E-2</v>
      </c>
      <c r="R56" s="11">
        <f t="shared" si="23"/>
        <v>0</v>
      </c>
      <c r="S56" s="11">
        <f t="shared" si="24"/>
        <v>-0.96604129459325683</v>
      </c>
      <c r="T56" s="11">
        <f t="shared" si="25"/>
        <v>-0.18831214319556666</v>
      </c>
      <c r="U56" s="11">
        <f>'OddsRatio_working_3-way'!S56-'OddsRatio_working_3-way'!R56^2/3</f>
        <v>-0.96604129459325683</v>
      </c>
      <c r="V56" s="11">
        <f>'OddsRatio_working_3-way'!S56*'OddsRatio_working_3-way'!R56/3-2*'OddsRatio_working_3-way'!R56^3/27-'OddsRatio_working_3-way'!T56</f>
        <v>0.18831214319556666</v>
      </c>
      <c r="W56" s="11">
        <f>'OddsRatio_working_3-way'!V56^2+4*'OddsRatio_working_3-way'!U56^3/27</f>
        <v>-9.8100655811649645E-2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0.18273075759608537</v>
      </c>
      <c r="Y56" s="11">
        <f>IF('OddsRatio_working_3-way'!W56&gt;=0,IF('OddsRatio_working_3-way'!V56+SQRT('OddsRatio_working_3-way'!W56)&gt;0,0,PI()),ACOS('OddsRatio_working_3-way'!V56/(2*'OddsRatio_working_3-way'!X56)))</f>
        <v>1.0294711484018526</v>
      </c>
      <c r="Z56" s="11">
        <f>'OddsRatio_working_3-way'!X56^(1/3)*COS('OddsRatio_working_3-way'!Y56/3)</f>
        <v>0.53437787283463278</v>
      </c>
      <c r="AA56" s="11">
        <f>'OddsRatio_working_3-way'!X56^(1/3)*COS(('OddsRatio_working_3-way'!Y56+2*PI())/3)</f>
        <v>-0.43253868820686092</v>
      </c>
      <c r="AB56" s="11">
        <f>'OddsRatio_working_3-way'!X56^(1/3)*COS(('OddsRatio_working_3-way'!Y56+4*PI())/3)</f>
        <v>-0.10183918462777156</v>
      </c>
      <c r="AC56" s="11">
        <f>'OddsRatio_working_3-way'!X56^(1/3)*SIN('OddsRatio_working_3-way'!Y56/3)</f>
        <v>0.19092944741226278</v>
      </c>
      <c r="AD56" s="11">
        <f>'OddsRatio_working_3-way'!X56^(1/3)*SIN(('OddsRatio_working_3-way'!Y56+2*PI())/3)</f>
        <v>0.367320089388951</v>
      </c>
      <c r="AE56" s="11">
        <f>'OddsRatio_working_3-way'!X56^(1/3)*SIN(('OddsRatio_working_3-way'!Y56+4*PI())/3)</f>
        <v>-0.5582495368012137</v>
      </c>
      <c r="AF56" s="11">
        <f>-'OddsRatio_working_3-way'!U56/(3*'OddsRatio_working_3-way'!X56^(1/3))*COS(('OddsRatio_working_3-way'!Y56)/3)</f>
        <v>0.53437787283463267</v>
      </c>
      <c r="AG56" s="11">
        <f>-'OddsRatio_working_3-way'!U56/(3*'OddsRatio_working_3-way'!X56^(1/3))*COS(('OddsRatio_working_3-way'!Y56+2*PI())/3)</f>
        <v>-0.43253868820686081</v>
      </c>
      <c r="AH56" s="11">
        <f>-'OddsRatio_working_3-way'!U56/(3*'OddsRatio_working_3-way'!X56^(1/3))*COS(('OddsRatio_working_3-way'!Y56+4*PI())/3)</f>
        <v>-0.10183918462777153</v>
      </c>
      <c r="AI56" s="11">
        <f>'OddsRatio_working_3-way'!U56/(3*'OddsRatio_working_3-way'!X56^(1/3))*SIN(('OddsRatio_working_3-way'!Y56)/3)</f>
        <v>-0.19092944741226273</v>
      </c>
      <c r="AJ56" s="11">
        <f>'OddsRatio_working_3-way'!U56/(3*'OddsRatio_working_3-way'!X56^(1/3))*SIN(('OddsRatio_working_3-way'!Y56+2*PI())/3)</f>
        <v>-0.36732008938895094</v>
      </c>
      <c r="AK56" s="11">
        <f>'OddsRatio_working_3-way'!U56/(3*'OddsRatio_working_3-way'!X56^(1/3))*SIN(('OddsRatio_working_3-way'!Y56+4*PI())/3)</f>
        <v>0.55824953680121359</v>
      </c>
      <c r="AL56" s="11">
        <f>'OddsRatio_working_3-way'!Z56+'OddsRatio_working_3-way'!AF56</f>
        <v>1.0687557456692653</v>
      </c>
      <c r="AM56" s="11">
        <f>'OddsRatio_working_3-way'!AA56+'OddsRatio_working_3-way'!AG56</f>
        <v>-0.86507737641372173</v>
      </c>
      <c r="AN56" s="11">
        <f>'OddsRatio_working_3-way'!AB56+'OddsRatio_working_3-way'!AH56</f>
        <v>-0.20367836925554308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1.0687557456692653</v>
      </c>
      <c r="AS56" s="11">
        <f>IF(('OddsRatio_working_3-way'!X56=0),IF(Q56&gt;0,-Q56^(1/3),(-Q56)^(1/3)),'OddsRatio_working_3-way'!AM56-'OddsRatio_working_3-way'!R56/3)</f>
        <v>-0.86507737641372173</v>
      </c>
      <c r="AT56" s="11">
        <f>IF(('OddsRatio_working_3-way'!X56=0),IF(Q56&gt;0,-Q56^(1/3),(-Q56)^(1/3)),'OddsRatio_working_3-way'!AN56-'OddsRatio_working_3-way'!R56/3)</f>
        <v>-0.20367836925554308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1.49</v>
      </c>
      <c r="B57" s="4">
        <f>IF('True_Odds_Calculator_3-way'!B58="","",'True_Odds_Calculator_3-way'!B58)</f>
        <v>5.33</v>
      </c>
      <c r="C57" s="4">
        <f>IF('True_Odds_Calculator_3-way'!C58="","",'True_Odds_Calculator_3-way'!C58)</f>
        <v>5.79</v>
      </c>
      <c r="D57" s="9">
        <f t="shared" si="13"/>
        <v>0.65744902017153317</v>
      </c>
      <c r="E57" s="9">
        <f t="shared" si="14"/>
        <v>0.17843734131212666</v>
      </c>
      <c r="F57" s="9">
        <f t="shared" si="15"/>
        <v>0.16411363851634017</v>
      </c>
      <c r="G57" s="9">
        <f t="shared" si="16"/>
        <v>1.0633275141555421</v>
      </c>
      <c r="H57" s="9">
        <f t="shared" si="17"/>
        <v>1.5210304819362159</v>
      </c>
      <c r="I57" s="9">
        <f t="shared" si="18"/>
        <v>5.6042081362934972</v>
      </c>
      <c r="J57" s="9">
        <f t="shared" si="19"/>
        <v>6.0933387928050466</v>
      </c>
      <c r="K57" s="11">
        <f t="shared" si="20"/>
        <v>0.67114093959731547</v>
      </c>
      <c r="L57" s="11">
        <f t="shared" si="21"/>
        <v>0.18761726078799248</v>
      </c>
      <c r="M57" s="11">
        <f t="shared" si="22"/>
        <v>0.17271157167530224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-0.22101790024510015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0.2089928105820737</v>
      </c>
      <c r="Q57" s="11">
        <f>2*'OddsRatio_working_3-way'!K57*'OddsRatio_working_3-way'!L57*'OddsRatio_working_3-way'!M57</f>
        <v>4.3494861723636556E-2</v>
      </c>
      <c r="R57" s="11">
        <f t="shared" si="23"/>
        <v>0</v>
      </c>
      <c r="S57" s="11">
        <f t="shared" si="24"/>
        <v>-0.94559223642206758</v>
      </c>
      <c r="T57" s="11">
        <f t="shared" si="25"/>
        <v>-0.19679338947389541</v>
      </c>
      <c r="U57" s="11">
        <f>'OddsRatio_working_3-way'!S57-'OddsRatio_working_3-way'!R57^2/3</f>
        <v>-0.94559223642206758</v>
      </c>
      <c r="V57" s="11">
        <f>'OddsRatio_working_3-way'!S57*'OddsRatio_working_3-way'!R57/3-2*'OddsRatio_working_3-way'!R57^3/27-'OddsRatio_working_3-way'!T57</f>
        <v>0.19679338947389541</v>
      </c>
      <c r="W57" s="11">
        <f>'OddsRatio_working_3-way'!V57^2+4*'OddsRatio_working_3-way'!U57^3/27</f>
        <v>-8.6531067838539602E-2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0.17695953349506482</v>
      </c>
      <c r="Y57" s="11">
        <f>IF('OddsRatio_working_3-way'!W57&gt;=0,IF('OddsRatio_working_3-way'!V57+SQRT('OddsRatio_working_3-way'!W57)&gt;0,0,PI()),ACOS('OddsRatio_working_3-way'!V57/(2*'OddsRatio_working_3-way'!X57)))</f>
        <v>0.98118182672731968</v>
      </c>
      <c r="Z57" s="11">
        <f>'OddsRatio_working_3-way'!X57^(1/3)*COS('OddsRatio_working_3-way'!Y57/3)</f>
        <v>0.53166375707777103</v>
      </c>
      <c r="AA57" s="11">
        <f>'OddsRatio_working_3-way'!X57^(1/3)*COS(('OddsRatio_working_3-way'!Y57+2*PI())/3)</f>
        <v>-0.42203141811240186</v>
      </c>
      <c r="AB57" s="11">
        <f>'OddsRatio_working_3-way'!X57^(1/3)*COS(('OddsRatio_working_3-way'!Y57+4*PI())/3)</f>
        <v>-0.10963233896536935</v>
      </c>
      <c r="AC57" s="11">
        <f>'OddsRatio_working_3-way'!X57^(1/3)*SIN('OddsRatio_working_3-way'!Y57/3)</f>
        <v>0.18036369244013059</v>
      </c>
      <c r="AD57" s="11">
        <f>'OddsRatio_working_3-way'!X57^(1/3)*SIN(('OddsRatio_working_3-way'!Y57+2*PI())/3)</f>
        <v>0.37025247368076314</v>
      </c>
      <c r="AE57" s="11">
        <f>'OddsRatio_working_3-way'!X57^(1/3)*SIN(('OddsRatio_working_3-way'!Y57+4*PI())/3)</f>
        <v>-0.55061616612089359</v>
      </c>
      <c r="AF57" s="11">
        <f>-'OddsRatio_working_3-way'!U57/(3*'OddsRatio_working_3-way'!X57^(1/3))*COS(('OddsRatio_working_3-way'!Y57)/3)</f>
        <v>0.53166375707777103</v>
      </c>
      <c r="AG57" s="11">
        <f>-'OddsRatio_working_3-way'!U57/(3*'OddsRatio_working_3-way'!X57^(1/3))*COS(('OddsRatio_working_3-way'!Y57+2*PI())/3)</f>
        <v>-0.42203141811240186</v>
      </c>
      <c r="AH57" s="11">
        <f>-'OddsRatio_working_3-way'!U57/(3*'OddsRatio_working_3-way'!X57^(1/3))*COS(('OddsRatio_working_3-way'!Y57+4*PI())/3)</f>
        <v>-0.10963233896536935</v>
      </c>
      <c r="AI57" s="11">
        <f>'OddsRatio_working_3-way'!U57/(3*'OddsRatio_working_3-way'!X57^(1/3))*SIN(('OddsRatio_working_3-way'!Y57)/3)</f>
        <v>-0.18036369244013059</v>
      </c>
      <c r="AJ57" s="11">
        <f>'OddsRatio_working_3-way'!U57/(3*'OddsRatio_working_3-way'!X57^(1/3))*SIN(('OddsRatio_working_3-way'!Y57+2*PI())/3)</f>
        <v>-0.37025247368076314</v>
      </c>
      <c r="AK57" s="11">
        <f>'OddsRatio_working_3-way'!U57/(3*'OddsRatio_working_3-way'!X57^(1/3))*SIN(('OddsRatio_working_3-way'!Y57+4*PI())/3)</f>
        <v>0.55061616612089359</v>
      </c>
      <c r="AL57" s="11">
        <f>'OddsRatio_working_3-way'!Z57+'OddsRatio_working_3-way'!AF57</f>
        <v>1.0633275141555421</v>
      </c>
      <c r="AM57" s="11">
        <f>'OddsRatio_working_3-way'!AA57+'OddsRatio_working_3-way'!AG57</f>
        <v>-0.84406283622480371</v>
      </c>
      <c r="AN57" s="11">
        <f>'OddsRatio_working_3-way'!AB57+'OddsRatio_working_3-way'!AH57</f>
        <v>-0.2192646779307387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1.0633275141555421</v>
      </c>
      <c r="AS57" s="11">
        <f>IF(('OddsRatio_working_3-way'!X57=0),IF(Q57&gt;0,-Q57^(1/3),(-Q57)^(1/3)),'OddsRatio_working_3-way'!AM57-'OddsRatio_working_3-way'!R57/3)</f>
        <v>-0.84406283622480371</v>
      </c>
      <c r="AT57" s="11">
        <f>IF(('OddsRatio_working_3-way'!X57=0),IF(Q57&gt;0,-Q57^(1/3),(-Q57)^(1/3)),'OddsRatio_working_3-way'!AN57-'OddsRatio_working_3-way'!R57/3)</f>
        <v>-0.2192646779307387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1.84</v>
      </c>
      <c r="B58" s="4">
        <f>IF('True_Odds_Calculator_3-way'!B59="","",'True_Odds_Calculator_3-way'!B59)</f>
        <v>4.04</v>
      </c>
      <c r="C58" s="4">
        <f>IF('True_Odds_Calculator_3-way'!C59="","",'True_Odds_Calculator_3-way'!C59)</f>
        <v>4.2</v>
      </c>
      <c r="D58" s="9">
        <f t="shared" si="13"/>
        <v>0.53165414702137082</v>
      </c>
      <c r="E58" s="9">
        <f t="shared" si="14"/>
        <v>0.23877182692197968</v>
      </c>
      <c r="F58" s="9">
        <f t="shared" si="15"/>
        <v>0.2295740260566497</v>
      </c>
      <c r="G58" s="9">
        <f t="shared" si="16"/>
        <v>1.0487167080385977</v>
      </c>
      <c r="H58" s="9">
        <f t="shared" si="17"/>
        <v>1.8809220347524218</v>
      </c>
      <c r="I58" s="9">
        <f t="shared" si="18"/>
        <v>4.1880987924373372</v>
      </c>
      <c r="J58" s="9">
        <f t="shared" si="19"/>
        <v>4.3558934657235131</v>
      </c>
      <c r="K58" s="11">
        <f t="shared" si="20"/>
        <v>0.54347826086956519</v>
      </c>
      <c r="L58" s="11">
        <f t="shared" si="21"/>
        <v>0.24752475247524752</v>
      </c>
      <c r="M58" s="11">
        <f t="shared" si="22"/>
        <v>0.23809523809523808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-0.26173052087817483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0.22676957136707457</v>
      </c>
      <c r="Q58" s="11">
        <f>2*'OddsRatio_working_3-way'!K58*'OddsRatio_working_3-way'!L58*'OddsRatio_working_3-way'!M58</f>
        <v>6.4059200951151002E-2</v>
      </c>
      <c r="R58" s="11">
        <f t="shared" si="23"/>
        <v>0</v>
      </c>
      <c r="S58" s="11">
        <f t="shared" si="24"/>
        <v>-0.8664238721804508</v>
      </c>
      <c r="T58" s="11">
        <f t="shared" si="25"/>
        <v>-0.24475250626566405</v>
      </c>
      <c r="U58" s="11">
        <f>'OddsRatio_working_3-way'!S58-'OddsRatio_working_3-way'!R58^2/3</f>
        <v>-0.8664238721804508</v>
      </c>
      <c r="V58" s="11">
        <f>'OddsRatio_working_3-way'!S58*'OddsRatio_working_3-way'!R58/3-2*'OddsRatio_working_3-way'!R58^3/27-'OddsRatio_working_3-way'!T58</f>
        <v>0.24475250626566405</v>
      </c>
      <c r="W58" s="11">
        <f>'OddsRatio_working_3-way'!V58^2+4*'OddsRatio_working_3-way'!U58^3/27</f>
        <v>-3.645413946297732E-2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0.15520786770191553</v>
      </c>
      <c r="Y58" s="11">
        <f>IF('OddsRatio_working_3-way'!W58&gt;=0,IF('OddsRatio_working_3-way'!V58+SQRT('OddsRatio_working_3-way'!W58)&gt;0,0,PI()),ACOS('OddsRatio_working_3-way'!V58/(2*'OddsRatio_working_3-way'!X58)))</f>
        <v>0.6624839974465353</v>
      </c>
      <c r="Z58" s="11">
        <f>'OddsRatio_working_3-way'!X58^(1/3)*COS('OddsRatio_working_3-way'!Y58/3)</f>
        <v>0.52435835401929898</v>
      </c>
      <c r="AA58" s="11">
        <f>'OddsRatio_working_3-way'!X58^(1/3)*COS(('OddsRatio_working_3-way'!Y58+2*PI())/3)</f>
        <v>-0.36412134430435344</v>
      </c>
      <c r="AB58" s="11">
        <f>'OddsRatio_working_3-way'!X58^(1/3)*COS(('OddsRatio_working_3-way'!Y58+4*PI())/3)</f>
        <v>-0.16023700971494564</v>
      </c>
      <c r="AC58" s="11">
        <f>'OddsRatio_working_3-way'!X58^(1/3)*SIN('OddsRatio_working_3-way'!Y58/3)</f>
        <v>0.11771267545874239</v>
      </c>
      <c r="AD58" s="11">
        <f>'OddsRatio_working_3-way'!X58^(1/3)*SIN(('OddsRatio_working_3-way'!Y58+2*PI())/3)</f>
        <v>0.39525131753793585</v>
      </c>
      <c r="AE58" s="11">
        <f>'OddsRatio_working_3-way'!X58^(1/3)*SIN(('OddsRatio_working_3-way'!Y58+4*PI())/3)</f>
        <v>-0.51296399299667816</v>
      </c>
      <c r="AF58" s="11">
        <f>-'OddsRatio_working_3-way'!U58/(3*'OddsRatio_working_3-way'!X58^(1/3))*COS(('OddsRatio_working_3-way'!Y58)/3)</f>
        <v>0.52435835401929887</v>
      </c>
      <c r="AG58" s="11">
        <f>-'OddsRatio_working_3-way'!U58/(3*'OddsRatio_working_3-way'!X58^(1/3))*COS(('OddsRatio_working_3-way'!Y58+2*PI())/3)</f>
        <v>-0.36412134430435339</v>
      </c>
      <c r="AH58" s="11">
        <f>-'OddsRatio_working_3-way'!U58/(3*'OddsRatio_working_3-way'!X58^(1/3))*COS(('OddsRatio_working_3-way'!Y58+4*PI())/3)</f>
        <v>-0.16023700971494559</v>
      </c>
      <c r="AI58" s="11">
        <f>'OddsRatio_working_3-way'!U58/(3*'OddsRatio_working_3-way'!X58^(1/3))*SIN(('OddsRatio_working_3-way'!Y58)/3)</f>
        <v>-0.11771267545874237</v>
      </c>
      <c r="AJ58" s="11">
        <f>'OddsRatio_working_3-way'!U58/(3*'OddsRatio_working_3-way'!X58^(1/3))*SIN(('OddsRatio_working_3-way'!Y58+2*PI())/3)</f>
        <v>-0.39525131753793574</v>
      </c>
      <c r="AK58" s="11">
        <f>'OddsRatio_working_3-way'!U58/(3*'OddsRatio_working_3-way'!X58^(1/3))*SIN(('OddsRatio_working_3-way'!Y58+4*PI())/3)</f>
        <v>0.51296399299667805</v>
      </c>
      <c r="AL58" s="11">
        <f>'OddsRatio_working_3-way'!Z58+'OddsRatio_working_3-way'!AF58</f>
        <v>1.0487167080385977</v>
      </c>
      <c r="AM58" s="11">
        <f>'OddsRatio_working_3-way'!AA58+'OddsRatio_working_3-way'!AG58</f>
        <v>-0.72824268860870678</v>
      </c>
      <c r="AN58" s="11">
        <f>'OddsRatio_working_3-way'!AB58+'OddsRatio_working_3-way'!AH58</f>
        <v>-0.32047401942989123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1.0487167080385977</v>
      </c>
      <c r="AS58" s="11">
        <f>IF(('OddsRatio_working_3-way'!X58=0),IF(Q58&gt;0,-Q58^(1/3),(-Q58)^(1/3)),'OddsRatio_working_3-way'!AM58-'OddsRatio_working_3-way'!R58/3)</f>
        <v>-0.72824268860870678</v>
      </c>
      <c r="AT58" s="11">
        <f>IF(('OddsRatio_working_3-way'!X58=0),IF(Q58&gt;0,-Q58^(1/3),(-Q58)^(1/3)),'OddsRatio_working_3-way'!AN58-'OddsRatio_working_3-way'!R58/3)</f>
        <v>-0.32047401942989123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1.74</v>
      </c>
      <c r="B59" s="4">
        <f>IF('True_Odds_Calculator_3-way'!B60="","",'True_Odds_Calculator_3-way'!B60)</f>
        <v>4.25</v>
      </c>
      <c r="C59" s="4">
        <f>IF('True_Odds_Calculator_3-way'!C60="","",'True_Odds_Calculator_3-way'!C60)</f>
        <v>4.5199999999999996</v>
      </c>
      <c r="D59" s="9">
        <f t="shared" si="13"/>
        <v>0.56177515836195513</v>
      </c>
      <c r="E59" s="9">
        <f t="shared" si="14"/>
        <v>0.22593814678167029</v>
      </c>
      <c r="F59" s="9">
        <f t="shared" si="15"/>
        <v>0.21228669485637425</v>
      </c>
      <c r="G59" s="9">
        <f t="shared" si="16"/>
        <v>1.0541507988178935</v>
      </c>
      <c r="H59" s="9">
        <f t="shared" si="17"/>
        <v>1.7800715911252416</v>
      </c>
      <c r="I59" s="9">
        <f t="shared" si="18"/>
        <v>4.425990096158154</v>
      </c>
      <c r="J59" s="9">
        <f t="shared" si="19"/>
        <v>4.7106108118389853</v>
      </c>
      <c r="K59" s="11">
        <f t="shared" si="20"/>
        <v>0.57471264367816088</v>
      </c>
      <c r="L59" s="11">
        <f t="shared" si="21"/>
        <v>0.23529411764705882</v>
      </c>
      <c r="M59" s="11">
        <f t="shared" si="22"/>
        <v>0.22123893805309736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-0.25326847247901274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0.22467943539942675</v>
      </c>
      <c r="Q59" s="11">
        <f>2*'OddsRatio_working_3-way'!K59*'OddsRatio_working_3-way'!L59*'OddsRatio_working_3-way'!M59</f>
        <v>5.983473645790327E-2</v>
      </c>
      <c r="R59" s="11">
        <f t="shared" si="23"/>
        <v>0</v>
      </c>
      <c r="S59" s="11">
        <f t="shared" si="24"/>
        <v>-0.88711963711963782</v>
      </c>
      <c r="T59" s="11">
        <f t="shared" si="25"/>
        <v>-0.23625023625023645</v>
      </c>
      <c r="U59" s="11">
        <f>'OddsRatio_working_3-way'!S59-'OddsRatio_working_3-way'!R59^2/3</f>
        <v>-0.88711963711963782</v>
      </c>
      <c r="V59" s="11">
        <f>'OddsRatio_working_3-way'!S59*'OddsRatio_working_3-way'!R59/3-2*'OddsRatio_working_3-way'!R59^3/27-'OddsRatio_working_3-way'!T59</f>
        <v>0.23625023625023645</v>
      </c>
      <c r="W59" s="11">
        <f>'OddsRatio_working_3-way'!V59^2+4*'OddsRatio_working_3-way'!U59^3/27</f>
        <v>-4.7614940156100627E-2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0.16080198559438963</v>
      </c>
      <c r="Y59" s="11">
        <f>IF('OddsRatio_working_3-way'!W59&gt;=0,IF('OddsRatio_working_3-way'!V59+SQRT('OddsRatio_working_3-way'!W59)&gt;0,0,PI()),ACOS('OddsRatio_working_3-way'!V59/(2*'OddsRatio_working_3-way'!X59)))</f>
        <v>0.74571955729552164</v>
      </c>
      <c r="Z59" s="11">
        <f>'OddsRatio_working_3-way'!X59^(1/3)*COS('OddsRatio_working_3-way'!Y59/3)</f>
        <v>0.52707539940894677</v>
      </c>
      <c r="AA59" s="11">
        <f>'OddsRatio_working_3-way'!X59^(1/3)*COS(('OddsRatio_working_3-way'!Y59+2*PI())/3)</f>
        <v>-0.37939775228228778</v>
      </c>
      <c r="AB59" s="11">
        <f>'OddsRatio_working_3-way'!X59^(1/3)*COS(('OddsRatio_working_3-way'!Y59+4*PI())/3)</f>
        <v>-0.1476776471266591</v>
      </c>
      <c r="AC59" s="11">
        <f>'OddsRatio_working_3-way'!X59^(1/3)*SIN('OddsRatio_working_3-way'!Y59/3)</f>
        <v>0.13378366508825057</v>
      </c>
      <c r="AD59" s="11">
        <f>'OddsRatio_working_3-way'!X59^(1/3)*SIN(('OddsRatio_working_3-way'!Y59+2*PI())/3)</f>
        <v>0.38956885305385203</v>
      </c>
      <c r="AE59" s="11">
        <f>'OddsRatio_working_3-way'!X59^(1/3)*SIN(('OddsRatio_working_3-way'!Y59+4*PI())/3)</f>
        <v>-0.52335251814210271</v>
      </c>
      <c r="AF59" s="11">
        <f>-'OddsRatio_working_3-way'!U59/(3*'OddsRatio_working_3-way'!X59^(1/3))*COS(('OddsRatio_working_3-way'!Y59)/3)</f>
        <v>0.52707539940894677</v>
      </c>
      <c r="AG59" s="11">
        <f>-'OddsRatio_working_3-way'!U59/(3*'OddsRatio_working_3-way'!X59^(1/3))*COS(('OddsRatio_working_3-way'!Y59+2*PI())/3)</f>
        <v>-0.37939775228228778</v>
      </c>
      <c r="AH59" s="11">
        <f>-'OddsRatio_working_3-way'!U59/(3*'OddsRatio_working_3-way'!X59^(1/3))*COS(('OddsRatio_working_3-way'!Y59+4*PI())/3)</f>
        <v>-0.1476776471266591</v>
      </c>
      <c r="AI59" s="11">
        <f>'OddsRatio_working_3-way'!U59/(3*'OddsRatio_working_3-way'!X59^(1/3))*SIN(('OddsRatio_working_3-way'!Y59)/3)</f>
        <v>-0.13378366508825057</v>
      </c>
      <c r="AJ59" s="11">
        <f>'OddsRatio_working_3-way'!U59/(3*'OddsRatio_working_3-way'!X59^(1/3))*SIN(('OddsRatio_working_3-way'!Y59+2*PI())/3)</f>
        <v>-0.38956885305385203</v>
      </c>
      <c r="AK59" s="11">
        <f>'OddsRatio_working_3-way'!U59/(3*'OddsRatio_working_3-way'!X59^(1/3))*SIN(('OddsRatio_working_3-way'!Y59+4*PI())/3)</f>
        <v>0.52335251814210271</v>
      </c>
      <c r="AL59" s="11">
        <f>'OddsRatio_working_3-way'!Z59+'OddsRatio_working_3-way'!AF59</f>
        <v>1.0541507988178935</v>
      </c>
      <c r="AM59" s="11">
        <f>'OddsRatio_working_3-way'!AA59+'OddsRatio_working_3-way'!AG59</f>
        <v>-0.75879550456457556</v>
      </c>
      <c r="AN59" s="11">
        <f>'OddsRatio_working_3-way'!AB59+'OddsRatio_working_3-way'!AH59</f>
        <v>-0.29535529425331819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1.0541507988178935</v>
      </c>
      <c r="AS59" s="11">
        <f>IF(('OddsRatio_working_3-way'!X59=0),IF(Q59&gt;0,-Q59^(1/3),(-Q59)^(1/3)),'OddsRatio_working_3-way'!AM59-'OddsRatio_working_3-way'!R59/3)</f>
        <v>-0.75879550456457556</v>
      </c>
      <c r="AT59" s="11">
        <f>IF(('OddsRatio_working_3-way'!X59=0),IF(Q59&gt;0,-Q59^(1/3),(-Q59)^(1/3)),'OddsRatio_working_3-way'!AN59-'OddsRatio_working_3-way'!R59/3)</f>
        <v>-0.29535529425331819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5.56</v>
      </c>
      <c r="B60" s="4">
        <f>IF('True_Odds_Calculator_3-way'!B61="","",'True_Odds_Calculator_3-way'!B61)</f>
        <v>5.18</v>
      </c>
      <c r="C60" s="4">
        <f>IF('True_Odds_Calculator_3-way'!C61="","",'True_Odds_Calculator_3-way'!C61)</f>
        <v>1.48</v>
      </c>
      <c r="D60" s="9">
        <f t="shared" si="13"/>
        <v>0.16641073185234193</v>
      </c>
      <c r="E60" s="9">
        <f t="shared" si="14"/>
        <v>0.1788335419663398</v>
      </c>
      <c r="F60" s="9">
        <f t="shared" si="15"/>
        <v>0.65475572618131805</v>
      </c>
      <c r="G60" s="9">
        <f t="shared" si="16"/>
        <v>1.0985148736060695</v>
      </c>
      <c r="H60" s="9">
        <f t="shared" si="17"/>
        <v>6.009227823643676</v>
      </c>
      <c r="I60" s="9">
        <f t="shared" si="18"/>
        <v>5.5917921716733705</v>
      </c>
      <c r="J60" s="9">
        <f t="shared" si="19"/>
        <v>1.5272871393309133</v>
      </c>
      <c r="K60" s="11">
        <f t="shared" si="20"/>
        <v>0.17985611510791369</v>
      </c>
      <c r="L60" s="11">
        <f t="shared" si="21"/>
        <v>0.19305019305019305</v>
      </c>
      <c r="M60" s="11">
        <f t="shared" si="22"/>
        <v>0.67567567567567566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-0.21464268635180539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0.21630405161418192</v>
      </c>
      <c r="Q60" s="11">
        <f>2*'OddsRatio_working_3-way'!K60*'OddsRatio_working_3-way'!L60*'OddsRatio_working_3-way'!M60</f>
        <v>4.6920618571406059E-2</v>
      </c>
      <c r="R60" s="11">
        <f t="shared" si="23"/>
        <v>0</v>
      </c>
      <c r="S60" s="11">
        <f t="shared" si="24"/>
        <v>-1.0077401438204772</v>
      </c>
      <c r="T60" s="11">
        <f t="shared" si="25"/>
        <v>-0.2185987296790623</v>
      </c>
      <c r="U60" s="11">
        <f>'OddsRatio_working_3-way'!S60-'OddsRatio_working_3-way'!R60^2/3</f>
        <v>-1.0077401438204772</v>
      </c>
      <c r="V60" s="11">
        <f>'OddsRatio_working_3-way'!S60*'OddsRatio_working_3-way'!R60/3-2*'OddsRatio_working_3-way'!R60^3/27-'OddsRatio_working_3-way'!T60</f>
        <v>0.2185987296790623</v>
      </c>
      <c r="W60" s="11">
        <f>'OddsRatio_working_3-way'!V60^2+4*'OddsRatio_working_3-way'!U60^3/27</f>
        <v>-0.10382950273843192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0.19468879484688612</v>
      </c>
      <c r="Y60" s="11">
        <f>IF('OddsRatio_working_3-way'!W60&gt;=0,IF('OddsRatio_working_3-way'!V60+SQRT('OddsRatio_working_3-way'!W60)&gt;0,0,PI()),ACOS('OddsRatio_working_3-way'!V60/(2*'OddsRatio_working_3-way'!X60)))</f>
        <v>0.97471306903010513</v>
      </c>
      <c r="Z60" s="11">
        <f>'OddsRatio_working_3-way'!X60^(1/3)*COS('OddsRatio_working_3-way'!Y60/3)</f>
        <v>0.54925743680303474</v>
      </c>
      <c r="AA60" s="11">
        <f>'OddsRatio_working_3-way'!X60^(1/3)*COS(('OddsRatio_working_3-way'!Y60+2*PI())/3)</f>
        <v>-0.43485430013720516</v>
      </c>
      <c r="AB60" s="11">
        <f>'OddsRatio_working_3-way'!X60^(1/3)*COS(('OddsRatio_working_3-way'!Y60+4*PI())/3)</f>
        <v>-0.11440313666582938</v>
      </c>
      <c r="AC60" s="11">
        <f>'OddsRatio_working_3-way'!X60^(1/3)*SIN('OddsRatio_working_3-way'!Y60/3)</f>
        <v>0.1850125654923275</v>
      </c>
      <c r="AD60" s="11">
        <f>'OddsRatio_working_3-way'!X60^(1/3)*SIN(('OddsRatio_working_3-way'!Y60+2*PI())/3)</f>
        <v>0.38316461074279018</v>
      </c>
      <c r="AE60" s="11">
        <f>'OddsRatio_working_3-way'!X60^(1/3)*SIN(('OddsRatio_working_3-way'!Y60+4*PI())/3)</f>
        <v>-0.56817717623511776</v>
      </c>
      <c r="AF60" s="11">
        <f>-'OddsRatio_working_3-way'!U60/(3*'OddsRatio_working_3-way'!X60^(1/3))*COS(('OddsRatio_working_3-way'!Y60)/3)</f>
        <v>0.54925743680303463</v>
      </c>
      <c r="AG60" s="11">
        <f>-'OddsRatio_working_3-way'!U60/(3*'OddsRatio_working_3-way'!X60^(1/3))*COS(('OddsRatio_working_3-way'!Y60+2*PI())/3)</f>
        <v>-0.43485430013720511</v>
      </c>
      <c r="AH60" s="11">
        <f>-'OddsRatio_working_3-way'!U60/(3*'OddsRatio_working_3-way'!X60^(1/3))*COS(('OddsRatio_working_3-way'!Y60+4*PI())/3)</f>
        <v>-0.11440313666582937</v>
      </c>
      <c r="AI60" s="11">
        <f>'OddsRatio_working_3-way'!U60/(3*'OddsRatio_working_3-way'!X60^(1/3))*SIN(('OddsRatio_working_3-way'!Y60)/3)</f>
        <v>-0.18501256549232747</v>
      </c>
      <c r="AJ60" s="11">
        <f>'OddsRatio_working_3-way'!U60/(3*'OddsRatio_working_3-way'!X60^(1/3))*SIN(('OddsRatio_working_3-way'!Y60+2*PI())/3)</f>
        <v>-0.38316461074279012</v>
      </c>
      <c r="AK60" s="11">
        <f>'OddsRatio_working_3-way'!U60/(3*'OddsRatio_working_3-way'!X60^(1/3))*SIN(('OddsRatio_working_3-way'!Y60+4*PI())/3)</f>
        <v>0.56817717623511765</v>
      </c>
      <c r="AL60" s="11">
        <f>'OddsRatio_working_3-way'!Z60+'OddsRatio_working_3-way'!AF60</f>
        <v>1.0985148736060695</v>
      </c>
      <c r="AM60" s="11">
        <f>'OddsRatio_working_3-way'!AA60+'OddsRatio_working_3-way'!AG60</f>
        <v>-0.86970860027441033</v>
      </c>
      <c r="AN60" s="11">
        <f>'OddsRatio_working_3-way'!AB60+'OddsRatio_working_3-way'!AH60</f>
        <v>-0.22880627333165876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1.0985148736060695</v>
      </c>
      <c r="AS60" s="11">
        <f>IF(('OddsRatio_working_3-way'!X60=0),IF(Q60&gt;0,-Q60^(1/3),(-Q60)^(1/3)),'OddsRatio_working_3-way'!AM60-'OddsRatio_working_3-way'!R60/3)</f>
        <v>-0.86970860027441033</v>
      </c>
      <c r="AT60" s="11">
        <f>IF(('OddsRatio_working_3-way'!X60=0),IF(Q60&gt;0,-Q60^(1/3),(-Q60)^(1/3)),'OddsRatio_working_3-way'!AN60-'OddsRatio_working_3-way'!R60/3)</f>
        <v>-0.22880627333165876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2.0099999999999998</v>
      </c>
      <c r="B61" s="4">
        <f>IF('True_Odds_Calculator_3-way'!B62="","",'True_Odds_Calculator_3-way'!B62)</f>
        <v>3.93</v>
      </c>
      <c r="C61" s="4">
        <f>IF('True_Odds_Calculator_3-way'!C62="","",'True_Odds_Calculator_3-way'!C62)</f>
        <v>3.63</v>
      </c>
      <c r="D61" s="9">
        <f t="shared" si="13"/>
        <v>0.4867138481756943</v>
      </c>
      <c r="E61" s="9">
        <f t="shared" si="14"/>
        <v>0.24634360721319704</v>
      </c>
      <c r="F61" s="9">
        <f t="shared" si="15"/>
        <v>0.26694254461110883</v>
      </c>
      <c r="G61" s="9">
        <f t="shared" si="16"/>
        <v>1.0441537930798361</v>
      </c>
      <c r="H61" s="9">
        <f t="shared" si="17"/>
        <v>2.054595331010634</v>
      </c>
      <c r="I61" s="9">
        <f t="shared" si="18"/>
        <v>4.0593706137239201</v>
      </c>
      <c r="J61" s="9">
        <f t="shared" si="19"/>
        <v>3.7461244757999692</v>
      </c>
      <c r="K61" s="11">
        <f t="shared" si="20"/>
        <v>0.49751243781094534</v>
      </c>
      <c r="L61" s="11">
        <f t="shared" si="21"/>
        <v>0.2544529262086514</v>
      </c>
      <c r="M61" s="11">
        <f t="shared" si="22"/>
        <v>0.27548209366391185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-0.27142478956621297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0.22912376481104668</v>
      </c>
      <c r="Q61" s="11">
        <f>2*'OddsRatio_working_3-way'!K61*'OddsRatio_working_3-way'!L61*'OddsRatio_working_3-way'!M61</f>
        <v>6.9748482438674791E-2</v>
      </c>
      <c r="R61" s="11">
        <f t="shared" si="23"/>
        <v>0</v>
      </c>
      <c r="S61" s="11">
        <f t="shared" si="24"/>
        <v>-0.84415194786455894</v>
      </c>
      <c r="T61" s="11">
        <f t="shared" si="25"/>
        <v>-0.25697167362695861</v>
      </c>
      <c r="U61" s="11">
        <f>'OddsRatio_working_3-way'!S61-'OddsRatio_working_3-way'!R61^2/3</f>
        <v>-0.84415194786455894</v>
      </c>
      <c r="V61" s="11">
        <f>'OddsRatio_working_3-way'!S61*'OddsRatio_working_3-way'!R61/3-2*'OddsRatio_working_3-way'!R61^3/27-'OddsRatio_working_3-way'!T61</f>
        <v>0.25697167362695861</v>
      </c>
      <c r="W61" s="11">
        <f>'OddsRatio_working_3-way'!V61^2+4*'OddsRatio_working_3-way'!U61^3/27</f>
        <v>-2.3082056177783319E-2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0.14926193187181339</v>
      </c>
      <c r="Y61" s="11">
        <f>IF('OddsRatio_working_3-way'!W61&gt;=0,IF('OddsRatio_working_3-way'!V61+SQRT('OddsRatio_working_3-way'!W61)&gt;0,0,PI()),ACOS('OddsRatio_working_3-way'!V61/(2*'OddsRatio_working_3-way'!X61)))</f>
        <v>0.53394150621159508</v>
      </c>
      <c r="Z61" s="11">
        <f>'OddsRatio_working_3-way'!X61^(1/3)*COS('OddsRatio_working_3-way'!Y61/3)</f>
        <v>0.52207689653991807</v>
      </c>
      <c r="AA61" s="11">
        <f>'OddsRatio_working_3-way'!X61^(1/3)*COS(('OddsRatio_working_3-way'!Y61+2*PI())/3)</f>
        <v>-0.34236970020041596</v>
      </c>
      <c r="AB61" s="11">
        <f>'OddsRatio_working_3-way'!X61^(1/3)*COS(('OddsRatio_working_3-way'!Y61+4*PI())/3)</f>
        <v>-0.17970719633950188</v>
      </c>
      <c r="AC61" s="11">
        <f>'OddsRatio_working_3-way'!X61^(1/3)*SIN('OddsRatio_working_3-way'!Y61/3)</f>
        <v>9.3913240391157254E-2</v>
      </c>
      <c r="AD61" s="11">
        <f>'OddsRatio_working_3-way'!X61^(1/3)*SIN(('OddsRatio_working_3-way'!Y61+2*PI())/3)</f>
        <v>0.40517523493693064</v>
      </c>
      <c r="AE61" s="11">
        <f>'OddsRatio_working_3-way'!X61^(1/3)*SIN(('OddsRatio_working_3-way'!Y61+4*PI())/3)</f>
        <v>-0.49908847532808787</v>
      </c>
      <c r="AF61" s="11">
        <f>-'OddsRatio_working_3-way'!U61/(3*'OddsRatio_working_3-way'!X61^(1/3))*COS(('OddsRatio_working_3-way'!Y61)/3)</f>
        <v>0.52207689653991807</v>
      </c>
      <c r="AG61" s="11">
        <f>-'OddsRatio_working_3-way'!U61/(3*'OddsRatio_working_3-way'!X61^(1/3))*COS(('OddsRatio_working_3-way'!Y61+2*PI())/3)</f>
        <v>-0.34236970020041596</v>
      </c>
      <c r="AH61" s="11">
        <f>-'OddsRatio_working_3-way'!U61/(3*'OddsRatio_working_3-way'!X61^(1/3))*COS(('OddsRatio_working_3-way'!Y61+4*PI())/3)</f>
        <v>-0.17970719633950188</v>
      </c>
      <c r="AI61" s="11">
        <f>'OddsRatio_working_3-way'!U61/(3*'OddsRatio_working_3-way'!X61^(1/3))*SIN(('OddsRatio_working_3-way'!Y61)/3)</f>
        <v>-9.3913240391157254E-2</v>
      </c>
      <c r="AJ61" s="11">
        <f>'OddsRatio_working_3-way'!U61/(3*'OddsRatio_working_3-way'!X61^(1/3))*SIN(('OddsRatio_working_3-way'!Y61+2*PI())/3)</f>
        <v>-0.40517523493693064</v>
      </c>
      <c r="AK61" s="11">
        <f>'OddsRatio_working_3-way'!U61/(3*'OddsRatio_working_3-way'!X61^(1/3))*SIN(('OddsRatio_working_3-way'!Y61+4*PI())/3)</f>
        <v>0.49908847532808787</v>
      </c>
      <c r="AL61" s="11">
        <f>'OddsRatio_working_3-way'!Z61+'OddsRatio_working_3-way'!AF61</f>
        <v>1.0441537930798361</v>
      </c>
      <c r="AM61" s="11">
        <f>'OddsRatio_working_3-way'!AA61+'OddsRatio_working_3-way'!AG61</f>
        <v>-0.68473940040083192</v>
      </c>
      <c r="AN61" s="11">
        <f>'OddsRatio_working_3-way'!AB61+'OddsRatio_working_3-way'!AH61</f>
        <v>-0.35941439267900377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1.0441537930798361</v>
      </c>
      <c r="AS61" s="11">
        <f>IF(('OddsRatio_working_3-way'!X61=0),IF(Q61&gt;0,-Q61^(1/3),(-Q61)^(1/3)),'OddsRatio_working_3-way'!AM61-'OddsRatio_working_3-way'!R61/3)</f>
        <v>-0.68473940040083192</v>
      </c>
      <c r="AT61" s="11">
        <f>IF(('OddsRatio_working_3-way'!X61=0),IF(Q61&gt;0,-Q61^(1/3),(-Q61)^(1/3)),'OddsRatio_working_3-way'!AN61-'OddsRatio_working_3-way'!R61/3)</f>
        <v>-0.35941439267900377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3.23</v>
      </c>
      <c r="B62" s="4">
        <f>IF('True_Odds_Calculator_3-way'!B63="","",'True_Odds_Calculator_3-way'!B63)</f>
        <v>3.9</v>
      </c>
      <c r="C62" s="4">
        <f>IF('True_Odds_Calculator_3-way'!C63="","",'True_Odds_Calculator_3-way'!C63)</f>
        <v>2.17</v>
      </c>
      <c r="D62" s="9">
        <f t="shared" si="13"/>
        <v>0.30082646764824439</v>
      </c>
      <c r="E62" s="9">
        <f t="shared" si="14"/>
        <v>0.2486034393718069</v>
      </c>
      <c r="F62" s="9">
        <f t="shared" si="15"/>
        <v>0.45057009297994877</v>
      </c>
      <c r="G62" s="9">
        <f t="shared" si="16"/>
        <v>1.0422312054101357</v>
      </c>
      <c r="H62" s="9">
        <f t="shared" si="17"/>
        <v>3.3241755880646027</v>
      </c>
      <c r="I62" s="9">
        <f t="shared" si="18"/>
        <v>4.0224704956893929</v>
      </c>
      <c r="J62" s="9">
        <f t="shared" si="19"/>
        <v>2.2194105103298587</v>
      </c>
      <c r="K62" s="11">
        <f t="shared" si="20"/>
        <v>0.30959752321981426</v>
      </c>
      <c r="L62" s="11">
        <f t="shared" si="21"/>
        <v>0.25641025641025644</v>
      </c>
      <c r="M62" s="11">
        <f t="shared" si="22"/>
        <v>0.46082949308755761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-0.27679730635887634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0.23046962026288903</v>
      </c>
      <c r="Q62" s="11">
        <f>2*'OddsRatio_working_3-way'!K62*'OddsRatio_working_3-way'!L62*'OddsRatio_working_3-way'!M62</f>
        <v>7.316495881361558E-2</v>
      </c>
      <c r="R62" s="11">
        <f t="shared" si="23"/>
        <v>0</v>
      </c>
      <c r="S62" s="11">
        <f t="shared" si="24"/>
        <v>-0.83262956310737357</v>
      </c>
      <c r="T62" s="11">
        <f t="shared" si="25"/>
        <v>-0.26432684543091228</v>
      </c>
      <c r="U62" s="11">
        <f>'OddsRatio_working_3-way'!S62-'OddsRatio_working_3-way'!R62^2/3</f>
        <v>-0.83262956310737357</v>
      </c>
      <c r="V62" s="11">
        <f>'OddsRatio_working_3-way'!S62*'OddsRatio_working_3-way'!R62/3-2*'OddsRatio_working_3-way'!R62^3/27-'OddsRatio_working_3-way'!T62</f>
        <v>0.26432684543091228</v>
      </c>
      <c r="W62" s="11">
        <f>'OddsRatio_working_3-way'!V62^2+4*'OddsRatio_working_3-way'!U62^3/27</f>
        <v>-1.5648171172055123E-2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0.14621632294951931</v>
      </c>
      <c r="Y62" s="11">
        <f>IF('OddsRatio_working_3-way'!W62&gt;=0,IF('OddsRatio_working_3-way'!V62+SQRT('OddsRatio_working_3-way'!W62)&gt;0,0,PI()),ACOS('OddsRatio_working_3-way'!V62/(2*'OddsRatio_working_3-way'!X62)))</f>
        <v>0.44201943499363305</v>
      </c>
      <c r="Z62" s="11">
        <f>'OddsRatio_working_3-way'!X62^(1/3)*COS('OddsRatio_working_3-way'!Y62/3)</f>
        <v>0.52111560270506785</v>
      </c>
      <c r="AA62" s="11">
        <f>'OddsRatio_working_3-way'!X62^(1/3)*COS(('OddsRatio_working_3-way'!Y62+2*PI())/3)</f>
        <v>-0.32753755381433219</v>
      </c>
      <c r="AB62" s="11">
        <f>'OddsRatio_working_3-way'!X62^(1/3)*COS(('OddsRatio_working_3-way'!Y62+4*PI())/3)</f>
        <v>-0.19357804889073599</v>
      </c>
      <c r="AC62" s="11">
        <f>'OddsRatio_working_3-way'!X62^(1/3)*SIN('OddsRatio_working_3-way'!Y62/3)</f>
        <v>7.7341556228147479E-2</v>
      </c>
      <c r="AD62" s="11">
        <f>'OddsRatio_working_3-way'!X62^(1/3)*SIN(('OddsRatio_working_3-way'!Y62+2*PI())/3)</f>
        <v>0.41262857213695381</v>
      </c>
      <c r="AE62" s="11">
        <f>'OddsRatio_working_3-way'!X62^(1/3)*SIN(('OddsRatio_working_3-way'!Y62+4*PI())/3)</f>
        <v>-0.48997012836510112</v>
      </c>
      <c r="AF62" s="11">
        <f>-'OddsRatio_working_3-way'!U62/(3*'OddsRatio_working_3-way'!X62^(1/3))*COS(('OddsRatio_working_3-way'!Y62)/3)</f>
        <v>0.52111560270506785</v>
      </c>
      <c r="AG62" s="11">
        <f>-'OddsRatio_working_3-way'!U62/(3*'OddsRatio_working_3-way'!X62^(1/3))*COS(('OddsRatio_working_3-way'!Y62+2*PI())/3)</f>
        <v>-0.32753755381433219</v>
      </c>
      <c r="AH62" s="11">
        <f>-'OddsRatio_working_3-way'!U62/(3*'OddsRatio_working_3-way'!X62^(1/3))*COS(('OddsRatio_working_3-way'!Y62+4*PI())/3)</f>
        <v>-0.19357804889073599</v>
      </c>
      <c r="AI62" s="11">
        <f>'OddsRatio_working_3-way'!U62/(3*'OddsRatio_working_3-way'!X62^(1/3))*SIN(('OddsRatio_working_3-way'!Y62)/3)</f>
        <v>-7.7341556228147479E-2</v>
      </c>
      <c r="AJ62" s="11">
        <f>'OddsRatio_working_3-way'!U62/(3*'OddsRatio_working_3-way'!X62^(1/3))*SIN(('OddsRatio_working_3-way'!Y62+2*PI())/3)</f>
        <v>-0.41262857213695381</v>
      </c>
      <c r="AK62" s="11">
        <f>'OddsRatio_working_3-way'!U62/(3*'OddsRatio_working_3-way'!X62^(1/3))*SIN(('OddsRatio_working_3-way'!Y62+4*PI())/3)</f>
        <v>0.48997012836510112</v>
      </c>
      <c r="AL62" s="11">
        <f>'OddsRatio_working_3-way'!Z62+'OddsRatio_working_3-way'!AF62</f>
        <v>1.0422312054101357</v>
      </c>
      <c r="AM62" s="11">
        <f>'OddsRatio_working_3-way'!AA62+'OddsRatio_working_3-way'!AG62</f>
        <v>-0.65507510762866439</v>
      </c>
      <c r="AN62" s="11">
        <f>'OddsRatio_working_3-way'!AB62+'OddsRatio_working_3-way'!AH62</f>
        <v>-0.38715609778147198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1.0422312054101357</v>
      </c>
      <c r="AS62" s="11">
        <f>IF(('OddsRatio_working_3-way'!X62=0),IF(Q62&gt;0,-Q62^(1/3),(-Q62)^(1/3)),'OddsRatio_working_3-way'!AM62-'OddsRatio_working_3-way'!R62/3)</f>
        <v>-0.65507510762866439</v>
      </c>
      <c r="AT62" s="11">
        <f>IF(('OddsRatio_working_3-way'!X62=0),IF(Q62&gt;0,-Q62^(1/3),(-Q62)^(1/3)),'OddsRatio_working_3-way'!AN62-'OddsRatio_working_3-way'!R62/3)</f>
        <v>-0.38715609778147198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2.64</v>
      </c>
      <c r="B63" s="4">
        <f>IF('True_Odds_Calculator_3-way'!B64="","",'True_Odds_Calculator_3-way'!B64)</f>
        <v>3.78</v>
      </c>
      <c r="C63" s="4">
        <f>IF('True_Odds_Calculator_3-way'!C64="","",'True_Odds_Calculator_3-way'!C64)</f>
        <v>2.6</v>
      </c>
      <c r="D63" s="9">
        <f t="shared" si="13"/>
        <v>0.36890683375333883</v>
      </c>
      <c r="E63" s="9">
        <f t="shared" si="14"/>
        <v>0.25641915671315557</v>
      </c>
      <c r="F63" s="9">
        <f t="shared" si="15"/>
        <v>0.37467400953350555</v>
      </c>
      <c r="G63" s="9">
        <f t="shared" si="16"/>
        <v>1.0431167737739995</v>
      </c>
      <c r="H63" s="9">
        <f t="shared" si="17"/>
        <v>2.7107115089893599</v>
      </c>
      <c r="I63" s="9">
        <f t="shared" si="18"/>
        <v>3.8998646310917184</v>
      </c>
      <c r="J63" s="9">
        <f t="shared" si="19"/>
        <v>2.668986838038399</v>
      </c>
      <c r="K63" s="11">
        <f t="shared" si="20"/>
        <v>0.37878787878787878</v>
      </c>
      <c r="L63" s="11">
        <f t="shared" si="21"/>
        <v>0.26455026455026459</v>
      </c>
      <c r="M63" s="11">
        <f t="shared" si="22"/>
        <v>0.38461538461538458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-0.28115094781761463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0.2320210653543987</v>
      </c>
      <c r="Q63" s="11">
        <f>2*'OddsRatio_working_3-way'!K63*'OddsRatio_working_3-way'!L63*'OddsRatio_working_3-way'!M63</f>
        <v>7.7083410416743756E-2</v>
      </c>
      <c r="R63" s="11">
        <f t="shared" si="23"/>
        <v>0</v>
      </c>
      <c r="S63" s="11">
        <f t="shared" si="24"/>
        <v>-0.82525443060185966</v>
      </c>
      <c r="T63" s="11">
        <f t="shared" si="25"/>
        <v>-0.27417090717669756</v>
      </c>
      <c r="U63" s="11">
        <f>'OddsRatio_working_3-way'!S63-'OddsRatio_working_3-way'!R63^2/3</f>
        <v>-0.82525443060185966</v>
      </c>
      <c r="V63" s="11">
        <f>'OddsRatio_working_3-way'!S63*'OddsRatio_working_3-way'!R63/3-2*'OddsRatio_working_3-way'!R63^3/27-'OddsRatio_working_3-way'!T63</f>
        <v>0.27417090717669756</v>
      </c>
      <c r="W63" s="11">
        <f>'OddsRatio_working_3-way'!V63^2+4*'OddsRatio_working_3-way'!U63^3/27</f>
        <v>-8.0948026535507395E-3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0.14427793403327832</v>
      </c>
      <c r="Y63" s="11">
        <f>IF('OddsRatio_working_3-way'!W63&gt;=0,IF('OddsRatio_working_3-way'!V63+SQRT('OddsRatio_working_3-way'!W63)&gt;0,0,PI()),ACOS('OddsRatio_working_3-way'!V63/(2*'OddsRatio_working_3-way'!X63)))</f>
        <v>0.31708470452407722</v>
      </c>
      <c r="Z63" s="11">
        <f>'OddsRatio_working_3-way'!X63^(1/3)*COS('OddsRatio_working_3-way'!Y63/3)</f>
        <v>0.52155838688699963</v>
      </c>
      <c r="AA63" s="11">
        <f>'OddsRatio_working_3-way'!X63^(1/3)*COS(('OddsRatio_working_3-way'!Y63+2*PI())/3)</f>
        <v>-0.30869833837888017</v>
      </c>
      <c r="AB63" s="11">
        <f>'OddsRatio_working_3-way'!X63^(1/3)*COS(('OddsRatio_working_3-way'!Y63+4*PI())/3)</f>
        <v>-0.21286004850811957</v>
      </c>
      <c r="AC63" s="11">
        <f>'OddsRatio_working_3-way'!X63^(1/3)*SIN('OddsRatio_working_3-way'!Y63/3)</f>
        <v>5.533226245555696E-2</v>
      </c>
      <c r="AD63" s="11">
        <f>'OddsRatio_working_3-way'!X63^(1/3)*SIN(('OddsRatio_working_3-way'!Y63+2*PI())/3)</f>
        <v>0.42401668137319581</v>
      </c>
      <c r="AE63" s="11">
        <f>'OddsRatio_working_3-way'!X63^(1/3)*SIN(('OddsRatio_working_3-way'!Y63+4*PI())/3)</f>
        <v>-0.47934894382875282</v>
      </c>
      <c r="AF63" s="11">
        <f>-'OddsRatio_working_3-way'!U63/(3*'OddsRatio_working_3-way'!X63^(1/3))*COS(('OddsRatio_working_3-way'!Y63)/3)</f>
        <v>0.52155838688699974</v>
      </c>
      <c r="AG63" s="11">
        <f>-'OddsRatio_working_3-way'!U63/(3*'OddsRatio_working_3-way'!X63^(1/3))*COS(('OddsRatio_working_3-way'!Y63+2*PI())/3)</f>
        <v>-0.30869833837888022</v>
      </c>
      <c r="AH63" s="11">
        <f>-'OddsRatio_working_3-way'!U63/(3*'OddsRatio_working_3-way'!X63^(1/3))*COS(('OddsRatio_working_3-way'!Y63+4*PI())/3)</f>
        <v>-0.21286004850811963</v>
      </c>
      <c r="AI63" s="11">
        <f>'OddsRatio_working_3-way'!U63/(3*'OddsRatio_working_3-way'!X63^(1/3))*SIN(('OddsRatio_working_3-way'!Y63)/3)</f>
        <v>-5.5332262455556974E-2</v>
      </c>
      <c r="AJ63" s="11">
        <f>'OddsRatio_working_3-way'!U63/(3*'OddsRatio_working_3-way'!X63^(1/3))*SIN(('OddsRatio_working_3-way'!Y63+2*PI())/3)</f>
        <v>-0.42401668137319592</v>
      </c>
      <c r="AK63" s="11">
        <f>'OddsRatio_working_3-way'!U63/(3*'OddsRatio_working_3-way'!X63^(1/3))*SIN(('OddsRatio_working_3-way'!Y63+4*PI())/3)</f>
        <v>0.47934894382875293</v>
      </c>
      <c r="AL63" s="11">
        <f>'OddsRatio_working_3-way'!Z63+'OddsRatio_working_3-way'!AF63</f>
        <v>1.0431167737739995</v>
      </c>
      <c r="AM63" s="11">
        <f>'OddsRatio_working_3-way'!AA63+'OddsRatio_working_3-way'!AG63</f>
        <v>-0.61739667675776033</v>
      </c>
      <c r="AN63" s="11">
        <f>'OddsRatio_working_3-way'!AB63+'OddsRatio_working_3-way'!AH63</f>
        <v>-0.4257200970162392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1.0431167737739995</v>
      </c>
      <c r="AS63" s="11">
        <f>IF(('OddsRatio_working_3-way'!X63=0),IF(Q63&gt;0,-Q63^(1/3),(-Q63)^(1/3)),'OddsRatio_working_3-way'!AM63-'OddsRatio_working_3-way'!R63/3)</f>
        <v>-0.61739667675776033</v>
      </c>
      <c r="AT63" s="11">
        <f>IF(('OddsRatio_working_3-way'!X63=0),IF(Q63&gt;0,-Q63^(1/3),(-Q63)^(1/3)),'OddsRatio_working_3-way'!AN63-'OddsRatio_working_3-way'!R63/3)</f>
        <v>-0.4257200970162392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2.58</v>
      </c>
      <c r="B64" s="4">
        <f>IF('True_Odds_Calculator_3-way'!B65="","",'True_Odds_Calculator_3-way'!B65)</f>
        <v>3.86</v>
      </c>
      <c r="C64" s="4">
        <f>IF('True_Odds_Calculator_3-way'!C65="","",'True_Odds_Calculator_3-way'!C65)</f>
        <v>2.62</v>
      </c>
      <c r="D64" s="9">
        <f t="shared" si="13"/>
        <v>0.37746787557385064</v>
      </c>
      <c r="E64" s="9">
        <f t="shared" si="14"/>
        <v>0.25092095494838668</v>
      </c>
      <c r="F64" s="9">
        <f t="shared" si="15"/>
        <v>0.37161116947776268</v>
      </c>
      <c r="G64" s="9">
        <f t="shared" si="16"/>
        <v>1.0438177635340244</v>
      </c>
      <c r="H64" s="9">
        <f t="shared" si="17"/>
        <v>2.649232066383759</v>
      </c>
      <c r="I64" s="9">
        <f t="shared" si="18"/>
        <v>3.9853188037073091</v>
      </c>
      <c r="J64" s="9">
        <f t="shared" si="19"/>
        <v>2.6909847769251196</v>
      </c>
      <c r="K64" s="11">
        <f t="shared" si="20"/>
        <v>0.38759689922480617</v>
      </c>
      <c r="L64" s="11">
        <f t="shared" si="21"/>
        <v>0.2590673575129534</v>
      </c>
      <c r="M64" s="11">
        <f t="shared" si="22"/>
        <v>0.38167938931297707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-0.28056263561598982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0.23225459887101266</v>
      </c>
      <c r="Q64" s="11">
        <f>2*'OddsRatio_working_3-way'!K64*'OddsRatio_working_3-way'!L64*'OddsRatio_working_3-way'!M64</f>
        <v>7.6651682795713758E-2</v>
      </c>
      <c r="R64" s="11">
        <f t="shared" si="23"/>
        <v>0</v>
      </c>
      <c r="S64" s="11">
        <f t="shared" si="24"/>
        <v>-0.82781728351348582</v>
      </c>
      <c r="T64" s="11">
        <f t="shared" si="25"/>
        <v>-0.27320702426187654</v>
      </c>
      <c r="U64" s="11">
        <f>'OddsRatio_working_3-way'!S64-'OddsRatio_working_3-way'!R64^2/3</f>
        <v>-0.82781728351348582</v>
      </c>
      <c r="V64" s="11">
        <f>'OddsRatio_working_3-way'!S64*'OddsRatio_working_3-way'!R64/3-2*'OddsRatio_working_3-way'!R64^3/27-'OddsRatio_working_3-way'!T64</f>
        <v>0.27320702426187654</v>
      </c>
      <c r="W64" s="11">
        <f>'OddsRatio_working_3-way'!V64^2+4*'OddsRatio_working_3-way'!U64^3/27</f>
        <v>-9.4005637345555976E-3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0.14495054487702452</v>
      </c>
      <c r="Y64" s="11">
        <f>IF('OddsRatio_working_3-way'!W64&gt;=0,IF('OddsRatio_working_3-way'!V64+SQRT('OddsRatio_working_3-way'!W64)&gt;0,0,PI()),ACOS('OddsRatio_working_3-way'!V64/(2*'OddsRatio_working_3-way'!X64)))</f>
        <v>0.34101821211188788</v>
      </c>
      <c r="Z64" s="11">
        <f>'OddsRatio_working_3-way'!X64^(1/3)*COS('OddsRatio_working_3-way'!Y64/3)</f>
        <v>0.52190888176701233</v>
      </c>
      <c r="AA64" s="11">
        <f>'OddsRatio_working_3-way'!X64^(1/3)*COS(('OddsRatio_working_3-way'!Y64+2*PI())/3)</f>
        <v>-0.31255541207496385</v>
      </c>
      <c r="AB64" s="11">
        <f>'OddsRatio_working_3-way'!X64^(1/3)*COS(('OddsRatio_working_3-way'!Y64+4*PI())/3)</f>
        <v>-0.20935346969204857</v>
      </c>
      <c r="AC64" s="11">
        <f>'OddsRatio_working_3-way'!X64^(1/3)*SIN('OddsRatio_working_3-way'!Y64/3)</f>
        <v>5.958366921566835E-2</v>
      </c>
      <c r="AD64" s="11">
        <f>'OddsRatio_working_3-way'!X64^(1/3)*SIN(('OddsRatio_working_3-way'!Y64+2*PI())/3)</f>
        <v>0.42219451546312747</v>
      </c>
      <c r="AE64" s="11">
        <f>'OddsRatio_working_3-way'!X64^(1/3)*SIN(('OddsRatio_working_3-way'!Y64+4*PI())/3)</f>
        <v>-0.4817781846787958</v>
      </c>
      <c r="AF64" s="11">
        <f>-'OddsRatio_working_3-way'!U64/(3*'OddsRatio_working_3-way'!X64^(1/3))*COS(('OddsRatio_working_3-way'!Y64)/3)</f>
        <v>0.52190888176701211</v>
      </c>
      <c r="AG64" s="11">
        <f>-'OddsRatio_working_3-way'!U64/(3*'OddsRatio_working_3-way'!X64^(1/3))*COS(('OddsRatio_working_3-way'!Y64+2*PI())/3)</f>
        <v>-0.31255541207496368</v>
      </c>
      <c r="AH64" s="11">
        <f>-'OddsRatio_working_3-way'!U64/(3*'OddsRatio_working_3-way'!X64^(1/3))*COS(('OddsRatio_working_3-way'!Y64+4*PI())/3)</f>
        <v>-0.20935346969204849</v>
      </c>
      <c r="AI64" s="11">
        <f>'OddsRatio_working_3-way'!U64/(3*'OddsRatio_working_3-way'!X64^(1/3))*SIN(('OddsRatio_working_3-way'!Y64)/3)</f>
        <v>-5.9583669215668322E-2</v>
      </c>
      <c r="AJ64" s="11">
        <f>'OddsRatio_working_3-way'!U64/(3*'OddsRatio_working_3-way'!X64^(1/3))*SIN(('OddsRatio_working_3-way'!Y64+2*PI())/3)</f>
        <v>-0.42219451546312731</v>
      </c>
      <c r="AK64" s="11">
        <f>'OddsRatio_working_3-way'!U64/(3*'OddsRatio_working_3-way'!X64^(1/3))*SIN(('OddsRatio_working_3-way'!Y64+4*PI())/3)</f>
        <v>0.48177818467879557</v>
      </c>
      <c r="AL64" s="11">
        <f>'OddsRatio_working_3-way'!Z64+'OddsRatio_working_3-way'!AF64</f>
        <v>1.0438177635340244</v>
      </c>
      <c r="AM64" s="11">
        <f>'OddsRatio_working_3-way'!AA64+'OddsRatio_working_3-way'!AG64</f>
        <v>-0.62511082414992747</v>
      </c>
      <c r="AN64" s="11">
        <f>'OddsRatio_working_3-way'!AB64+'OddsRatio_working_3-way'!AH64</f>
        <v>-0.41870693938409709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1.0438177635340244</v>
      </c>
      <c r="AS64" s="11">
        <f>IF(('OddsRatio_working_3-way'!X64=0),IF(Q64&gt;0,-Q64^(1/3),(-Q64)^(1/3)),'OddsRatio_working_3-way'!AM64-'OddsRatio_working_3-way'!R64/3)</f>
        <v>-0.62511082414992747</v>
      </c>
      <c r="AT64" s="11">
        <f>IF(('OddsRatio_working_3-way'!X64=0),IF(Q64&gt;0,-Q64^(1/3),(-Q64)^(1/3)),'OddsRatio_working_3-way'!AN64-'OddsRatio_working_3-way'!R64/3)</f>
        <v>-0.41870693938409709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1.28</v>
      </c>
      <c r="B65" s="4">
        <f>IF('True_Odds_Calculator_3-way'!B66="","",'True_Odds_Calculator_3-way'!B66)</f>
        <v>6.56</v>
      </c>
      <c r="C65" s="4">
        <f>IF('True_Odds_Calculator_3-way'!C66="","",'True_Odds_Calculator_3-way'!C66)</f>
        <v>9.7799999999999994</v>
      </c>
      <c r="D65" s="9">
        <f t="shared" si="13"/>
        <v>0.7650477739945063</v>
      </c>
      <c r="E65" s="9">
        <f t="shared" si="14"/>
        <v>0.14087908535084934</v>
      </c>
      <c r="F65" s="9">
        <f t="shared" si="15"/>
        <v>9.4073140654644463E-2</v>
      </c>
      <c r="G65" s="9">
        <f t="shared" si="16"/>
        <v>1.0968139786820539</v>
      </c>
      <c r="H65" s="9">
        <f t="shared" si="17"/>
        <v>1.3071079140309751</v>
      </c>
      <c r="I65" s="9">
        <f t="shared" si="18"/>
        <v>7.0982857214722195</v>
      </c>
      <c r="J65" s="9">
        <f t="shared" si="19"/>
        <v>10.630026732828433</v>
      </c>
      <c r="K65" s="11">
        <f t="shared" si="20"/>
        <v>0.78125</v>
      </c>
      <c r="L65" s="11">
        <f t="shared" si="21"/>
        <v>0.1524390243902439</v>
      </c>
      <c r="M65" s="11">
        <f t="shared" si="22"/>
        <v>0.10224948875255624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-0.16644650294279029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0.17803062185146393</v>
      </c>
      <c r="Q65" s="11">
        <f>2*'OddsRatio_working_3-way'!K65*'OddsRatio_working_3-way'!L65*'OddsRatio_working_3-way'!M65</f>
        <v>2.435439423412639E-2</v>
      </c>
      <c r="R65" s="11">
        <f t="shared" si="23"/>
        <v>0</v>
      </c>
      <c r="S65" s="11">
        <f t="shared" si="24"/>
        <v>-1.0695966493970452</v>
      </c>
      <c r="T65" s="11">
        <f t="shared" si="25"/>
        <v>-0.14631965108030714</v>
      </c>
      <c r="U65" s="11">
        <f>'OddsRatio_working_3-way'!S65-'OddsRatio_working_3-way'!R65^2/3</f>
        <v>-1.0695966493970452</v>
      </c>
      <c r="V65" s="11">
        <f>'OddsRatio_working_3-way'!S65*'OddsRatio_working_3-way'!R65/3-2*'OddsRatio_working_3-way'!R65^3/27-'OddsRatio_working_3-way'!T65</f>
        <v>0.14631965108030714</v>
      </c>
      <c r="W65" s="11">
        <f>'OddsRatio_working_3-way'!V65^2+4*'OddsRatio_working_3-way'!U65^3/27</f>
        <v>-0.15987324620533644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0.21288652288108756</v>
      </c>
      <c r="Y65" s="11">
        <f>IF('OddsRatio_working_3-way'!W65&gt;=0,IF('OddsRatio_working_3-way'!V65+SQRT('OddsRatio_working_3-way'!W65)&gt;0,0,PI()),ACOS('OddsRatio_working_3-way'!V65/(2*'OddsRatio_working_3-way'!X65)))</f>
        <v>1.2199886079901328</v>
      </c>
      <c r="Z65" s="11">
        <f>'OddsRatio_working_3-way'!X65^(1/3)*COS('OddsRatio_working_3-way'!Y65/3)</f>
        <v>0.54840698934102694</v>
      </c>
      <c r="AA65" s="11">
        <f>'OddsRatio_working_3-way'!X65^(1/3)*COS(('OddsRatio_working_3-way'!Y65+2*PI())/3)</f>
        <v>-0.47874320445982149</v>
      </c>
      <c r="AB65" s="11">
        <f>'OddsRatio_working_3-way'!X65^(1/3)*COS(('OddsRatio_working_3-way'!Y65+4*PI())/3)</f>
        <v>-6.9663784881205601E-2</v>
      </c>
      <c r="AC65" s="11">
        <f>'OddsRatio_working_3-way'!X65^(1/3)*SIN('OddsRatio_working_3-way'!Y65/3)</f>
        <v>0.23618211301364994</v>
      </c>
      <c r="AD65" s="11">
        <f>'OddsRatio_working_3-way'!X65^(1/3)*SIN(('OddsRatio_working_3-way'!Y65+2*PI())/3)</f>
        <v>0.35684332787544631</v>
      </c>
      <c r="AE65" s="11">
        <f>'OddsRatio_working_3-way'!X65^(1/3)*SIN(('OddsRatio_working_3-way'!Y65+4*PI())/3)</f>
        <v>-0.59302544088909614</v>
      </c>
      <c r="AF65" s="11">
        <f>-'OddsRatio_working_3-way'!U65/(3*'OddsRatio_working_3-way'!X65^(1/3))*COS(('OddsRatio_working_3-way'!Y65)/3)</f>
        <v>0.54840698934102694</v>
      </c>
      <c r="AG65" s="11">
        <f>-'OddsRatio_working_3-way'!U65/(3*'OddsRatio_working_3-way'!X65^(1/3))*COS(('OddsRatio_working_3-way'!Y65+2*PI())/3)</f>
        <v>-0.47874320445982149</v>
      </c>
      <c r="AH65" s="11">
        <f>-'OddsRatio_working_3-way'!U65/(3*'OddsRatio_working_3-way'!X65^(1/3))*COS(('OddsRatio_working_3-way'!Y65+4*PI())/3)</f>
        <v>-6.9663784881205601E-2</v>
      </c>
      <c r="AI65" s="11">
        <f>'OddsRatio_working_3-way'!U65/(3*'OddsRatio_working_3-way'!X65^(1/3))*SIN(('OddsRatio_working_3-way'!Y65)/3)</f>
        <v>-0.23618211301364994</v>
      </c>
      <c r="AJ65" s="11">
        <f>'OddsRatio_working_3-way'!U65/(3*'OddsRatio_working_3-way'!X65^(1/3))*SIN(('OddsRatio_working_3-way'!Y65+2*PI())/3)</f>
        <v>-0.35684332787544631</v>
      </c>
      <c r="AK65" s="11">
        <f>'OddsRatio_working_3-way'!U65/(3*'OddsRatio_working_3-way'!X65^(1/3))*SIN(('OddsRatio_working_3-way'!Y65+4*PI())/3)</f>
        <v>0.59302544088909614</v>
      </c>
      <c r="AL65" s="11">
        <f>'OddsRatio_working_3-way'!Z65+'OddsRatio_working_3-way'!AF65</f>
        <v>1.0968139786820539</v>
      </c>
      <c r="AM65" s="11">
        <f>'OddsRatio_working_3-way'!AA65+'OddsRatio_working_3-way'!AG65</f>
        <v>-0.95748640891964298</v>
      </c>
      <c r="AN65" s="11">
        <f>'OddsRatio_working_3-way'!AB65+'OddsRatio_working_3-way'!AH65</f>
        <v>-0.1393275697624112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1.0968139786820539</v>
      </c>
      <c r="AS65" s="11">
        <f>IF(('OddsRatio_working_3-way'!X65=0),IF(Q65&gt;0,-Q65^(1/3),(-Q65)^(1/3)),'OddsRatio_working_3-way'!AM65-'OddsRatio_working_3-way'!R65/3)</f>
        <v>-0.95748640891964298</v>
      </c>
      <c r="AT65" s="11">
        <f>IF(('OddsRatio_working_3-way'!X65=0),IF(Q65&gt;0,-Q65^(1/3),(-Q65)^(1/3)),'OddsRatio_working_3-way'!AN65-'OddsRatio_working_3-way'!R65/3)</f>
        <v>-0.1393275697624112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1.34</v>
      </c>
      <c r="B66" s="4">
        <f>IF('True_Odds_Calculator_3-way'!B67="","",'True_Odds_Calculator_3-way'!B67)</f>
        <v>5.53</v>
      </c>
      <c r="C66" s="4">
        <f>IF('True_Odds_Calculator_3-way'!C67="","",'True_Odds_Calculator_3-way'!C67)</f>
        <v>9.3000000000000007</v>
      </c>
      <c r="D66" s="9">
        <f t="shared" si="13"/>
        <v>0.73073514117461713</v>
      </c>
      <c r="E66" s="9">
        <f t="shared" si="14"/>
        <v>0.16921850190659499</v>
      </c>
      <c r="F66" s="9">
        <f t="shared" si="15"/>
        <v>0.10004635691878822</v>
      </c>
      <c r="G66" s="9">
        <f t="shared" si="16"/>
        <v>1.0837790910951042</v>
      </c>
      <c r="H66" s="9">
        <f t="shared" si="17"/>
        <v>1.3684848909723353</v>
      </c>
      <c r="I66" s="9">
        <f t="shared" si="18"/>
        <v>5.9095192826608214</v>
      </c>
      <c r="J66" s="9">
        <f t="shared" si="19"/>
        <v>9.995366456089366</v>
      </c>
      <c r="K66" s="11">
        <f t="shared" si="20"/>
        <v>0.74626865671641784</v>
      </c>
      <c r="L66" s="11">
        <f t="shared" si="21"/>
        <v>0.18083182640144665</v>
      </c>
      <c r="M66" s="11">
        <f t="shared" si="22"/>
        <v>0.1075268817204301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-0.18549932481905951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0.1911053726293574</v>
      </c>
      <c r="Q66" s="11">
        <f>2*'OddsRatio_working_3-way'!K66*'OddsRatio_working_3-way'!L66*'OddsRatio_working_3-way'!M66</f>
        <v>2.9021317027996572E-2</v>
      </c>
      <c r="R66" s="11">
        <f t="shared" si="23"/>
        <v>0</v>
      </c>
      <c r="S66" s="11">
        <f t="shared" si="24"/>
        <v>-1.0302213919957184</v>
      </c>
      <c r="T66" s="11">
        <f t="shared" si="25"/>
        <v>-0.15644971784293371</v>
      </c>
      <c r="U66" s="11">
        <f>'OddsRatio_working_3-way'!S66-'OddsRatio_working_3-way'!R66^2/3</f>
        <v>-1.0302213919957184</v>
      </c>
      <c r="V66" s="11">
        <f>'OddsRatio_working_3-way'!S66*'OddsRatio_working_3-way'!R66/3-2*'OddsRatio_working_3-way'!R66^3/27-'OddsRatio_working_3-way'!T66</f>
        <v>0.15644971784293371</v>
      </c>
      <c r="W66" s="11">
        <f>'OddsRatio_working_3-way'!V66^2+4*'OddsRatio_working_3-way'!U66^3/27</f>
        <v>-0.13751337849355813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0.2012398399340273</v>
      </c>
      <c r="Y66" s="11">
        <f>IF('OddsRatio_working_3-way'!W66&gt;=0,IF('OddsRatio_working_3-way'!V66+SQRT('OddsRatio_working_3-way'!W66)&gt;0,0,PI()),ACOS('OddsRatio_working_3-way'!V66/(2*'OddsRatio_working_3-way'!X66)))</f>
        <v>1.1715602864052013</v>
      </c>
      <c r="Z66" s="11">
        <f>'OddsRatio_working_3-way'!X66^(1/3)*COS('OddsRatio_working_3-way'!Y66/3)</f>
        <v>0.5418895455475522</v>
      </c>
      <c r="AA66" s="11">
        <f>'OddsRatio_working_3-way'!X66^(1/3)*COS(('OddsRatio_working_3-way'!Y66+2*PI())/3)</f>
        <v>-0.46413415736472652</v>
      </c>
      <c r="AB66" s="11">
        <f>'OddsRatio_working_3-way'!X66^(1/3)*COS(('OddsRatio_working_3-way'!Y66+4*PI())/3)</f>
        <v>-7.7755388182825805E-2</v>
      </c>
      <c r="AC66" s="11">
        <f>'OddsRatio_working_3-way'!X66^(1/3)*SIN('OddsRatio_working_3-way'!Y66/3)</f>
        <v>0.22307588639632669</v>
      </c>
      <c r="AD66" s="11">
        <f>'OddsRatio_working_3-way'!X66^(1/3)*SIN(('OddsRatio_working_3-way'!Y66+2*PI())/3)</f>
        <v>0.35775216929122144</v>
      </c>
      <c r="AE66" s="11">
        <f>'OddsRatio_working_3-way'!X66^(1/3)*SIN(('OddsRatio_working_3-way'!Y66+4*PI())/3)</f>
        <v>-0.58082805568754825</v>
      </c>
      <c r="AF66" s="11">
        <f>-'OddsRatio_working_3-way'!U66/(3*'OddsRatio_working_3-way'!X66^(1/3))*COS(('OddsRatio_working_3-way'!Y66)/3)</f>
        <v>0.54188954554755209</v>
      </c>
      <c r="AG66" s="11">
        <f>-'OddsRatio_working_3-way'!U66/(3*'OddsRatio_working_3-way'!X66^(1/3))*COS(('OddsRatio_working_3-way'!Y66+2*PI())/3)</f>
        <v>-0.46413415736472641</v>
      </c>
      <c r="AH66" s="11">
        <f>-'OddsRatio_working_3-way'!U66/(3*'OddsRatio_working_3-way'!X66^(1/3))*COS(('OddsRatio_working_3-way'!Y66+4*PI())/3)</f>
        <v>-7.7755388182825791E-2</v>
      </c>
      <c r="AI66" s="11">
        <f>'OddsRatio_working_3-way'!U66/(3*'OddsRatio_working_3-way'!X66^(1/3))*SIN(('OddsRatio_working_3-way'!Y66)/3)</f>
        <v>-0.22307588639632664</v>
      </c>
      <c r="AJ66" s="11">
        <f>'OddsRatio_working_3-way'!U66/(3*'OddsRatio_working_3-way'!X66^(1/3))*SIN(('OddsRatio_working_3-way'!Y66+2*PI())/3)</f>
        <v>-0.35775216929122139</v>
      </c>
      <c r="AK66" s="11">
        <f>'OddsRatio_working_3-way'!U66/(3*'OddsRatio_working_3-way'!X66^(1/3))*SIN(('OddsRatio_working_3-way'!Y66+4*PI())/3)</f>
        <v>0.58082805568754814</v>
      </c>
      <c r="AL66" s="11">
        <f>'OddsRatio_working_3-way'!Z66+'OddsRatio_working_3-way'!AF66</f>
        <v>1.0837790910951042</v>
      </c>
      <c r="AM66" s="11">
        <f>'OddsRatio_working_3-way'!AA66+'OddsRatio_working_3-way'!AG66</f>
        <v>-0.92826831472945293</v>
      </c>
      <c r="AN66" s="11">
        <f>'OddsRatio_working_3-way'!AB66+'OddsRatio_working_3-way'!AH66</f>
        <v>-0.15551077636565158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1.0837790910951042</v>
      </c>
      <c r="AS66" s="11">
        <f>IF(('OddsRatio_working_3-way'!X66=0),IF(Q66&gt;0,-Q66^(1/3),(-Q66)^(1/3)),'OddsRatio_working_3-way'!AM66-'OddsRatio_working_3-way'!R66/3)</f>
        <v>-0.92826831472945293</v>
      </c>
      <c r="AT66" s="11">
        <f>IF(('OddsRatio_working_3-way'!X66=0),IF(Q66&gt;0,-Q66^(1/3),(-Q66)^(1/3)),'OddsRatio_working_3-way'!AN66-'OddsRatio_working_3-way'!R66/3)</f>
        <v>-0.15551077636565158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2.09</v>
      </c>
      <c r="B67" s="4">
        <f>IF('True_Odds_Calculator_3-way'!B68="","",'True_Odds_Calculator_3-way'!B68)</f>
        <v>3.56</v>
      </c>
      <c r="C67" s="4">
        <f>IF('True_Odds_Calculator_3-way'!C68="","",'True_Odds_Calculator_3-way'!C68)</f>
        <v>3.72</v>
      </c>
      <c r="D67" s="9">
        <f t="shared" si="13"/>
        <v>0.46755747189452418</v>
      </c>
      <c r="E67" s="9">
        <f t="shared" si="14"/>
        <v>0.27214194760160421</v>
      </c>
      <c r="F67" s="9">
        <f t="shared" si="15"/>
        <v>0.26030058050387167</v>
      </c>
      <c r="G67" s="9">
        <f t="shared" si="16"/>
        <v>1.0447472512923524</v>
      </c>
      <c r="H67" s="9">
        <f t="shared" si="17"/>
        <v>2.1387745039086639</v>
      </c>
      <c r="I67" s="9">
        <f t="shared" si="18"/>
        <v>3.6745529633084217</v>
      </c>
      <c r="J67" s="9">
        <f t="shared" si="19"/>
        <v>3.841712523515199</v>
      </c>
      <c r="K67" s="11">
        <f t="shared" si="20"/>
        <v>0.47846889952153115</v>
      </c>
      <c r="L67" s="11">
        <f t="shared" si="21"/>
        <v>0.2808988764044944</v>
      </c>
      <c r="M67" s="11">
        <f t="shared" si="22"/>
        <v>0.26881720430107525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-0.27421811638060856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0.23014429216142271</v>
      </c>
      <c r="Q67" s="11">
        <f>2*'OddsRatio_working_3-way'!K67*'OddsRatio_working_3-way'!L67*'OddsRatio_working_3-way'!M67</f>
        <v>7.2258804446286559E-2</v>
      </c>
      <c r="R67" s="11">
        <f t="shared" si="23"/>
        <v>0</v>
      </c>
      <c r="S67" s="11">
        <f t="shared" si="24"/>
        <v>-0.83927457164058272</v>
      </c>
      <c r="T67" s="11">
        <f t="shared" si="25"/>
        <v>-0.26350849973016727</v>
      </c>
      <c r="U67" s="11">
        <f>'OddsRatio_working_3-way'!S67-'OddsRatio_working_3-way'!R67^2/3</f>
        <v>-0.83927457164058272</v>
      </c>
      <c r="V67" s="11">
        <f>'OddsRatio_working_3-way'!S67*'OddsRatio_working_3-way'!R67/3-2*'OddsRatio_working_3-way'!R67^3/27-'OddsRatio_working_3-way'!T67</f>
        <v>0.26350849973016727</v>
      </c>
      <c r="W67" s="11">
        <f>'OddsRatio_working_3-way'!V67^2+4*'OddsRatio_working_3-way'!U67^3/27</f>
        <v>-1.8143972645174103E-2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0.14797018456028369</v>
      </c>
      <c r="Y67" s="11">
        <f>IF('OddsRatio_working_3-way'!W67&gt;=0,IF('OddsRatio_working_3-way'!V67+SQRT('OddsRatio_working_3-way'!W67)&gt;0,0,PI()),ACOS('OddsRatio_working_3-way'!V67/(2*'OddsRatio_working_3-way'!X67)))</f>
        <v>0.47254941645577753</v>
      </c>
      <c r="Z67" s="11">
        <f>'OddsRatio_working_3-way'!X67^(1/3)*COS('OddsRatio_working_3-way'!Y67/3)</f>
        <v>0.52237362564617629</v>
      </c>
      <c r="AA67" s="11">
        <f>'OddsRatio_working_3-way'!X67^(1/3)*COS(('OddsRatio_working_3-way'!Y67+2*PI())/3)</f>
        <v>-0.33304075726664051</v>
      </c>
      <c r="AB67" s="11">
        <f>'OddsRatio_working_3-way'!X67^(1/3)*COS(('OddsRatio_working_3-way'!Y67+4*PI())/3)</f>
        <v>-0.18933286837953586</v>
      </c>
      <c r="AC67" s="11">
        <f>'OddsRatio_working_3-way'!X67^(1/3)*SIN('OddsRatio_working_3-way'!Y67/3)</f>
        <v>8.2969788333642935E-2</v>
      </c>
      <c r="AD67" s="11">
        <f>'OddsRatio_working_3-way'!X67^(1/3)*SIN(('OddsRatio_working_3-way'!Y67+2*PI())/3)</f>
        <v>0.41090393590974961</v>
      </c>
      <c r="AE67" s="11">
        <f>'OddsRatio_working_3-way'!X67^(1/3)*SIN(('OddsRatio_working_3-way'!Y67+4*PI())/3)</f>
        <v>-0.49387372424339238</v>
      </c>
      <c r="AF67" s="11">
        <f>-'OddsRatio_working_3-way'!U67/(3*'OddsRatio_working_3-way'!X67^(1/3))*COS(('OddsRatio_working_3-way'!Y67)/3)</f>
        <v>0.52237362564617618</v>
      </c>
      <c r="AG67" s="11">
        <f>-'OddsRatio_working_3-way'!U67/(3*'OddsRatio_working_3-way'!X67^(1/3))*COS(('OddsRatio_working_3-way'!Y67+2*PI())/3)</f>
        <v>-0.33304075726664045</v>
      </c>
      <c r="AH67" s="11">
        <f>-'OddsRatio_working_3-way'!U67/(3*'OddsRatio_working_3-way'!X67^(1/3))*COS(('OddsRatio_working_3-way'!Y67+4*PI())/3)</f>
        <v>-0.18933286837953581</v>
      </c>
      <c r="AI67" s="11">
        <f>'OddsRatio_working_3-way'!U67/(3*'OddsRatio_working_3-way'!X67^(1/3))*SIN(('OddsRatio_working_3-way'!Y67)/3)</f>
        <v>-8.2969788333642921E-2</v>
      </c>
      <c r="AJ67" s="11">
        <f>'OddsRatio_working_3-way'!U67/(3*'OddsRatio_working_3-way'!X67^(1/3))*SIN(('OddsRatio_working_3-way'!Y67+2*PI())/3)</f>
        <v>-0.4109039359097495</v>
      </c>
      <c r="AK67" s="11">
        <f>'OddsRatio_working_3-way'!U67/(3*'OddsRatio_working_3-way'!X67^(1/3))*SIN(('OddsRatio_working_3-way'!Y67+4*PI())/3)</f>
        <v>0.49387372424339226</v>
      </c>
      <c r="AL67" s="11">
        <f>'OddsRatio_working_3-way'!Z67+'OddsRatio_working_3-way'!AF67</f>
        <v>1.0447472512923524</v>
      </c>
      <c r="AM67" s="11">
        <f>'OddsRatio_working_3-way'!AA67+'OddsRatio_working_3-way'!AG67</f>
        <v>-0.66608151453328102</v>
      </c>
      <c r="AN67" s="11">
        <f>'OddsRatio_working_3-way'!AB67+'OddsRatio_working_3-way'!AH67</f>
        <v>-0.37866573675907167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1.0447472512923524</v>
      </c>
      <c r="AS67" s="11">
        <f>IF(('OddsRatio_working_3-way'!X67=0),IF(Q67&gt;0,-Q67^(1/3),(-Q67)^(1/3)),'OddsRatio_working_3-way'!AM67-'OddsRatio_working_3-way'!R67/3)</f>
        <v>-0.66608151453328102</v>
      </c>
      <c r="AT67" s="11">
        <f>IF(('OddsRatio_working_3-way'!X67=0),IF(Q67&gt;0,-Q67^(1/3),(-Q67)^(1/3)),'OddsRatio_working_3-way'!AN67-'OddsRatio_working_3-way'!R67/3)</f>
        <v>-0.37866573675907167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2.75</v>
      </c>
      <c r="B68" s="4">
        <f>IF('True_Odds_Calculator_3-way'!B69="","",'True_Odds_Calculator_3-way'!B69)</f>
        <v>3.56</v>
      </c>
      <c r="C68" s="4">
        <f>IF('True_Odds_Calculator_3-way'!C69="","",'True_Odds_Calculator_3-way'!C69)</f>
        <v>2.62</v>
      </c>
      <c r="D68" s="9">
        <f t="shared" ref="D68:D131" si="26">(K68/(AR68+K68-(AR68*K68)))</f>
        <v>0.35456764199970359</v>
      </c>
      <c r="E68" s="9">
        <f t="shared" ref="E68:E131" si="27">(L68/(AR68+L68-(AR68*L68)))</f>
        <v>0.27300832284984522</v>
      </c>
      <c r="F68" s="9">
        <f t="shared" ref="F68:F131" si="28">(M68/(AR68+M68-(AR68*M68)))</f>
        <v>0.37242403515045119</v>
      </c>
      <c r="G68" s="9">
        <f t="shared" ref="G68:G131" si="29">AR68</f>
        <v>1.040192185067446</v>
      </c>
      <c r="H68" s="9">
        <f t="shared" ref="H68:H131" si="30">IF(A68="","",1/D68)</f>
        <v>2.8203363238680308</v>
      </c>
      <c r="I68" s="9">
        <f t="shared" ref="I68:I131" si="31">IF(B68="","",1/E68)</f>
        <v>3.6628919937726616</v>
      </c>
      <c r="J68" s="9">
        <f t="shared" ref="J68:J131" si="32">IF(C68="","",1/F68)</f>
        <v>2.685111339809263</v>
      </c>
      <c r="K68" s="11">
        <f t="shared" ref="K68:K131" si="33">1/A68</f>
        <v>0.36363636363636365</v>
      </c>
      <c r="L68" s="11">
        <f t="shared" ref="L68:L131" si="34">1/B68</f>
        <v>0.2808988764044944</v>
      </c>
      <c r="M68" s="11">
        <f t="shared" ref="M68:M131" si="35">1/C68</f>
        <v>0.38167938931297707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-0.28294957465555282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0.23119088647864702</v>
      </c>
      <c r="Q68" s="11">
        <f>2*'OddsRatio_working_3-way'!K68*'OddsRatio_working_3-way'!L68*'OddsRatio_working_3-way'!M68</f>
        <v>7.7973317530740993E-2</v>
      </c>
      <c r="R68" s="11">
        <f t="shared" ref="R68:R131" si="36">O68/N68</f>
        <v>0</v>
      </c>
      <c r="S68" s="11">
        <f t="shared" ref="S68:S131" si="37">P68/N68</f>
        <v>-0.81707451499118189</v>
      </c>
      <c r="T68" s="11">
        <f t="shared" ref="T68:T131" si="38">Q68/N68</f>
        <v>-0.27557319223985899</v>
      </c>
      <c r="U68" s="11">
        <f>'OddsRatio_working_3-way'!S68-'OddsRatio_working_3-way'!R68^2/3</f>
        <v>-0.81707451499118189</v>
      </c>
      <c r="V68" s="11">
        <f>'OddsRatio_working_3-way'!S68*'OddsRatio_working_3-way'!R68/3-2*'OddsRatio_working_3-way'!R68^3/27-'OddsRatio_working_3-way'!T68</f>
        <v>0.27557319223985899</v>
      </c>
      <c r="W68" s="11">
        <f>'OddsRatio_working_3-way'!V68^2+4*'OddsRatio_working_3-way'!U68^3/27</f>
        <v>-4.8724142995335423E-3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0.14213813578769055</v>
      </c>
      <c r="Y68" s="11">
        <f>IF('OddsRatio_working_3-way'!W68&gt;=0,IF('OddsRatio_working_3-way'!V68+SQRT('OddsRatio_working_3-way'!W68)&gt;0,0,PI()),ACOS('OddsRatio_working_3-way'!V68/(2*'OddsRatio_working_3-way'!X68)))</f>
        <v>0.24808209705852224</v>
      </c>
      <c r="Z68" s="11">
        <f>'OddsRatio_working_3-way'!X68^(1/3)*COS('OddsRatio_working_3-way'!Y68/3)</f>
        <v>0.52009609253372313</v>
      </c>
      <c r="AA68" s="11">
        <f>'OddsRatio_working_3-way'!X68^(1/3)*COS(('OddsRatio_working_3-way'!Y68+2*PI())/3)</f>
        <v>-0.29737993138079827</v>
      </c>
      <c r="AB68" s="11">
        <f>'OddsRatio_working_3-way'!X68^(1/3)*COS(('OddsRatio_working_3-way'!Y68+4*PI())/3)</f>
        <v>-0.22271616115292525</v>
      </c>
      <c r="AC68" s="11">
        <f>'OddsRatio_working_3-way'!X68^(1/3)*SIN('OddsRatio_working_3-way'!Y68/3)</f>
        <v>4.3107147839775067E-2</v>
      </c>
      <c r="AD68" s="11">
        <f>'OddsRatio_working_3-way'!X68^(1/3)*SIN(('OddsRatio_working_3-way'!Y68+2*PI())/3)</f>
        <v>0.42886285462333884</v>
      </c>
      <c r="AE68" s="11">
        <f>'OddsRatio_working_3-way'!X68^(1/3)*SIN(('OddsRatio_working_3-way'!Y68+4*PI())/3)</f>
        <v>-0.47197000246311377</v>
      </c>
      <c r="AF68" s="11">
        <f>-'OddsRatio_working_3-way'!U68/(3*'OddsRatio_working_3-way'!X68^(1/3))*COS(('OddsRatio_working_3-way'!Y68)/3)</f>
        <v>0.52009609253372291</v>
      </c>
      <c r="AG68" s="11">
        <f>-'OddsRatio_working_3-way'!U68/(3*'OddsRatio_working_3-way'!X68^(1/3))*COS(('OddsRatio_working_3-way'!Y68+2*PI())/3)</f>
        <v>-0.29737993138079816</v>
      </c>
      <c r="AH68" s="11">
        <f>-'OddsRatio_working_3-way'!U68/(3*'OddsRatio_working_3-way'!X68^(1/3))*COS(('OddsRatio_working_3-way'!Y68+4*PI())/3)</f>
        <v>-0.22271616115292517</v>
      </c>
      <c r="AI68" s="11">
        <f>'OddsRatio_working_3-way'!U68/(3*'OddsRatio_working_3-way'!X68^(1/3))*SIN(('OddsRatio_working_3-way'!Y68)/3)</f>
        <v>-4.3107147839775053E-2</v>
      </c>
      <c r="AJ68" s="11">
        <f>'OddsRatio_working_3-way'!U68/(3*'OddsRatio_working_3-way'!X68^(1/3))*SIN(('OddsRatio_working_3-way'!Y68+2*PI())/3)</f>
        <v>-0.42886285462333867</v>
      </c>
      <c r="AK68" s="11">
        <f>'OddsRatio_working_3-way'!U68/(3*'OddsRatio_working_3-way'!X68^(1/3))*SIN(('OddsRatio_working_3-way'!Y68+4*PI())/3)</f>
        <v>0.47197000246311355</v>
      </c>
      <c r="AL68" s="11">
        <f>'OddsRatio_working_3-way'!Z68+'OddsRatio_working_3-way'!AF68</f>
        <v>1.040192185067446</v>
      </c>
      <c r="AM68" s="11">
        <f>'OddsRatio_working_3-way'!AA68+'OddsRatio_working_3-way'!AG68</f>
        <v>-0.59475986276159643</v>
      </c>
      <c r="AN68" s="11">
        <f>'OddsRatio_working_3-way'!AB68+'OddsRatio_working_3-way'!AH68</f>
        <v>-0.44543232230585039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1.040192185067446</v>
      </c>
      <c r="AS68" s="11">
        <f>IF(('OddsRatio_working_3-way'!X68=0),IF(Q68&gt;0,-Q68^(1/3),(-Q68)^(1/3)),'OddsRatio_working_3-way'!AM68-'OddsRatio_working_3-way'!R68/3)</f>
        <v>-0.59475986276159643</v>
      </c>
      <c r="AT68" s="11">
        <f>IF(('OddsRatio_working_3-way'!X68=0),IF(Q68&gt;0,-Q68^(1/3),(-Q68)^(1/3)),'OddsRatio_working_3-way'!AN68-'OddsRatio_working_3-way'!R68/3)</f>
        <v>-0.44543232230585039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3.7</v>
      </c>
      <c r="B69" s="4">
        <f>IF('True_Odds_Calculator_3-way'!B70="","",'True_Odds_Calculator_3-way'!B70)</f>
        <v>3.8</v>
      </c>
      <c r="C69" s="4">
        <f>IF('True_Odds_Calculator_3-way'!C70="","",'True_Odds_Calculator_3-way'!C70)</f>
        <v>2.02</v>
      </c>
      <c r="D69" s="9">
        <f t="shared" si="26"/>
        <v>0.26154299916435669</v>
      </c>
      <c r="E69" s="9">
        <f t="shared" si="27"/>
        <v>0.25458016562438546</v>
      </c>
      <c r="F69" s="9">
        <f t="shared" si="28"/>
        <v>0.48387683521125791</v>
      </c>
      <c r="G69" s="9">
        <f t="shared" si="29"/>
        <v>1.0457270650560133</v>
      </c>
      <c r="H69" s="9">
        <f t="shared" si="30"/>
        <v>3.8234630756512362</v>
      </c>
      <c r="I69" s="9">
        <f t="shared" si="31"/>
        <v>3.928035782156837</v>
      </c>
      <c r="J69" s="9">
        <f t="shared" si="32"/>
        <v>2.0666416063571336</v>
      </c>
      <c r="K69" s="11">
        <f t="shared" si="33"/>
        <v>0.27027027027027023</v>
      </c>
      <c r="L69" s="11">
        <f t="shared" si="34"/>
        <v>0.26315789473684209</v>
      </c>
      <c r="M69" s="11">
        <f t="shared" si="35"/>
        <v>0.49504950495049505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-0.27150965452164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0.22956776474233478</v>
      </c>
      <c r="Q69" s="11">
        <f>2*'OddsRatio_working_3-way'!K69*'OddsRatio_working_3-way'!L69*'OddsRatio_working_3-way'!M69</f>
        <v>7.041955973691251E-2</v>
      </c>
      <c r="R69" s="11">
        <f t="shared" si="36"/>
        <v>0</v>
      </c>
      <c r="S69" s="11">
        <f t="shared" si="37"/>
        <v>-0.84552339454300196</v>
      </c>
      <c r="T69" s="11">
        <f t="shared" si="38"/>
        <v>-0.25936300446104354</v>
      </c>
      <c r="U69" s="11">
        <f>'OddsRatio_working_3-way'!S69-'OddsRatio_working_3-way'!R69^2/3</f>
        <v>-0.84552339454300196</v>
      </c>
      <c r="V69" s="11">
        <f>'OddsRatio_working_3-way'!S69*'OddsRatio_working_3-way'!R69/3-2*'OddsRatio_working_3-way'!R69^3/27-'OddsRatio_working_3-way'!T69</f>
        <v>0.25936300446104354</v>
      </c>
      <c r="W69" s="11">
        <f>'OddsRatio_working_3-way'!V69^2+4*'OddsRatio_working_3-way'!U69^3/27</f>
        <v>-2.2282383020890986E-2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0.14962582589909929</v>
      </c>
      <c r="Y69" s="11">
        <f>IF('OddsRatio_working_3-way'!W69&gt;=0,IF('OddsRatio_working_3-way'!V69+SQRT('OddsRatio_working_3-way'!W69)&gt;0,0,PI()),ACOS('OddsRatio_working_3-way'!V69/(2*'OddsRatio_working_3-way'!X69)))</f>
        <v>0.52223729850936662</v>
      </c>
      <c r="Z69" s="11">
        <f>'OddsRatio_working_3-way'!X69^(1/3)*COS('OddsRatio_working_3-way'!Y69/3)</f>
        <v>0.52286353252800666</v>
      </c>
      <c r="AA69" s="11">
        <f>'OddsRatio_working_3-way'!X69^(1/3)*COS(('OddsRatio_working_3-way'!Y69+2*PI())/3)</f>
        <v>-0.34106306287533045</v>
      </c>
      <c r="AB69" s="11">
        <f>'OddsRatio_working_3-way'!X69^(1/3)*COS(('OddsRatio_working_3-way'!Y69+4*PI())/3)</f>
        <v>-0.1818004696526761</v>
      </c>
      <c r="AC69" s="11">
        <f>'OddsRatio_working_3-way'!X69^(1/3)*SIN('OddsRatio_working_3-way'!Y69/3)</f>
        <v>9.1950301068937243E-2</v>
      </c>
      <c r="AD69" s="11">
        <f>'OddsRatio_working_3-way'!X69^(1/3)*SIN(('OddsRatio_working_3-way'!Y69+2*PI())/3)</f>
        <v>0.40683795134725625</v>
      </c>
      <c r="AE69" s="11">
        <f>'OddsRatio_working_3-way'!X69^(1/3)*SIN(('OddsRatio_working_3-way'!Y69+4*PI())/3)</f>
        <v>-0.49878825241619357</v>
      </c>
      <c r="AF69" s="11">
        <f>-'OddsRatio_working_3-way'!U69/(3*'OddsRatio_working_3-way'!X69^(1/3))*COS(('OddsRatio_working_3-way'!Y69)/3)</f>
        <v>0.52286353252800655</v>
      </c>
      <c r="AG69" s="11">
        <f>-'OddsRatio_working_3-way'!U69/(3*'OddsRatio_working_3-way'!X69^(1/3))*COS(('OddsRatio_working_3-way'!Y69+2*PI())/3)</f>
        <v>-0.34106306287533034</v>
      </c>
      <c r="AH69" s="11">
        <f>-'OddsRatio_working_3-way'!U69/(3*'OddsRatio_working_3-way'!X69^(1/3))*COS(('OddsRatio_working_3-way'!Y69+4*PI())/3)</f>
        <v>-0.18180046965267607</v>
      </c>
      <c r="AI69" s="11">
        <f>'OddsRatio_working_3-way'!U69/(3*'OddsRatio_working_3-way'!X69^(1/3))*SIN(('OddsRatio_working_3-way'!Y69)/3)</f>
        <v>-9.1950301068937229E-2</v>
      </c>
      <c r="AJ69" s="11">
        <f>'OddsRatio_working_3-way'!U69/(3*'OddsRatio_working_3-way'!X69^(1/3))*SIN(('OddsRatio_working_3-way'!Y69+2*PI())/3)</f>
        <v>-0.40683795134725614</v>
      </c>
      <c r="AK69" s="11">
        <f>'OddsRatio_working_3-way'!U69/(3*'OddsRatio_working_3-way'!X69^(1/3))*SIN(('OddsRatio_working_3-way'!Y69+4*PI())/3)</f>
        <v>0.49878825241619346</v>
      </c>
      <c r="AL69" s="11">
        <f>'OddsRatio_working_3-way'!Z69+'OddsRatio_working_3-way'!AF69</f>
        <v>1.0457270650560133</v>
      </c>
      <c r="AM69" s="11">
        <f>'OddsRatio_working_3-way'!AA69+'OddsRatio_working_3-way'!AG69</f>
        <v>-0.68212612575066078</v>
      </c>
      <c r="AN69" s="11">
        <f>'OddsRatio_working_3-way'!AB69+'OddsRatio_working_3-way'!AH69</f>
        <v>-0.3636009393053522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1.0457270650560133</v>
      </c>
      <c r="AS69" s="11">
        <f>IF(('OddsRatio_working_3-way'!X69=0),IF(Q69&gt;0,-Q69^(1/3),(-Q69)^(1/3)),'OddsRatio_working_3-way'!AM69-'OddsRatio_working_3-way'!R69/3)</f>
        <v>-0.68212612575066078</v>
      </c>
      <c r="AT69" s="11">
        <f>IF(('OddsRatio_working_3-way'!X69=0),IF(Q69&gt;0,-Q69^(1/3),(-Q69)^(1/3)),'OddsRatio_working_3-way'!AN69-'OddsRatio_working_3-way'!R69/3)</f>
        <v>-0.3636009393053522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8.2799999999999994</v>
      </c>
      <c r="B70" s="4">
        <f>IF('True_Odds_Calculator_3-way'!B71="","",'True_Odds_Calculator_3-way'!B71)</f>
        <v>5.28</v>
      </c>
      <c r="C70" s="4">
        <f>IF('True_Odds_Calculator_3-way'!C71="","",'True_Odds_Calculator_3-way'!C71)</f>
        <v>1.39</v>
      </c>
      <c r="D70" s="9">
        <f t="shared" si="26"/>
        <v>0.11408928647616291</v>
      </c>
      <c r="E70" s="9">
        <f t="shared" si="27"/>
        <v>0.17968885205392665</v>
      </c>
      <c r="F70" s="9">
        <f t="shared" si="28"/>
        <v>0.70622186146991062</v>
      </c>
      <c r="G70" s="9">
        <f t="shared" si="29"/>
        <v>1.0666297935247013</v>
      </c>
      <c r="H70" s="9">
        <f t="shared" si="30"/>
        <v>8.7650648968598261</v>
      </c>
      <c r="I70" s="9">
        <f t="shared" si="31"/>
        <v>5.5651755162857226</v>
      </c>
      <c r="J70" s="9">
        <f t="shared" si="32"/>
        <v>1.4159856194746332</v>
      </c>
      <c r="K70" s="11">
        <f t="shared" si="33"/>
        <v>0.12077294685990339</v>
      </c>
      <c r="L70" s="11">
        <f t="shared" si="34"/>
        <v>0.18939393939393939</v>
      </c>
      <c r="M70" s="11">
        <f t="shared" si="35"/>
        <v>0.71942446043165476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-0.19996808877009065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0.19664768843686581</v>
      </c>
      <c r="Q70" s="11">
        <f>2*'OddsRatio_working_3-way'!K70*'OddsRatio_working_3-way'!L70*'OddsRatio_working_3-way'!M70</f>
        <v>3.2911747018722314E-2</v>
      </c>
      <c r="R70" s="11">
        <f t="shared" si="36"/>
        <v>0</v>
      </c>
      <c r="S70" s="11">
        <f t="shared" si="37"/>
        <v>-0.98339534895969127</v>
      </c>
      <c r="T70" s="11">
        <f t="shared" si="38"/>
        <v>-0.16458499564178936</v>
      </c>
      <c r="U70" s="11">
        <f>'OddsRatio_working_3-way'!S70-'OddsRatio_working_3-way'!R70^2/3</f>
        <v>-0.98339534895969127</v>
      </c>
      <c r="V70" s="11">
        <f>'OddsRatio_working_3-way'!S70*'OddsRatio_working_3-way'!R70/3-2*'OddsRatio_working_3-way'!R70^3/27-'OddsRatio_working_3-way'!T70</f>
        <v>0.16458499564178936</v>
      </c>
      <c r="W70" s="11">
        <f>'OddsRatio_working_3-way'!V70^2+4*'OddsRatio_working_3-way'!U70^3/27</f>
        <v>-0.11380194395708637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0.18767669324365652</v>
      </c>
      <c r="Y70" s="11">
        <f>IF('OddsRatio_working_3-way'!W70&gt;=0,IF('OddsRatio_working_3-way'!V70+SQRT('OddsRatio_working_3-way'!W70)&gt;0,0,PI()),ACOS('OddsRatio_working_3-way'!V70/(2*'OddsRatio_working_3-way'!X70)))</f>
        <v>1.1168894807254692</v>
      </c>
      <c r="Z70" s="11">
        <f>'OddsRatio_working_3-way'!X70^(1/3)*COS('OddsRatio_working_3-way'!Y70/3)</f>
        <v>0.53331489676235067</v>
      </c>
      <c r="AA70" s="11">
        <f>'OddsRatio_working_3-way'!X70^(1/3)*COS(('OddsRatio_working_3-way'!Y70+2*PI())/3)</f>
        <v>-0.4470188991084445</v>
      </c>
      <c r="AB70" s="11">
        <f>'OddsRatio_working_3-way'!X70^(1/3)*COS(('OddsRatio_working_3-way'!Y70+4*PI())/3)</f>
        <v>-8.629599765390647E-2</v>
      </c>
      <c r="AC70" s="11">
        <f>'OddsRatio_working_3-way'!X70^(1/3)*SIN('OddsRatio_working_3-way'!Y70/3)</f>
        <v>0.20826346425764064</v>
      </c>
      <c r="AD70" s="11">
        <f>'OddsRatio_working_3-way'!X70^(1/3)*SIN(('OddsRatio_working_3-way'!Y70+2*PI())/3)</f>
        <v>0.35773251668405087</v>
      </c>
      <c r="AE70" s="11">
        <f>'OddsRatio_working_3-way'!X70^(1/3)*SIN(('OddsRatio_working_3-way'!Y70+4*PI())/3)</f>
        <v>-0.56599598094169123</v>
      </c>
      <c r="AF70" s="11">
        <f>-'OddsRatio_working_3-way'!U70/(3*'OddsRatio_working_3-way'!X70^(1/3))*COS(('OddsRatio_working_3-way'!Y70)/3)</f>
        <v>0.53331489676235067</v>
      </c>
      <c r="AG70" s="11">
        <f>-'OddsRatio_working_3-way'!U70/(3*'OddsRatio_working_3-way'!X70^(1/3))*COS(('OddsRatio_working_3-way'!Y70+2*PI())/3)</f>
        <v>-0.4470188991084445</v>
      </c>
      <c r="AH70" s="11">
        <f>-'OddsRatio_working_3-way'!U70/(3*'OddsRatio_working_3-way'!X70^(1/3))*COS(('OddsRatio_working_3-way'!Y70+4*PI())/3)</f>
        <v>-8.629599765390647E-2</v>
      </c>
      <c r="AI70" s="11">
        <f>'OddsRatio_working_3-way'!U70/(3*'OddsRatio_working_3-way'!X70^(1/3))*SIN(('OddsRatio_working_3-way'!Y70)/3)</f>
        <v>-0.20826346425764064</v>
      </c>
      <c r="AJ70" s="11">
        <f>'OddsRatio_working_3-way'!U70/(3*'OddsRatio_working_3-way'!X70^(1/3))*SIN(('OddsRatio_working_3-way'!Y70+2*PI())/3)</f>
        <v>-0.35773251668405087</v>
      </c>
      <c r="AK70" s="11">
        <f>'OddsRatio_working_3-way'!U70/(3*'OddsRatio_working_3-way'!X70^(1/3))*SIN(('OddsRatio_working_3-way'!Y70+4*PI())/3)</f>
        <v>0.56599598094169123</v>
      </c>
      <c r="AL70" s="11">
        <f>'OddsRatio_working_3-way'!Z70+'OddsRatio_working_3-way'!AF70</f>
        <v>1.0666297935247013</v>
      </c>
      <c r="AM70" s="11">
        <f>'OddsRatio_working_3-way'!AA70+'OddsRatio_working_3-way'!AG70</f>
        <v>-0.894037798216889</v>
      </c>
      <c r="AN70" s="11">
        <f>'OddsRatio_working_3-way'!AB70+'OddsRatio_working_3-way'!AH70</f>
        <v>-0.17259199530781294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1.0666297935247013</v>
      </c>
      <c r="AS70" s="11">
        <f>IF(('OddsRatio_working_3-way'!X70=0),IF(Q70&gt;0,-Q70^(1/3),(-Q70)^(1/3)),'OddsRatio_working_3-way'!AM70-'OddsRatio_working_3-way'!R70/3)</f>
        <v>-0.894037798216889</v>
      </c>
      <c r="AT70" s="11">
        <f>IF(('OddsRatio_working_3-way'!X70=0),IF(Q70&gt;0,-Q70^(1/3),(-Q70)^(1/3)),'OddsRatio_working_3-way'!AN70-'OddsRatio_working_3-way'!R70/3)</f>
        <v>-0.17259199530781294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1.49</v>
      </c>
      <c r="B71" s="4">
        <f>IF('True_Odds_Calculator_3-way'!B72="","",'True_Odds_Calculator_3-way'!B72)</f>
        <v>4.5599999999999996</v>
      </c>
      <c r="C71" s="4">
        <f>IF('True_Odds_Calculator_3-way'!C72="","",'True_Odds_Calculator_3-way'!C72)</f>
        <v>7.12</v>
      </c>
      <c r="D71" s="9">
        <f t="shared" si="26"/>
        <v>0.65762037356797498</v>
      </c>
      <c r="E71" s="9">
        <f t="shared" si="27"/>
        <v>0.20909275376998745</v>
      </c>
      <c r="F71" s="9">
        <f t="shared" si="28"/>
        <v>0.1332868726620377</v>
      </c>
      <c r="G71" s="9">
        <f t="shared" si="29"/>
        <v>1.0625186803487985</v>
      </c>
      <c r="H71" s="9">
        <f t="shared" si="30"/>
        <v>1.5206341533709111</v>
      </c>
      <c r="I71" s="9">
        <f t="shared" si="31"/>
        <v>4.7825665020417221</v>
      </c>
      <c r="J71" s="9">
        <f t="shared" si="32"/>
        <v>7.5026143237346465</v>
      </c>
      <c r="K71" s="11">
        <f t="shared" si="33"/>
        <v>0.67114093959731547</v>
      </c>
      <c r="L71" s="11">
        <f t="shared" si="34"/>
        <v>0.2192982456140351</v>
      </c>
      <c r="M71" s="11">
        <f t="shared" si="35"/>
        <v>0.1404494382022472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-0.22068173790180157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0.21022765608690308</v>
      </c>
      <c r="Q71" s="11">
        <f>2*'OddsRatio_working_3-way'!K71*'OddsRatio_working_3-way'!L71*'OddsRatio_working_3-way'!M71</f>
        <v>4.1342705228496181E-2</v>
      </c>
      <c r="R71" s="11">
        <f t="shared" si="36"/>
        <v>0</v>
      </c>
      <c r="S71" s="11">
        <f t="shared" si="37"/>
        <v>-0.95262824230815912</v>
      </c>
      <c r="T71" s="11">
        <f t="shared" si="38"/>
        <v>-0.18734085394457406</v>
      </c>
      <c r="U71" s="11">
        <f>'OddsRatio_working_3-way'!S71-'OddsRatio_working_3-way'!R71^2/3</f>
        <v>-0.95262824230815912</v>
      </c>
      <c r="V71" s="11">
        <f>'OddsRatio_working_3-way'!S71*'OddsRatio_working_3-way'!R71/3-2*'OddsRatio_working_3-way'!R71^3/27-'OddsRatio_working_3-way'!T71</f>
        <v>0.18734085394457406</v>
      </c>
      <c r="W71" s="11">
        <f>'OddsRatio_working_3-way'!V71^2+4*'OddsRatio_working_3-way'!U71^3/27</f>
        <v>-9.2979059410515624E-2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0.17893829590615717</v>
      </c>
      <c r="Y71" s="11">
        <f>IF('OddsRatio_working_3-way'!W71&gt;=0,IF('OddsRatio_working_3-way'!V71+SQRT('OddsRatio_working_3-way'!W71)&gt;0,0,PI()),ACOS('OddsRatio_working_3-way'!V71/(2*'OddsRatio_working_3-way'!X71)))</f>
        <v>1.0198674118681259</v>
      </c>
      <c r="Z71" s="11">
        <f>'OddsRatio_working_3-way'!X71^(1/3)*COS('OddsRatio_working_3-way'!Y71/3)</f>
        <v>0.53125934017439935</v>
      </c>
      <c r="AA71" s="11">
        <f>'OddsRatio_working_3-way'!X71^(1/3)*COS(('OddsRatio_working_3-way'!Y71+2*PI())/3)</f>
        <v>-0.42835549989038785</v>
      </c>
      <c r="AB71" s="11">
        <f>'OddsRatio_working_3-way'!X71^(1/3)*COS(('OddsRatio_working_3-way'!Y71+4*PI())/3)</f>
        <v>-0.10290384028401123</v>
      </c>
      <c r="AC71" s="11">
        <f>'OddsRatio_working_3-way'!X71^(1/3)*SIN('OddsRatio_working_3-way'!Y71/3)</f>
        <v>0.18789960328195188</v>
      </c>
      <c r="AD71" s="11">
        <f>'OddsRatio_working_3-way'!X71^(1/3)*SIN(('OddsRatio_working_3-way'!Y71+2*PI())/3)</f>
        <v>0.36613428294781281</v>
      </c>
      <c r="AE71" s="11">
        <f>'OddsRatio_working_3-way'!X71^(1/3)*SIN(('OddsRatio_working_3-way'!Y71+4*PI())/3)</f>
        <v>-0.55403388622976468</v>
      </c>
      <c r="AF71" s="11">
        <f>-'OddsRatio_working_3-way'!U71/(3*'OddsRatio_working_3-way'!X71^(1/3))*COS(('OddsRatio_working_3-way'!Y71)/3)</f>
        <v>0.53125934017439924</v>
      </c>
      <c r="AG71" s="11">
        <f>-'OddsRatio_working_3-way'!U71/(3*'OddsRatio_working_3-way'!X71^(1/3))*COS(('OddsRatio_working_3-way'!Y71+2*PI())/3)</f>
        <v>-0.42835549989038774</v>
      </c>
      <c r="AH71" s="11">
        <f>-'OddsRatio_working_3-way'!U71/(3*'OddsRatio_working_3-way'!X71^(1/3))*COS(('OddsRatio_working_3-way'!Y71+4*PI())/3)</f>
        <v>-0.10290384028401121</v>
      </c>
      <c r="AI71" s="11">
        <f>'OddsRatio_working_3-way'!U71/(3*'OddsRatio_working_3-way'!X71^(1/3))*SIN(('OddsRatio_working_3-way'!Y71)/3)</f>
        <v>-0.18789960328195185</v>
      </c>
      <c r="AJ71" s="11">
        <f>'OddsRatio_working_3-way'!U71/(3*'OddsRatio_working_3-way'!X71^(1/3))*SIN(('OddsRatio_working_3-way'!Y71+2*PI())/3)</f>
        <v>-0.36613428294781269</v>
      </c>
      <c r="AK71" s="11">
        <f>'OddsRatio_working_3-way'!U71/(3*'OddsRatio_working_3-way'!X71^(1/3))*SIN(('OddsRatio_working_3-way'!Y71+4*PI())/3)</f>
        <v>0.55403388622976457</v>
      </c>
      <c r="AL71" s="11">
        <f>'OddsRatio_working_3-way'!Z71+'OddsRatio_working_3-way'!AF71</f>
        <v>1.0625186803487985</v>
      </c>
      <c r="AM71" s="11">
        <f>'OddsRatio_working_3-way'!AA71+'OddsRatio_working_3-way'!AG71</f>
        <v>-0.85671099978077558</v>
      </c>
      <c r="AN71" s="11">
        <f>'OddsRatio_working_3-way'!AB71+'OddsRatio_working_3-way'!AH71</f>
        <v>-0.20580768056802246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1.0625186803487985</v>
      </c>
      <c r="AS71" s="11">
        <f>IF(('OddsRatio_working_3-way'!X71=0),IF(Q71&gt;0,-Q71^(1/3),(-Q71)^(1/3)),'OddsRatio_working_3-way'!AM71-'OddsRatio_working_3-way'!R71/3)</f>
        <v>-0.85671099978077558</v>
      </c>
      <c r="AT71" s="11">
        <f>IF(('OddsRatio_working_3-way'!X71=0),IF(Q71&gt;0,-Q71^(1/3),(-Q71)^(1/3)),'OddsRatio_working_3-way'!AN71-'OddsRatio_working_3-way'!R71/3)</f>
        <v>-0.20580768056802246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2.13</v>
      </c>
      <c r="B72" s="4">
        <f>IF('True_Odds_Calculator_3-way'!B73="","",'True_Odds_Calculator_3-way'!B73)</f>
        <v>3.62</v>
      </c>
      <c r="C72" s="4">
        <f>IF('True_Odds_Calculator_3-way'!C73="","",'True_Odds_Calculator_3-way'!C73)</f>
        <v>3.55</v>
      </c>
      <c r="D72" s="9">
        <f t="shared" si="26"/>
        <v>0.4589475575053707</v>
      </c>
      <c r="E72" s="9">
        <f t="shared" si="27"/>
        <v>0.26785418551718038</v>
      </c>
      <c r="F72" s="9">
        <f t="shared" si="28"/>
        <v>0.27319825697744859</v>
      </c>
      <c r="G72" s="9">
        <f t="shared" si="29"/>
        <v>1.043272729975433</v>
      </c>
      <c r="H72" s="9">
        <f t="shared" si="30"/>
        <v>2.1788981848722395</v>
      </c>
      <c r="I72" s="9">
        <f t="shared" si="31"/>
        <v>3.7333745525356341</v>
      </c>
      <c r="J72" s="9">
        <f t="shared" si="32"/>
        <v>3.6603454614373545</v>
      </c>
      <c r="K72" s="11">
        <f t="shared" si="33"/>
        <v>0.46948356807511737</v>
      </c>
      <c r="L72" s="11">
        <f t="shared" si="34"/>
        <v>0.27624309392265195</v>
      </c>
      <c r="M72" s="11">
        <f t="shared" si="35"/>
        <v>0.28169014084507044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-0.27580579578944353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0.23015691221486578</v>
      </c>
      <c r="Q72" s="11">
        <f>2*'OddsRatio_working_3-way'!K72*'OddsRatio_working_3-way'!L72*'OddsRatio_working_3-way'!M72</f>
        <v>7.3065686417417702E-2</v>
      </c>
      <c r="R72" s="11">
        <f t="shared" si="36"/>
        <v>0</v>
      </c>
      <c r="S72" s="11">
        <f t="shared" si="37"/>
        <v>-0.83448903441671274</v>
      </c>
      <c r="T72" s="11">
        <f t="shared" si="38"/>
        <v>-0.26491715378308339</v>
      </c>
      <c r="U72" s="11">
        <f>'OddsRatio_working_3-way'!S72-'OddsRatio_working_3-way'!R72^2/3</f>
        <v>-0.83448903441671274</v>
      </c>
      <c r="V72" s="11">
        <f>'OddsRatio_working_3-way'!S72*'OddsRatio_working_3-way'!R72/3-2*'OddsRatio_working_3-way'!R72^3/27-'OddsRatio_working_3-way'!T72</f>
        <v>0.26491715378308339</v>
      </c>
      <c r="W72" s="11">
        <f>'OddsRatio_working_3-way'!V72^2+4*'OddsRatio_working_3-way'!U72^3/27</f>
        <v>-1.5909976438902615E-2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0.14670640307041174</v>
      </c>
      <c r="Y72" s="11">
        <f>IF('OddsRatio_working_3-way'!W72&gt;=0,IF('OddsRatio_working_3-way'!V72+SQRT('OddsRatio_working_3-way'!W72)&gt;0,0,PI()),ACOS('OddsRatio_working_3-way'!V72/(2*'OddsRatio_working_3-way'!X72)))</f>
        <v>0.44436914384935178</v>
      </c>
      <c r="Z72" s="11">
        <f>'OddsRatio_working_3-way'!X72^(1/3)*COS('OddsRatio_working_3-way'!Y72/3)</f>
        <v>0.52163636498771648</v>
      </c>
      <c r="AA72" s="11">
        <f>'OddsRatio_working_3-way'!X72^(1/3)*COS(('OddsRatio_working_3-way'!Y72+2*PI())/3)</f>
        <v>-0.32822653246609523</v>
      </c>
      <c r="AB72" s="11">
        <f>'OddsRatio_working_3-way'!X72^(1/3)*COS(('OddsRatio_working_3-way'!Y72+4*PI())/3)</f>
        <v>-0.19340983252162119</v>
      </c>
      <c r="AC72" s="11">
        <f>'OddsRatio_working_3-way'!X72^(1/3)*SIN('OddsRatio_working_3-way'!Y72/3)</f>
        <v>7.7836458004199013E-2</v>
      </c>
      <c r="AD72" s="11">
        <f>'OddsRatio_working_3-way'!X72^(1/3)*SIN(('OddsRatio_working_3-way'!Y72+2*PI())/3)</f>
        <v>0.4128321146150345</v>
      </c>
      <c r="AE72" s="11">
        <f>'OddsRatio_working_3-way'!X72^(1/3)*SIN(('OddsRatio_working_3-way'!Y72+4*PI())/3)</f>
        <v>-0.49066857261923358</v>
      </c>
      <c r="AF72" s="11">
        <f>-'OddsRatio_working_3-way'!U72/(3*'OddsRatio_working_3-way'!X72^(1/3))*COS(('OddsRatio_working_3-way'!Y72)/3)</f>
        <v>0.52163636498771637</v>
      </c>
      <c r="AG72" s="11">
        <f>-'OddsRatio_working_3-way'!U72/(3*'OddsRatio_working_3-way'!X72^(1/3))*COS(('OddsRatio_working_3-way'!Y72+2*PI())/3)</f>
        <v>-0.32822653246609512</v>
      </c>
      <c r="AH72" s="11">
        <f>-'OddsRatio_working_3-way'!U72/(3*'OddsRatio_working_3-way'!X72^(1/3))*COS(('OddsRatio_working_3-way'!Y72+4*PI())/3)</f>
        <v>-0.19340983252162117</v>
      </c>
      <c r="AI72" s="11">
        <f>'OddsRatio_working_3-way'!U72/(3*'OddsRatio_working_3-way'!X72^(1/3))*SIN(('OddsRatio_working_3-way'!Y72)/3)</f>
        <v>-7.7836458004199E-2</v>
      </c>
      <c r="AJ72" s="11">
        <f>'OddsRatio_working_3-way'!U72/(3*'OddsRatio_working_3-way'!X72^(1/3))*SIN(('OddsRatio_working_3-way'!Y72+2*PI())/3)</f>
        <v>-0.41283211461503438</v>
      </c>
      <c r="AK72" s="11">
        <f>'OddsRatio_working_3-way'!U72/(3*'OddsRatio_working_3-way'!X72^(1/3))*SIN(('OddsRatio_working_3-way'!Y72+4*PI())/3)</f>
        <v>0.49066857261923347</v>
      </c>
      <c r="AL72" s="11">
        <f>'OddsRatio_working_3-way'!Z72+'OddsRatio_working_3-way'!AF72</f>
        <v>1.043272729975433</v>
      </c>
      <c r="AM72" s="11">
        <f>'OddsRatio_working_3-way'!AA72+'OddsRatio_working_3-way'!AG72</f>
        <v>-0.65645306493219036</v>
      </c>
      <c r="AN72" s="11">
        <f>'OddsRatio_working_3-way'!AB72+'OddsRatio_working_3-way'!AH72</f>
        <v>-0.38681966504324239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1.043272729975433</v>
      </c>
      <c r="AS72" s="11">
        <f>IF(('OddsRatio_working_3-way'!X72=0),IF(Q72&gt;0,-Q72^(1/3),(-Q72)^(1/3)),'OddsRatio_working_3-way'!AM72-'OddsRatio_working_3-way'!R72/3)</f>
        <v>-0.65645306493219036</v>
      </c>
      <c r="AT72" s="11">
        <f>IF(('OddsRatio_working_3-way'!X72=0),IF(Q72&gt;0,-Q72^(1/3),(-Q72)^(1/3)),'OddsRatio_working_3-way'!AN72-'OddsRatio_working_3-way'!R72/3)</f>
        <v>-0.38681966504324239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2.2599999999999998</v>
      </c>
      <c r="B73" s="4">
        <f>IF('True_Odds_Calculator_3-way'!B74="","",'True_Odds_Calculator_3-way'!B74)</f>
        <v>3.36</v>
      </c>
      <c r="C73" s="4">
        <f>IF('True_Odds_Calculator_3-way'!C74="","",'True_Odds_Calculator_3-way'!C74)</f>
        <v>3.18</v>
      </c>
      <c r="D73" s="9">
        <f t="shared" si="26"/>
        <v>0.42228655166468232</v>
      </c>
      <c r="E73" s="9">
        <f t="shared" si="27"/>
        <v>0.28070974613727856</v>
      </c>
      <c r="F73" s="9">
        <f t="shared" si="28"/>
        <v>0.29700370219803929</v>
      </c>
      <c r="G73" s="9">
        <f t="shared" si="29"/>
        <v>1.0857621086122982</v>
      </c>
      <c r="H73" s="9">
        <f t="shared" si="30"/>
        <v>2.3680602568514955</v>
      </c>
      <c r="I73" s="9">
        <f t="shared" si="31"/>
        <v>3.5623985763250237</v>
      </c>
      <c r="J73" s="9">
        <f t="shared" si="32"/>
        <v>3.3669613967748098</v>
      </c>
      <c r="K73" s="11">
        <f t="shared" si="33"/>
        <v>0.44247787610619471</v>
      </c>
      <c r="L73" s="11">
        <f t="shared" si="34"/>
        <v>0.29761904761904762</v>
      </c>
      <c r="M73" s="11">
        <f t="shared" si="35"/>
        <v>0.31446540880503143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-0.26845049256971121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0.24018902379229645</v>
      </c>
      <c r="Q73" s="11">
        <f>2*'OddsRatio_working_3-way'!K73*'OddsRatio_working_3-way'!L73*'OddsRatio_working_3-way'!M73</f>
        <v>8.2823801307688447E-2</v>
      </c>
      <c r="R73" s="11">
        <f t="shared" si="36"/>
        <v>0</v>
      </c>
      <c r="S73" s="11">
        <f t="shared" si="37"/>
        <v>-0.8947237216557693</v>
      </c>
      <c r="T73" s="11">
        <f t="shared" si="38"/>
        <v>-0.30852542126061017</v>
      </c>
      <c r="U73" s="11">
        <f>'OddsRatio_working_3-way'!S73-'OddsRatio_working_3-way'!R73^2/3</f>
        <v>-0.8947237216557693</v>
      </c>
      <c r="V73" s="11">
        <f>'OddsRatio_working_3-way'!S73*'OddsRatio_working_3-way'!R73/3-2*'OddsRatio_working_3-way'!R73^3/27-'OddsRatio_working_3-way'!T73</f>
        <v>0.30852542126061017</v>
      </c>
      <c r="W73" s="11">
        <f>'OddsRatio_working_3-way'!V73^2+4*'OddsRatio_working_3-way'!U73^3/27</f>
        <v>-1.0923718116282621E-2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0.1628739187840702</v>
      </c>
      <c r="Y73" s="11">
        <f>IF('OddsRatio_working_3-way'!W73&gt;=0,IF('OddsRatio_working_3-way'!V73+SQRT('OddsRatio_working_3-way'!W73)&gt;0,0,PI()),ACOS('OddsRatio_working_3-way'!V73/(2*'OddsRatio_working_3-way'!X73)))</f>
        <v>0.32662809187911512</v>
      </c>
      <c r="Z73" s="11">
        <f>'OddsRatio_working_3-way'!X73^(1/3)*COS('OddsRatio_working_3-way'!Y73/3)</f>
        <v>0.54288105430614908</v>
      </c>
      <c r="AA73" s="11">
        <f>'OddsRatio_working_3-way'!X73^(1/3)*COS(('OddsRatio_working_3-way'!Y73+2*PI())/3)</f>
        <v>-0.32283168466606782</v>
      </c>
      <c r="AB73" s="11">
        <f>'OddsRatio_working_3-way'!X73^(1/3)*COS(('OddsRatio_working_3-way'!Y73+4*PI())/3)</f>
        <v>-0.22004936964008145</v>
      </c>
      <c r="AC73" s="11">
        <f>'OddsRatio_working_3-way'!X73^(1/3)*SIN('OddsRatio_working_3-way'!Y73/3)</f>
        <v>5.9341397248186149E-2</v>
      </c>
      <c r="AD73" s="11">
        <f>'OddsRatio_working_3-way'!X73^(1/3)*SIN(('OddsRatio_working_3-way'!Y73+2*PI())/3)</f>
        <v>0.44047808563831148</v>
      </c>
      <c r="AE73" s="11">
        <f>'OddsRatio_working_3-way'!X73^(1/3)*SIN(('OddsRatio_working_3-way'!Y73+4*PI())/3)</f>
        <v>-0.49981948288649763</v>
      </c>
      <c r="AF73" s="11">
        <f>-'OddsRatio_working_3-way'!U73/(3*'OddsRatio_working_3-way'!X73^(1/3))*COS(('OddsRatio_working_3-way'!Y73)/3)</f>
        <v>0.54288105430614908</v>
      </c>
      <c r="AG73" s="11">
        <f>-'OddsRatio_working_3-way'!U73/(3*'OddsRatio_working_3-way'!X73^(1/3))*COS(('OddsRatio_working_3-way'!Y73+2*PI())/3)</f>
        <v>-0.32283168466606782</v>
      </c>
      <c r="AH73" s="11">
        <f>-'OddsRatio_working_3-way'!U73/(3*'OddsRatio_working_3-way'!X73^(1/3))*COS(('OddsRatio_working_3-way'!Y73+4*PI())/3)</f>
        <v>-0.22004936964008145</v>
      </c>
      <c r="AI73" s="11">
        <f>'OddsRatio_working_3-way'!U73/(3*'OddsRatio_working_3-way'!X73^(1/3))*SIN(('OddsRatio_working_3-way'!Y73)/3)</f>
        <v>-5.9341397248186149E-2</v>
      </c>
      <c r="AJ73" s="11">
        <f>'OddsRatio_working_3-way'!U73/(3*'OddsRatio_working_3-way'!X73^(1/3))*SIN(('OddsRatio_working_3-way'!Y73+2*PI())/3)</f>
        <v>-0.44047808563831148</v>
      </c>
      <c r="AK73" s="11">
        <f>'OddsRatio_working_3-way'!U73/(3*'OddsRatio_working_3-way'!X73^(1/3))*SIN(('OddsRatio_working_3-way'!Y73+4*PI())/3)</f>
        <v>0.49981948288649763</v>
      </c>
      <c r="AL73" s="11">
        <f>'OddsRatio_working_3-way'!Z73+'OddsRatio_working_3-way'!AF73</f>
        <v>1.0857621086122982</v>
      </c>
      <c r="AM73" s="11">
        <f>'OddsRatio_working_3-way'!AA73+'OddsRatio_working_3-way'!AG73</f>
        <v>-0.64566336933213564</v>
      </c>
      <c r="AN73" s="11">
        <f>'OddsRatio_working_3-way'!AB73+'OddsRatio_working_3-way'!AH73</f>
        <v>-0.44009873928016291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1.0857621086122982</v>
      </c>
      <c r="AS73" s="11">
        <f>IF(('OddsRatio_working_3-way'!X73=0),IF(Q73&gt;0,-Q73^(1/3),(-Q73)^(1/3)),'OddsRatio_working_3-way'!AM73-'OddsRatio_working_3-way'!R73/3)</f>
        <v>-0.64566336933213564</v>
      </c>
      <c r="AT73" s="11">
        <f>IF(('OddsRatio_working_3-way'!X73=0),IF(Q73&gt;0,-Q73^(1/3),(-Q73)^(1/3)),'OddsRatio_working_3-way'!AN73-'OddsRatio_working_3-way'!R73/3)</f>
        <v>-0.44009873928016291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2.2599999999999998</v>
      </c>
      <c r="B74" s="4">
        <f>IF('True_Odds_Calculator_3-way'!B75="","",'True_Odds_Calculator_3-way'!B75)</f>
        <v>3.58</v>
      </c>
      <c r="C74" s="4">
        <f>IF('True_Odds_Calculator_3-way'!C75="","",'True_Odds_Calculator_3-way'!C75)</f>
        <v>2.99</v>
      </c>
      <c r="D74" s="9">
        <f t="shared" si="26"/>
        <v>0.42163530933532406</v>
      </c>
      <c r="E74" s="9">
        <f t="shared" si="27"/>
        <v>0.26255294170991988</v>
      </c>
      <c r="F74" s="9">
        <f t="shared" si="28"/>
        <v>0.31581174895475583</v>
      </c>
      <c r="G74" s="9">
        <f t="shared" si="29"/>
        <v>1.0886649803813282</v>
      </c>
      <c r="H74" s="9">
        <f t="shared" si="30"/>
        <v>2.3717178752804737</v>
      </c>
      <c r="I74" s="9">
        <f t="shared" si="31"/>
        <v>3.8087556493838268</v>
      </c>
      <c r="J74" s="9">
        <f t="shared" si="32"/>
        <v>3.1664433109588432</v>
      </c>
      <c r="K74" s="11">
        <f t="shared" si="33"/>
        <v>0.44247787610619471</v>
      </c>
      <c r="L74" s="11">
        <f t="shared" si="34"/>
        <v>0.27932960893854747</v>
      </c>
      <c r="M74" s="11">
        <f t="shared" si="35"/>
        <v>0.33444816053511706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-0.26741186529545169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0.24099381716514215</v>
      </c>
      <c r="Q74" s="11">
        <f>2*'OddsRatio_working_3-way'!K74*'OddsRatio_working_3-way'!L74*'OddsRatio_working_3-way'!M74</f>
        <v>8.2673693710168847E-2</v>
      </c>
      <c r="R74" s="11">
        <f t="shared" si="36"/>
        <v>0</v>
      </c>
      <c r="S74" s="11">
        <f t="shared" si="37"/>
        <v>-0.90120839215147996</v>
      </c>
      <c r="T74" s="11">
        <f t="shared" si="38"/>
        <v>-0.30916239867975304</v>
      </c>
      <c r="U74" s="11">
        <f>'OddsRatio_working_3-way'!S74-'OddsRatio_working_3-way'!R74^2/3</f>
        <v>-0.90120839215147996</v>
      </c>
      <c r="V74" s="11">
        <f>'OddsRatio_working_3-way'!S74*'OddsRatio_working_3-way'!R74/3-2*'OddsRatio_working_3-way'!R74^3/27-'OddsRatio_working_3-way'!T74</f>
        <v>0.30916239867975304</v>
      </c>
      <c r="W74" s="11">
        <f>'OddsRatio_working_3-way'!V74^2+4*'OddsRatio_working_3-way'!U74^3/27</f>
        <v>-1.2854216763159551E-2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0.16464781012860308</v>
      </c>
      <c r="Y74" s="11">
        <f>IF('OddsRatio_working_3-way'!W74&gt;=0,IF('OddsRatio_working_3-way'!V74+SQRT('OddsRatio_working_3-way'!W74)&gt;0,0,PI()),ACOS('OddsRatio_working_3-way'!V74/(2*'OddsRatio_working_3-way'!X74)))</f>
        <v>0.35149295624589061</v>
      </c>
      <c r="Z74" s="11">
        <f>'OddsRatio_working_3-way'!X74^(1/3)*COS('OddsRatio_working_3-way'!Y74/3)</f>
        <v>0.54433249019066399</v>
      </c>
      <c r="AA74" s="11">
        <f>'OddsRatio_working_3-way'!X74^(1/3)*COS(('OddsRatio_working_3-way'!Y74+2*PI())/3)</f>
        <v>-0.32765230757946384</v>
      </c>
      <c r="AB74" s="11">
        <f>'OddsRatio_working_3-way'!X74^(1/3)*COS(('OddsRatio_working_3-way'!Y74+4*PI())/3)</f>
        <v>-0.21668018261120048</v>
      </c>
      <c r="AC74" s="11">
        <f>'OddsRatio_working_3-way'!X74^(1/3)*SIN('OddsRatio_working_3-way'!Y74/3)</f>
        <v>6.4069786222971853E-2</v>
      </c>
      <c r="AD74" s="11">
        <f>'OddsRatio_working_3-way'!X74^(1/3)*SIN(('OddsRatio_working_3-way'!Y74+2*PI())/3)</f>
        <v>0.43937087149887283</v>
      </c>
      <c r="AE74" s="11">
        <f>'OddsRatio_working_3-way'!X74^(1/3)*SIN(('OddsRatio_working_3-way'!Y74+4*PI())/3)</f>
        <v>-0.50344065772184454</v>
      </c>
      <c r="AF74" s="11">
        <f>-'OddsRatio_working_3-way'!U74/(3*'OddsRatio_working_3-way'!X74^(1/3))*COS(('OddsRatio_working_3-way'!Y74)/3)</f>
        <v>0.5443324901906641</v>
      </c>
      <c r="AG74" s="11">
        <f>-'OddsRatio_working_3-way'!U74/(3*'OddsRatio_working_3-way'!X74^(1/3))*COS(('OddsRatio_working_3-way'!Y74+2*PI())/3)</f>
        <v>-0.32765230757946395</v>
      </c>
      <c r="AH74" s="11">
        <f>-'OddsRatio_working_3-way'!U74/(3*'OddsRatio_working_3-way'!X74^(1/3))*COS(('OddsRatio_working_3-way'!Y74+4*PI())/3)</f>
        <v>-0.21668018261120053</v>
      </c>
      <c r="AI74" s="11">
        <f>'OddsRatio_working_3-way'!U74/(3*'OddsRatio_working_3-way'!X74^(1/3))*SIN(('OddsRatio_working_3-way'!Y74)/3)</f>
        <v>-6.4069786222971853E-2</v>
      </c>
      <c r="AJ74" s="11">
        <f>'OddsRatio_working_3-way'!U74/(3*'OddsRatio_working_3-way'!X74^(1/3))*SIN(('OddsRatio_working_3-way'!Y74+2*PI())/3)</f>
        <v>-0.43937087149887294</v>
      </c>
      <c r="AK74" s="11">
        <f>'OddsRatio_working_3-way'!U74/(3*'OddsRatio_working_3-way'!X74^(1/3))*SIN(('OddsRatio_working_3-way'!Y74+4*PI())/3)</f>
        <v>0.50344065772184465</v>
      </c>
      <c r="AL74" s="11">
        <f>'OddsRatio_working_3-way'!Z74+'OddsRatio_working_3-way'!AF74</f>
        <v>1.0886649803813282</v>
      </c>
      <c r="AM74" s="11">
        <f>'OddsRatio_working_3-way'!AA74+'OddsRatio_working_3-way'!AG74</f>
        <v>-0.65530461515892779</v>
      </c>
      <c r="AN74" s="11">
        <f>'OddsRatio_working_3-way'!AB74+'OddsRatio_working_3-way'!AH74</f>
        <v>-0.43336036522240101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1.0886649803813282</v>
      </c>
      <c r="AS74" s="11">
        <f>IF(('OddsRatio_working_3-way'!X74=0),IF(Q74&gt;0,-Q74^(1/3),(-Q74)^(1/3)),'OddsRatio_working_3-way'!AM74-'OddsRatio_working_3-way'!R74/3)</f>
        <v>-0.65530461515892779</v>
      </c>
      <c r="AT74" s="11">
        <f>IF(('OddsRatio_working_3-way'!X74=0),IF(Q74&gt;0,-Q74^(1/3),(-Q74)^(1/3)),'OddsRatio_working_3-way'!AN74-'OddsRatio_working_3-way'!R74/3)</f>
        <v>-0.43336036522240101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2.96</v>
      </c>
      <c r="B75" s="4">
        <f>IF('True_Odds_Calculator_3-way'!B76="","",'True_Odds_Calculator_3-way'!B76)</f>
        <v>3.79</v>
      </c>
      <c r="C75" s="4">
        <f>IF('True_Odds_Calculator_3-way'!C76="","",'True_Odds_Calculator_3-way'!C76)</f>
        <v>2.2000000000000002</v>
      </c>
      <c r="D75" s="9">
        <f t="shared" si="26"/>
        <v>0.31898085020950012</v>
      </c>
      <c r="E75" s="9">
        <f t="shared" si="27"/>
        <v>0.24758082680794194</v>
      </c>
      <c r="F75" s="9">
        <f t="shared" si="28"/>
        <v>0.43343832298255791</v>
      </c>
      <c r="G75" s="9">
        <f t="shared" si="29"/>
        <v>1.0892777722076681</v>
      </c>
      <c r="H75" s="9">
        <f t="shared" si="30"/>
        <v>3.1349844335270296</v>
      </c>
      <c r="I75" s="9">
        <f t="shared" si="31"/>
        <v>4.0390849844593939</v>
      </c>
      <c r="J75" s="9">
        <f t="shared" si="32"/>
        <v>2.3071333266492018</v>
      </c>
      <c r="K75" s="11">
        <f t="shared" si="33"/>
        <v>0.33783783783783783</v>
      </c>
      <c r="L75" s="11">
        <f t="shared" si="34"/>
        <v>0.26385224274406333</v>
      </c>
      <c r="M75" s="11">
        <f t="shared" si="35"/>
        <v>0.45454545454545453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-0.26588137669931855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0.24108121073820282</v>
      </c>
      <c r="Q75" s="11">
        <f>2*'OddsRatio_working_3-way'!K75*'OddsRatio_working_3-way'!L75*'OddsRatio_working_3-way'!M75</f>
        <v>8.1035701088471537E-2</v>
      </c>
      <c r="R75" s="11">
        <f t="shared" si="36"/>
        <v>0</v>
      </c>
      <c r="S75" s="11">
        <f t="shared" si="37"/>
        <v>-0.90672469704727798</v>
      </c>
      <c r="T75" s="11">
        <f t="shared" si="38"/>
        <v>-0.30478141077219428</v>
      </c>
      <c r="U75" s="11">
        <f>'OddsRatio_working_3-way'!S75-'OddsRatio_working_3-way'!R75^2/3</f>
        <v>-0.90672469704727798</v>
      </c>
      <c r="V75" s="11">
        <f>'OddsRatio_working_3-way'!S75*'OddsRatio_working_3-way'!R75/3-2*'OddsRatio_working_3-way'!R75^3/27-'OddsRatio_working_3-way'!T75</f>
        <v>0.30478141077219428</v>
      </c>
      <c r="W75" s="11">
        <f>'OddsRatio_working_3-way'!V75^2+4*'OddsRatio_working_3-way'!U75^3/27</f>
        <v>-1.7547316256915649E-2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0.1661618372319624</v>
      </c>
      <c r="Y75" s="11">
        <f>IF('OddsRatio_working_3-way'!W75&gt;=0,IF('OddsRatio_working_3-way'!V75+SQRT('OddsRatio_working_3-way'!W75)&gt;0,0,PI()),ACOS('OddsRatio_working_3-way'!V75/(2*'OddsRatio_working_3-way'!X75)))</f>
        <v>0.40999661042312563</v>
      </c>
      <c r="Z75" s="11">
        <f>'OddsRatio_working_3-way'!X75^(1/3)*COS('OddsRatio_working_3-way'!Y75/3)</f>
        <v>0.54463888610383404</v>
      </c>
      <c r="AA75" s="11">
        <f>'OddsRatio_working_3-way'!X75^(1/3)*COS(('OddsRatio_working_3-way'!Y75+2*PI())/3)</f>
        <v>-0.33718497372499961</v>
      </c>
      <c r="AB75" s="11">
        <f>'OddsRatio_working_3-way'!X75^(1/3)*COS(('OddsRatio_working_3-way'!Y75+4*PI())/3)</f>
        <v>-0.20745391237883481</v>
      </c>
      <c r="AC75" s="11">
        <f>'OddsRatio_working_3-way'!X75^(1/3)*SIN('OddsRatio_working_3-way'!Y75/3)</f>
        <v>7.4900263190464306E-2</v>
      </c>
      <c r="AD75" s="11">
        <f>'OddsRatio_working_3-way'!X75^(1/3)*SIN(('OddsRatio_working_3-way'!Y75+2*PI())/3)</f>
        <v>0.4342209796595477</v>
      </c>
      <c r="AE75" s="11">
        <f>'OddsRatio_working_3-way'!X75^(1/3)*SIN(('OddsRatio_working_3-way'!Y75+4*PI())/3)</f>
        <v>-0.50912124285001181</v>
      </c>
      <c r="AF75" s="11">
        <f>-'OddsRatio_working_3-way'!U75/(3*'OddsRatio_working_3-way'!X75^(1/3))*COS(('OddsRatio_working_3-way'!Y75)/3)</f>
        <v>0.54463888610383404</v>
      </c>
      <c r="AG75" s="11">
        <f>-'OddsRatio_working_3-way'!U75/(3*'OddsRatio_working_3-way'!X75^(1/3))*COS(('OddsRatio_working_3-way'!Y75+2*PI())/3)</f>
        <v>-0.33718497372499961</v>
      </c>
      <c r="AH75" s="11">
        <f>-'OddsRatio_working_3-way'!U75/(3*'OddsRatio_working_3-way'!X75^(1/3))*COS(('OddsRatio_working_3-way'!Y75+4*PI())/3)</f>
        <v>-0.20745391237883481</v>
      </c>
      <c r="AI75" s="11">
        <f>'OddsRatio_working_3-way'!U75/(3*'OddsRatio_working_3-way'!X75^(1/3))*SIN(('OddsRatio_working_3-way'!Y75)/3)</f>
        <v>-7.4900263190464306E-2</v>
      </c>
      <c r="AJ75" s="11">
        <f>'OddsRatio_working_3-way'!U75/(3*'OddsRatio_working_3-way'!X75^(1/3))*SIN(('OddsRatio_working_3-way'!Y75+2*PI())/3)</f>
        <v>-0.4342209796595477</v>
      </c>
      <c r="AK75" s="11">
        <f>'OddsRatio_working_3-way'!U75/(3*'OddsRatio_working_3-way'!X75^(1/3))*SIN(('OddsRatio_working_3-way'!Y75+4*PI())/3)</f>
        <v>0.50912124285001181</v>
      </c>
      <c r="AL75" s="11">
        <f>'OddsRatio_working_3-way'!Z75+'OddsRatio_working_3-way'!AF75</f>
        <v>1.0892777722076681</v>
      </c>
      <c r="AM75" s="11">
        <f>'OddsRatio_working_3-way'!AA75+'OddsRatio_working_3-way'!AG75</f>
        <v>-0.67436994744999923</v>
      </c>
      <c r="AN75" s="11">
        <f>'OddsRatio_working_3-way'!AB75+'OddsRatio_working_3-way'!AH75</f>
        <v>-0.41490782475766963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1.0892777722076681</v>
      </c>
      <c r="AS75" s="11">
        <f>IF(('OddsRatio_working_3-way'!X75=0),IF(Q75&gt;0,-Q75^(1/3),(-Q75)^(1/3)),'OddsRatio_working_3-way'!AM75-'OddsRatio_working_3-way'!R75/3)</f>
        <v>-0.67436994744999923</v>
      </c>
      <c r="AT75" s="11">
        <f>IF(('OddsRatio_working_3-way'!X75=0),IF(Q75&gt;0,-Q75^(1/3),(-Q75)^(1/3)),'OddsRatio_working_3-way'!AN75-'OddsRatio_working_3-way'!R75/3)</f>
        <v>-0.41490782475766963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3.14</v>
      </c>
      <c r="B76" s="4">
        <f>IF('True_Odds_Calculator_3-way'!B77="","",'True_Odds_Calculator_3-way'!B77)</f>
        <v>3.74</v>
      </c>
      <c r="C76" s="4">
        <f>IF('True_Odds_Calculator_3-way'!C77="","",'True_Odds_Calculator_3-way'!C77)</f>
        <v>2.13</v>
      </c>
      <c r="D76" s="9">
        <f t="shared" si="26"/>
        <v>0.30039308420499999</v>
      </c>
      <c r="E76" s="9">
        <f t="shared" si="27"/>
        <v>0.25113298048573823</v>
      </c>
      <c r="F76" s="9">
        <f t="shared" si="28"/>
        <v>0.448473935309262</v>
      </c>
      <c r="G76" s="9">
        <f t="shared" si="29"/>
        <v>1.0883044141830891</v>
      </c>
      <c r="H76" s="9">
        <f t="shared" si="30"/>
        <v>3.3289714463518103</v>
      </c>
      <c r="I76" s="9">
        <f t="shared" si="31"/>
        <v>3.9819540948616652</v>
      </c>
      <c r="J76" s="9">
        <f t="shared" si="32"/>
        <v>2.2297839880268908</v>
      </c>
      <c r="K76" s="11">
        <f t="shared" si="33"/>
        <v>0.31847133757961782</v>
      </c>
      <c r="L76" s="11">
        <f t="shared" si="34"/>
        <v>0.26737967914438499</v>
      </c>
      <c r="M76" s="11">
        <f t="shared" si="35"/>
        <v>0.46948356807511737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-0.26488778144987435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0.24026671924550008</v>
      </c>
      <c r="Q76" s="11">
        <f>2*'OddsRatio_working_3-way'!K76*'OddsRatio_working_3-way'!L76*'OddsRatio_working_3-way'!M76</f>
        <v>7.995564700349421E-2</v>
      </c>
      <c r="R76" s="11">
        <f t="shared" si="36"/>
        <v>0</v>
      </c>
      <c r="S76" s="11">
        <f t="shared" si="37"/>
        <v>-0.90705097052944517</v>
      </c>
      <c r="T76" s="11">
        <f t="shared" si="38"/>
        <v>-0.3018472447685342</v>
      </c>
      <c r="U76" s="11">
        <f>'OddsRatio_working_3-way'!S76-'OddsRatio_working_3-way'!R76^2/3</f>
        <v>-0.90705097052944517</v>
      </c>
      <c r="V76" s="11">
        <f>'OddsRatio_working_3-way'!S76*'OddsRatio_working_3-way'!R76/3-2*'OddsRatio_working_3-way'!R76^3/27-'OddsRatio_working_3-way'!T76</f>
        <v>0.3018472447685342</v>
      </c>
      <c r="W76" s="11">
        <f>'OddsRatio_working_3-way'!V76^2+4*'OddsRatio_working_3-way'!U76^3/27</f>
        <v>-1.9446528623349654E-2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0.1662515321716653</v>
      </c>
      <c r="Y76" s="11">
        <f>IF('OddsRatio_working_3-way'!W76&gt;=0,IF('OddsRatio_working_3-way'!V76+SQRT('OddsRatio_working_3-way'!W76)&gt;0,0,PI()),ACOS('OddsRatio_working_3-way'!V76/(2*'OddsRatio_working_3-way'!X76)))</f>
        <v>0.43278105348285045</v>
      </c>
      <c r="Z76" s="11">
        <f>'OddsRatio_working_3-way'!X76^(1/3)*COS('OddsRatio_working_3-way'!Y76/3)</f>
        <v>0.54415220709154455</v>
      </c>
      <c r="AA76" s="11">
        <f>'OddsRatio_working_3-way'!X76^(1/3)*COS(('OddsRatio_working_3-way'!Y76+2*PI())/3)</f>
        <v>-0.340534297141659</v>
      </c>
      <c r="AB76" s="11">
        <f>'OddsRatio_working_3-way'!X76^(1/3)*COS(('OddsRatio_working_3-way'!Y76+4*PI())/3)</f>
        <v>-0.20361790994988566</v>
      </c>
      <c r="AC76" s="11">
        <f>'OddsRatio_working_3-way'!X76^(1/3)*SIN('OddsRatio_working_3-way'!Y76/3)</f>
        <v>7.9048713001641568E-2</v>
      </c>
      <c r="AD76" s="11">
        <f>'OddsRatio_working_3-way'!X76^(1/3)*SIN(('OddsRatio_working_3-way'!Y76+2*PI())/3)</f>
        <v>0.43172527836582769</v>
      </c>
      <c r="AE76" s="11">
        <f>'OddsRatio_working_3-way'!X76^(1/3)*SIN(('OddsRatio_working_3-way'!Y76+4*PI())/3)</f>
        <v>-0.51077399136746904</v>
      </c>
      <c r="AF76" s="11">
        <f>-'OddsRatio_working_3-way'!U76/(3*'OddsRatio_working_3-way'!X76^(1/3))*COS(('OddsRatio_working_3-way'!Y76)/3)</f>
        <v>0.54415220709154444</v>
      </c>
      <c r="AG76" s="11">
        <f>-'OddsRatio_working_3-way'!U76/(3*'OddsRatio_working_3-way'!X76^(1/3))*COS(('OddsRatio_working_3-way'!Y76+2*PI())/3)</f>
        <v>-0.34053429714165895</v>
      </c>
      <c r="AH76" s="11">
        <f>-'OddsRatio_working_3-way'!U76/(3*'OddsRatio_working_3-way'!X76^(1/3))*COS(('OddsRatio_working_3-way'!Y76+4*PI())/3)</f>
        <v>-0.20361790994988563</v>
      </c>
      <c r="AI76" s="11">
        <f>'OddsRatio_working_3-way'!U76/(3*'OddsRatio_working_3-way'!X76^(1/3))*SIN(('OddsRatio_working_3-way'!Y76)/3)</f>
        <v>-7.9048713001641555E-2</v>
      </c>
      <c r="AJ76" s="11">
        <f>'OddsRatio_working_3-way'!U76/(3*'OddsRatio_working_3-way'!X76^(1/3))*SIN(('OddsRatio_working_3-way'!Y76+2*PI())/3)</f>
        <v>-0.43172527836582758</v>
      </c>
      <c r="AK76" s="11">
        <f>'OddsRatio_working_3-way'!U76/(3*'OddsRatio_working_3-way'!X76^(1/3))*SIN(('OddsRatio_working_3-way'!Y76+4*PI())/3)</f>
        <v>0.51077399136746893</v>
      </c>
      <c r="AL76" s="11">
        <f>'OddsRatio_working_3-way'!Z76+'OddsRatio_working_3-way'!AF76</f>
        <v>1.0883044141830891</v>
      </c>
      <c r="AM76" s="11">
        <f>'OddsRatio_working_3-way'!AA76+'OddsRatio_working_3-way'!AG76</f>
        <v>-0.6810685942833179</v>
      </c>
      <c r="AN76" s="11">
        <f>'OddsRatio_working_3-way'!AB76+'OddsRatio_working_3-way'!AH76</f>
        <v>-0.40723581989977131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1.0883044141830891</v>
      </c>
      <c r="AS76" s="11">
        <f>IF(('OddsRatio_working_3-way'!X76=0),IF(Q76&gt;0,-Q76^(1/3),(-Q76)^(1/3)),'OddsRatio_working_3-way'!AM76-'OddsRatio_working_3-way'!R76/3)</f>
        <v>-0.6810685942833179</v>
      </c>
      <c r="AT76" s="11">
        <f>IF(('OddsRatio_working_3-way'!X76=0),IF(Q76&gt;0,-Q76^(1/3),(-Q76)^(1/3)),'OddsRatio_working_3-way'!AN76-'OddsRatio_working_3-way'!R76/3)</f>
        <v>-0.40723581989977131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1.57</v>
      </c>
      <c r="B77" s="4">
        <f>IF('True_Odds_Calculator_3-way'!B78="","",'True_Odds_Calculator_3-way'!B78)</f>
        <v>4.37</v>
      </c>
      <c r="C77" s="4">
        <f>IF('True_Odds_Calculator_3-way'!C78="","",'True_Odds_Calculator_3-way'!C78)</f>
        <v>5.07</v>
      </c>
      <c r="D77" s="9">
        <f t="shared" si="26"/>
        <v>0.61047679328208404</v>
      </c>
      <c r="E77" s="9">
        <f t="shared" si="27"/>
        <v>0.20953761090337625</v>
      </c>
      <c r="F77" s="9">
        <f t="shared" si="28"/>
        <v>0.17998559581453993</v>
      </c>
      <c r="G77" s="9">
        <f t="shared" si="29"/>
        <v>1.1194103598918774</v>
      </c>
      <c r="H77" s="9">
        <f t="shared" si="30"/>
        <v>1.6380639051383699</v>
      </c>
      <c r="I77" s="9">
        <f t="shared" si="31"/>
        <v>4.7724129128356267</v>
      </c>
      <c r="J77" s="9">
        <f t="shared" si="32"/>
        <v>5.5560001647599409</v>
      </c>
      <c r="K77" s="11">
        <f t="shared" si="33"/>
        <v>0.63694267515923564</v>
      </c>
      <c r="L77" s="11">
        <f t="shared" si="34"/>
        <v>0.22883295194508008</v>
      </c>
      <c r="M77" s="11">
        <f t="shared" si="35"/>
        <v>0.1972386587771203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-0.22475539074393014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0.23027323773917904</v>
      </c>
      <c r="Q77" s="11">
        <f>2*'OddsRatio_working_3-way'!K77*'OddsRatio_working_3-way'!L77*'OddsRatio_working_3-way'!M77</f>
        <v>5.7496438886187017E-2</v>
      </c>
      <c r="R77" s="11">
        <f t="shared" si="36"/>
        <v>0</v>
      </c>
      <c r="S77" s="11">
        <f t="shared" si="37"/>
        <v>-1.0245504545051627</v>
      </c>
      <c r="T77" s="11">
        <f t="shared" si="38"/>
        <v>-0.25581784132463481</v>
      </c>
      <c r="U77" s="11">
        <f>'OddsRatio_working_3-way'!S77-'OddsRatio_working_3-way'!R77^2/3</f>
        <v>-1.0245504545051627</v>
      </c>
      <c r="V77" s="11">
        <f>'OddsRatio_working_3-way'!S77*'OddsRatio_working_3-way'!R77/3-2*'OddsRatio_working_3-way'!R77^3/27-'OddsRatio_working_3-way'!T77</f>
        <v>0.25581784132463481</v>
      </c>
      <c r="W77" s="11">
        <f>'OddsRatio_working_3-way'!V77^2+4*'OddsRatio_working_3-way'!U77^3/27</f>
        <v>-9.3886763190804357E-2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0.19958051704186985</v>
      </c>
      <c r="Y77" s="11">
        <f>IF('OddsRatio_working_3-way'!W77&gt;=0,IF('OddsRatio_working_3-way'!V77+SQRT('OddsRatio_working_3-way'!W77)&gt;0,0,PI()),ACOS('OddsRatio_working_3-way'!V77/(2*'OddsRatio_working_3-way'!X77)))</f>
        <v>0.87514075922234003</v>
      </c>
      <c r="Z77" s="11">
        <f>'OddsRatio_working_3-way'!X77^(1/3)*COS('OddsRatio_working_3-way'!Y77/3)</f>
        <v>0.55970517994593871</v>
      </c>
      <c r="AA77" s="11">
        <f>'OddsRatio_working_3-way'!X77^(1/3)*COS(('OddsRatio_working_3-way'!Y77+2*PI())/3)</f>
        <v>-0.42540394614169058</v>
      </c>
      <c r="AB77" s="11">
        <f>'OddsRatio_working_3-way'!X77^(1/3)*COS(('OddsRatio_working_3-way'!Y77+4*PI())/3)</f>
        <v>-0.13430123380424833</v>
      </c>
      <c r="AC77" s="11">
        <f>'OddsRatio_working_3-way'!X77^(1/3)*SIN('OddsRatio_working_3-way'!Y77/3)</f>
        <v>0.16806822932985263</v>
      </c>
      <c r="AD77" s="11">
        <f>'OddsRatio_working_3-way'!X77^(1/3)*SIN(('OddsRatio_working_3-way'!Y77+2*PI())/3)</f>
        <v>0.40068478979799727</v>
      </c>
      <c r="AE77" s="11">
        <f>'OddsRatio_working_3-way'!X77^(1/3)*SIN(('OddsRatio_working_3-way'!Y77+4*PI())/3)</f>
        <v>-0.5687530191278497</v>
      </c>
      <c r="AF77" s="11">
        <f>-'OddsRatio_working_3-way'!U77/(3*'OddsRatio_working_3-way'!X77^(1/3))*COS(('OddsRatio_working_3-way'!Y77)/3)</f>
        <v>0.55970517994593871</v>
      </c>
      <c r="AG77" s="11">
        <f>-'OddsRatio_working_3-way'!U77/(3*'OddsRatio_working_3-way'!X77^(1/3))*COS(('OddsRatio_working_3-way'!Y77+2*PI())/3)</f>
        <v>-0.42540394614169058</v>
      </c>
      <c r="AH77" s="11">
        <f>-'OddsRatio_working_3-way'!U77/(3*'OddsRatio_working_3-way'!X77^(1/3))*COS(('OddsRatio_working_3-way'!Y77+4*PI())/3)</f>
        <v>-0.13430123380424833</v>
      </c>
      <c r="AI77" s="11">
        <f>'OddsRatio_working_3-way'!U77/(3*'OddsRatio_working_3-way'!X77^(1/3))*SIN(('OddsRatio_working_3-way'!Y77)/3)</f>
        <v>-0.16806822932985263</v>
      </c>
      <c r="AJ77" s="11">
        <f>'OddsRatio_working_3-way'!U77/(3*'OddsRatio_working_3-way'!X77^(1/3))*SIN(('OddsRatio_working_3-way'!Y77+2*PI())/3)</f>
        <v>-0.40068478979799727</v>
      </c>
      <c r="AK77" s="11">
        <f>'OddsRatio_working_3-way'!U77/(3*'OddsRatio_working_3-way'!X77^(1/3))*SIN(('OddsRatio_working_3-way'!Y77+4*PI())/3)</f>
        <v>0.5687530191278497</v>
      </c>
      <c r="AL77" s="11">
        <f>'OddsRatio_working_3-way'!Z77+'OddsRatio_working_3-way'!AF77</f>
        <v>1.1194103598918774</v>
      </c>
      <c r="AM77" s="11">
        <f>'OddsRatio_working_3-way'!AA77+'OddsRatio_working_3-way'!AG77</f>
        <v>-0.85080789228338116</v>
      </c>
      <c r="AN77" s="11">
        <f>'OddsRatio_working_3-way'!AB77+'OddsRatio_working_3-way'!AH77</f>
        <v>-0.26860246760849665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1.1194103598918774</v>
      </c>
      <c r="AS77" s="11">
        <f>IF(('OddsRatio_working_3-way'!X77=0),IF(Q77&gt;0,-Q77^(1/3),(-Q77)^(1/3)),'OddsRatio_working_3-way'!AM77-'OddsRatio_working_3-way'!R77/3)</f>
        <v>-0.85080789228338116</v>
      </c>
      <c r="AT77" s="11">
        <f>IF(('OddsRatio_working_3-way'!X77=0),IF(Q77&gt;0,-Q77^(1/3),(-Q77)^(1/3)),'OddsRatio_working_3-way'!AN77-'OddsRatio_working_3-way'!R77/3)</f>
        <v>-0.26860246760849665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2.86</v>
      </c>
      <c r="B78" s="4">
        <f>IF('True_Odds_Calculator_3-way'!B79="","",'True_Odds_Calculator_3-way'!B79)</f>
        <v>3.88</v>
      </c>
      <c r="C78" s="4">
        <f>IF('True_Odds_Calculator_3-way'!C79="","",'True_Odds_Calculator_3-way'!C79)</f>
        <v>2.23</v>
      </c>
      <c r="D78" s="9">
        <f t="shared" si="26"/>
        <v>0.33061235794506733</v>
      </c>
      <c r="E78" s="9">
        <f t="shared" si="27"/>
        <v>0.24183771284406683</v>
      </c>
      <c r="F78" s="9">
        <f t="shared" si="28"/>
        <v>0.42754992921086582</v>
      </c>
      <c r="G78" s="9">
        <f t="shared" si="29"/>
        <v>1.08854318483034</v>
      </c>
      <c r="H78" s="9">
        <f t="shared" si="30"/>
        <v>3.0246903237844314</v>
      </c>
      <c r="I78" s="9">
        <f t="shared" si="31"/>
        <v>4.1350043723113785</v>
      </c>
      <c r="J78" s="9">
        <f t="shared" si="32"/>
        <v>2.338908117341318</v>
      </c>
      <c r="K78" s="11">
        <f t="shared" si="33"/>
        <v>0.34965034965034969</v>
      </c>
      <c r="L78" s="11">
        <f t="shared" si="34"/>
        <v>0.25773195876288663</v>
      </c>
      <c r="M78" s="11">
        <f t="shared" si="35"/>
        <v>0.44843049327354262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-0.26626122248146189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0.24125243717495581</v>
      </c>
      <c r="Q78" s="11">
        <f>2*'OddsRatio_working_3-way'!K78*'OddsRatio_working_3-way'!L78*'OddsRatio_working_3-way'!M78</f>
        <v>8.0821586993285038E-2</v>
      </c>
      <c r="R78" s="11">
        <f t="shared" si="36"/>
        <v>0</v>
      </c>
      <c r="S78" s="11">
        <f t="shared" si="37"/>
        <v>-0.90607424891453248</v>
      </c>
      <c r="T78" s="11">
        <f t="shared" si="38"/>
        <v>-0.30354246194791712</v>
      </c>
      <c r="U78" s="11">
        <f>'OddsRatio_working_3-way'!S78-'OddsRatio_working_3-way'!R78^2/3</f>
        <v>-0.90607424891453248</v>
      </c>
      <c r="V78" s="11">
        <f>'OddsRatio_working_3-way'!S78*'OddsRatio_working_3-way'!R78/3-2*'OddsRatio_working_3-way'!R78^3/27-'OddsRatio_working_3-way'!T78</f>
        <v>0.30354246194791712</v>
      </c>
      <c r="W78" s="11">
        <f>'OddsRatio_working_3-way'!V78^2+4*'OddsRatio_working_3-way'!U78^3/27</f>
        <v>-1.8063495206523603E-2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0.16598307248927999</v>
      </c>
      <c r="Y78" s="11">
        <f>IF('OddsRatio_working_3-way'!W78&gt;=0,IF('OddsRatio_working_3-way'!V78+SQRT('OddsRatio_working_3-way'!W78)&gt;0,0,PI()),ACOS('OddsRatio_working_3-way'!V78/(2*'OddsRatio_working_3-way'!X78)))</f>
        <v>0.41682798765121509</v>
      </c>
      <c r="Z78" s="11">
        <f>'OddsRatio_working_3-way'!X78^(1/3)*COS('OddsRatio_working_3-way'!Y78/3)</f>
        <v>0.54427159241516998</v>
      </c>
      <c r="AA78" s="11">
        <f>'OddsRatio_working_3-way'!X78^(1/3)*COS(('OddsRatio_working_3-way'!Y78+2*PI())/3)</f>
        <v>-0.33805155681174148</v>
      </c>
      <c r="AB78" s="11">
        <f>'OddsRatio_working_3-way'!X78^(1/3)*COS(('OddsRatio_working_3-way'!Y78+4*PI())/3)</f>
        <v>-0.20622003560342839</v>
      </c>
      <c r="AC78" s="11">
        <f>'OddsRatio_working_3-way'!X78^(1/3)*SIN('OddsRatio_working_3-way'!Y78/3)</f>
        <v>7.6112964257297314E-2</v>
      </c>
      <c r="AD78" s="11">
        <f>'OddsRatio_working_3-way'!X78^(1/3)*SIN(('OddsRatio_working_3-way'!Y78+2*PI())/3)</f>
        <v>0.4332965434610983</v>
      </c>
      <c r="AE78" s="11">
        <f>'OddsRatio_working_3-way'!X78^(1/3)*SIN(('OddsRatio_working_3-way'!Y78+4*PI())/3)</f>
        <v>-0.50940950771839566</v>
      </c>
      <c r="AF78" s="11">
        <f>-'OddsRatio_working_3-way'!U78/(3*'OddsRatio_working_3-way'!X78^(1/3))*COS(('OddsRatio_working_3-way'!Y78)/3)</f>
        <v>0.54427159241516987</v>
      </c>
      <c r="AG78" s="11">
        <f>-'OddsRatio_working_3-way'!U78/(3*'OddsRatio_working_3-way'!X78^(1/3))*COS(('OddsRatio_working_3-way'!Y78+2*PI())/3)</f>
        <v>-0.33805155681174143</v>
      </c>
      <c r="AH78" s="11">
        <f>-'OddsRatio_working_3-way'!U78/(3*'OddsRatio_working_3-way'!X78^(1/3))*COS(('OddsRatio_working_3-way'!Y78+4*PI())/3)</f>
        <v>-0.20622003560342833</v>
      </c>
      <c r="AI78" s="11">
        <f>'OddsRatio_working_3-way'!U78/(3*'OddsRatio_working_3-way'!X78^(1/3))*SIN(('OddsRatio_working_3-way'!Y78)/3)</f>
        <v>-7.61129642572973E-2</v>
      </c>
      <c r="AJ78" s="11">
        <f>'OddsRatio_working_3-way'!U78/(3*'OddsRatio_working_3-way'!X78^(1/3))*SIN(('OddsRatio_working_3-way'!Y78+2*PI())/3)</f>
        <v>-0.43329654346109819</v>
      </c>
      <c r="AK78" s="11">
        <f>'OddsRatio_working_3-way'!U78/(3*'OddsRatio_working_3-way'!X78^(1/3))*SIN(('OddsRatio_working_3-way'!Y78+4*PI())/3)</f>
        <v>0.50940950771839555</v>
      </c>
      <c r="AL78" s="11">
        <f>'OddsRatio_working_3-way'!Z78+'OddsRatio_working_3-way'!AF78</f>
        <v>1.08854318483034</v>
      </c>
      <c r="AM78" s="11">
        <f>'OddsRatio_working_3-way'!AA78+'OddsRatio_working_3-way'!AG78</f>
        <v>-0.67610311362348297</v>
      </c>
      <c r="AN78" s="11">
        <f>'OddsRatio_working_3-way'!AB78+'OddsRatio_working_3-way'!AH78</f>
        <v>-0.41244007120685672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1.08854318483034</v>
      </c>
      <c r="AS78" s="11">
        <f>IF(('OddsRatio_working_3-way'!X78=0),IF(Q78&gt;0,-Q78^(1/3),(-Q78)^(1/3)),'OddsRatio_working_3-way'!AM78-'OddsRatio_working_3-way'!R78/3)</f>
        <v>-0.67610311362348297</v>
      </c>
      <c r="AT78" s="11">
        <f>IF(('OddsRatio_working_3-way'!X78=0),IF(Q78&gt;0,-Q78^(1/3),(-Q78)^(1/3)),'OddsRatio_working_3-way'!AN78-'OddsRatio_working_3-way'!R78/3)</f>
        <v>-0.41244007120685672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2.6</v>
      </c>
      <c r="B79" s="4">
        <f>IF('True_Odds_Calculator_3-way'!B80="","",'True_Odds_Calculator_3-way'!B80)</f>
        <v>3.85</v>
      </c>
      <c r="C79" s="4">
        <f>IF('True_Odds_Calculator_3-way'!C80="","",'True_Odds_Calculator_3-way'!C80)</f>
        <v>2.4300000000000002</v>
      </c>
      <c r="D79" s="9">
        <f t="shared" si="26"/>
        <v>0.36486666891561104</v>
      </c>
      <c r="E79" s="9">
        <f t="shared" si="27"/>
        <v>0.2438625701049964</v>
      </c>
      <c r="F79" s="9">
        <f t="shared" si="28"/>
        <v>0.3912707609793924</v>
      </c>
      <c r="G79" s="9">
        <f t="shared" si="29"/>
        <v>1.0879544933701641</v>
      </c>
      <c r="H79" s="9">
        <f t="shared" si="30"/>
        <v>2.7407271893922629</v>
      </c>
      <c r="I79" s="9">
        <f t="shared" si="31"/>
        <v>4.100670306104969</v>
      </c>
      <c r="J79" s="9">
        <f t="shared" si="32"/>
        <v>2.5557749255193345</v>
      </c>
      <c r="K79" s="11">
        <f t="shared" si="33"/>
        <v>0.38461538461538458</v>
      </c>
      <c r="L79" s="11">
        <f t="shared" si="34"/>
        <v>0.25974025974025972</v>
      </c>
      <c r="M79" s="11">
        <f t="shared" si="35"/>
        <v>0.41152263374485593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-0.26807760141093473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0.24173357506690835</v>
      </c>
      <c r="Q79" s="11">
        <f>2*'OddsRatio_working_3-way'!K79*'OddsRatio_working_3-way'!L79*'OddsRatio_working_3-way'!M79</f>
        <v>8.2222304444526634E-2</v>
      </c>
      <c r="R79" s="11">
        <f t="shared" si="36"/>
        <v>0</v>
      </c>
      <c r="S79" s="11">
        <f t="shared" si="37"/>
        <v>-0.90172984909827003</v>
      </c>
      <c r="T79" s="11">
        <f t="shared" si="38"/>
        <v>-0.30671083302662239</v>
      </c>
      <c r="U79" s="11">
        <f>'OddsRatio_working_3-way'!S79-'OddsRatio_working_3-way'!R79^2/3</f>
        <v>-0.90172984909827003</v>
      </c>
      <c r="V79" s="11">
        <f>'OddsRatio_working_3-way'!S79*'OddsRatio_working_3-way'!R79/3-2*'OddsRatio_working_3-way'!R79^3/27-'OddsRatio_working_3-way'!T79</f>
        <v>0.30671083302662239</v>
      </c>
      <c r="W79" s="11">
        <f>'OddsRatio_working_3-way'!V79^2+4*'OddsRatio_working_3-way'!U79^3/27</f>
        <v>-1.4552408297522162E-2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0.1647907335026812</v>
      </c>
      <c r="Y79" s="11">
        <f>IF('OddsRatio_working_3-way'!W79&gt;=0,IF('OddsRatio_working_3-way'!V79+SQRT('OddsRatio_working_3-way'!W79)&gt;0,0,PI()),ACOS('OddsRatio_working_3-way'!V79/(2*'OddsRatio_working_3-way'!X79)))</f>
        <v>0.37472847783873409</v>
      </c>
      <c r="Z79" s="11">
        <f>'OddsRatio_working_3-way'!X79^(1/3)*COS('OddsRatio_working_3-way'!Y79/3)</f>
        <v>0.54397724668508207</v>
      </c>
      <c r="AA79" s="11">
        <f>'OddsRatio_working_3-way'!X79^(1/3)*COS(('OddsRatio_working_3-way'!Y79+2*PI())/3)</f>
        <v>-0.33114121070146901</v>
      </c>
      <c r="AB79" s="11">
        <f>'OddsRatio_working_3-way'!X79^(1/3)*COS(('OddsRatio_working_3-way'!Y79+4*PI())/3)</f>
        <v>-0.21283603598361334</v>
      </c>
      <c r="AC79" s="11">
        <f>'OddsRatio_working_3-way'!X79^(1/3)*SIN('OddsRatio_working_3-way'!Y79/3)</f>
        <v>6.8303524469879945E-2</v>
      </c>
      <c r="AD79" s="11">
        <f>'OddsRatio_working_3-way'!X79^(1/3)*SIN(('OddsRatio_working_3-way'!Y79+2*PI())/3)</f>
        <v>0.43694635247505537</v>
      </c>
      <c r="AE79" s="11">
        <f>'OddsRatio_working_3-way'!X79^(1/3)*SIN(('OddsRatio_working_3-way'!Y79+4*PI())/3)</f>
        <v>-0.50524987694493517</v>
      </c>
      <c r="AF79" s="11">
        <f>-'OddsRatio_working_3-way'!U79/(3*'OddsRatio_working_3-way'!X79^(1/3))*COS(('OddsRatio_working_3-way'!Y79)/3)</f>
        <v>0.54397724668508207</v>
      </c>
      <c r="AG79" s="11">
        <f>-'OddsRatio_working_3-way'!U79/(3*'OddsRatio_working_3-way'!X79^(1/3))*COS(('OddsRatio_working_3-way'!Y79+2*PI())/3)</f>
        <v>-0.33114121070146901</v>
      </c>
      <c r="AH79" s="11">
        <f>-'OddsRatio_working_3-way'!U79/(3*'OddsRatio_working_3-way'!X79^(1/3))*COS(('OddsRatio_working_3-way'!Y79+4*PI())/3)</f>
        <v>-0.21283603598361334</v>
      </c>
      <c r="AI79" s="11">
        <f>'OddsRatio_working_3-way'!U79/(3*'OddsRatio_working_3-way'!X79^(1/3))*SIN(('OddsRatio_working_3-way'!Y79)/3)</f>
        <v>-6.8303524469879945E-2</v>
      </c>
      <c r="AJ79" s="11">
        <f>'OddsRatio_working_3-way'!U79/(3*'OddsRatio_working_3-way'!X79^(1/3))*SIN(('OddsRatio_working_3-way'!Y79+2*PI())/3)</f>
        <v>-0.43694635247505537</v>
      </c>
      <c r="AK79" s="11">
        <f>'OddsRatio_working_3-way'!U79/(3*'OddsRatio_working_3-way'!X79^(1/3))*SIN(('OddsRatio_working_3-way'!Y79+4*PI())/3)</f>
        <v>0.50524987694493517</v>
      </c>
      <c r="AL79" s="11">
        <f>'OddsRatio_working_3-way'!Z79+'OddsRatio_working_3-way'!AF79</f>
        <v>1.0879544933701641</v>
      </c>
      <c r="AM79" s="11">
        <f>'OddsRatio_working_3-way'!AA79+'OddsRatio_working_3-way'!AG79</f>
        <v>-0.66228242140293803</v>
      </c>
      <c r="AN79" s="11">
        <f>'OddsRatio_working_3-way'!AB79+'OddsRatio_working_3-way'!AH79</f>
        <v>-0.42567207196722667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1.0879544933701641</v>
      </c>
      <c r="AS79" s="11">
        <f>IF(('OddsRatio_working_3-way'!X79=0),IF(Q79&gt;0,-Q79^(1/3),(-Q79)^(1/3)),'OddsRatio_working_3-way'!AM79-'OddsRatio_working_3-way'!R79/3)</f>
        <v>-0.66228242140293803</v>
      </c>
      <c r="AT79" s="11">
        <f>IF(('OddsRatio_working_3-way'!X79=0),IF(Q79&gt;0,-Q79^(1/3),(-Q79)^(1/3)),'OddsRatio_working_3-way'!AN79-'OddsRatio_working_3-way'!R79/3)</f>
        <v>-0.42567207196722667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4.34</v>
      </c>
      <c r="B80" s="4">
        <f>IF('True_Odds_Calculator_3-way'!B81="","",'True_Odds_Calculator_3-way'!B81)</f>
        <v>3.93</v>
      </c>
      <c r="C80" s="4">
        <f>IF('True_Odds_Calculator_3-way'!C81="","",'True_Odds_Calculator_3-way'!C81)</f>
        <v>1.74</v>
      </c>
      <c r="D80" s="9">
        <f t="shared" si="26"/>
        <v>0.21338121443109148</v>
      </c>
      <c r="E80" s="9">
        <f t="shared" si="27"/>
        <v>0.23618773569639209</v>
      </c>
      <c r="F80" s="9">
        <f t="shared" si="28"/>
        <v>0.55043104987251634</v>
      </c>
      <c r="G80" s="9">
        <f t="shared" si="29"/>
        <v>1.1037269943639452</v>
      </c>
      <c r="H80" s="9">
        <f t="shared" si="30"/>
        <v>4.6864481611755764</v>
      </c>
      <c r="I80" s="9">
        <f t="shared" si="31"/>
        <v>4.2339200934863594</v>
      </c>
      <c r="J80" s="9">
        <f t="shared" si="32"/>
        <v>1.8167579758293195</v>
      </c>
      <c r="K80" s="11">
        <f t="shared" si="33"/>
        <v>0.2304147465437788</v>
      </c>
      <c r="L80" s="11">
        <f t="shared" si="34"/>
        <v>0.2544529262086514</v>
      </c>
      <c r="M80" s="11">
        <f t="shared" si="35"/>
        <v>0.57471264367816088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-0.24401373849021357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0.23620358767978258</v>
      </c>
      <c r="Q80" s="11">
        <f>2*'OddsRatio_working_3-way'!K80*'OddsRatio_working_3-way'!L80*'OddsRatio_working_3-way'!M80</f>
        <v>6.7390467241022142E-2</v>
      </c>
      <c r="R80" s="11">
        <f t="shared" si="36"/>
        <v>0</v>
      </c>
      <c r="S80" s="11">
        <f t="shared" si="37"/>
        <v>-0.96799298736720829</v>
      </c>
      <c r="T80" s="11">
        <f t="shared" si="38"/>
        <v>-0.27617488940576562</v>
      </c>
      <c r="U80" s="11">
        <f>'OddsRatio_working_3-way'!S80-'OddsRatio_working_3-way'!R80^2/3</f>
        <v>-0.96799298736720829</v>
      </c>
      <c r="V80" s="11">
        <f>'OddsRatio_working_3-way'!S80*'OddsRatio_working_3-way'!R80/3-2*'OddsRatio_working_3-way'!R80^3/27-'OddsRatio_working_3-way'!T80</f>
        <v>0.27617488940576562</v>
      </c>
      <c r="W80" s="11">
        <f>'OddsRatio_working_3-way'!V80^2+4*'OddsRatio_working_3-way'!U80^3/27</f>
        <v>-5.8100692554620192E-2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0.18328479348605756</v>
      </c>
      <c r="Y80" s="11">
        <f>IF('OddsRatio_working_3-way'!W80&gt;=0,IF('OddsRatio_working_3-way'!V80+SQRT('OddsRatio_working_3-way'!W80)&gt;0,0,PI()),ACOS('OddsRatio_working_3-way'!V80/(2*'OddsRatio_working_3-way'!X80)))</f>
        <v>0.71757318684910376</v>
      </c>
      <c r="Z80" s="11">
        <f>'OddsRatio_working_3-way'!X80^(1/3)*COS('OddsRatio_working_3-way'!Y80/3)</f>
        <v>0.55186349718197258</v>
      </c>
      <c r="AA80" s="11">
        <f>'OddsRatio_working_3-way'!X80^(1/3)*COS(('OddsRatio_working_3-way'!Y80+2*PI())/3)</f>
        <v>-0.39247898021990268</v>
      </c>
      <c r="AB80" s="11">
        <f>'OddsRatio_working_3-way'!X80^(1/3)*COS(('OddsRatio_working_3-way'!Y80+4*PI())/3)</f>
        <v>-0.15938451696207004</v>
      </c>
      <c r="AC80" s="11">
        <f>'OddsRatio_working_3-way'!X80^(1/3)*SIN('OddsRatio_working_3-way'!Y80/3)</f>
        <v>0.13457715110852114</v>
      </c>
      <c r="AD80" s="11">
        <f>'OddsRatio_working_3-way'!X80^(1/3)*SIN(('OddsRatio_working_3-way'!Y80+2*PI())/3)</f>
        <v>0.41063923242664968</v>
      </c>
      <c r="AE80" s="11">
        <f>'OddsRatio_working_3-way'!X80^(1/3)*SIN(('OddsRatio_working_3-way'!Y80+4*PI())/3)</f>
        <v>-0.54521638353517077</v>
      </c>
      <c r="AF80" s="11">
        <f>-'OddsRatio_working_3-way'!U80/(3*'OddsRatio_working_3-way'!X80^(1/3))*COS(('OddsRatio_working_3-way'!Y80)/3)</f>
        <v>0.55186349718197258</v>
      </c>
      <c r="AG80" s="11">
        <f>-'OddsRatio_working_3-way'!U80/(3*'OddsRatio_working_3-way'!X80^(1/3))*COS(('OddsRatio_working_3-way'!Y80+2*PI())/3)</f>
        <v>-0.39247898021990268</v>
      </c>
      <c r="AH80" s="11">
        <f>-'OddsRatio_working_3-way'!U80/(3*'OddsRatio_working_3-way'!X80^(1/3))*COS(('OddsRatio_working_3-way'!Y80+4*PI())/3)</f>
        <v>-0.15938451696207004</v>
      </c>
      <c r="AI80" s="11">
        <f>'OddsRatio_working_3-way'!U80/(3*'OddsRatio_working_3-way'!X80^(1/3))*SIN(('OddsRatio_working_3-way'!Y80)/3)</f>
        <v>-0.13457715110852114</v>
      </c>
      <c r="AJ80" s="11">
        <f>'OddsRatio_working_3-way'!U80/(3*'OddsRatio_working_3-way'!X80^(1/3))*SIN(('OddsRatio_working_3-way'!Y80+2*PI())/3)</f>
        <v>-0.41063923242664968</v>
      </c>
      <c r="AK80" s="11">
        <f>'OddsRatio_working_3-way'!U80/(3*'OddsRatio_working_3-way'!X80^(1/3))*SIN(('OddsRatio_working_3-way'!Y80+4*PI())/3)</f>
        <v>0.54521638353517077</v>
      </c>
      <c r="AL80" s="11">
        <f>'OddsRatio_working_3-way'!Z80+'OddsRatio_working_3-way'!AF80</f>
        <v>1.1037269943639452</v>
      </c>
      <c r="AM80" s="11">
        <f>'OddsRatio_working_3-way'!AA80+'OddsRatio_working_3-way'!AG80</f>
        <v>-0.78495796043980537</v>
      </c>
      <c r="AN80" s="11">
        <f>'OddsRatio_working_3-way'!AB80+'OddsRatio_working_3-way'!AH80</f>
        <v>-0.31876903392414008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1.1037269943639452</v>
      </c>
      <c r="AS80" s="11">
        <f>IF(('OddsRatio_working_3-way'!X80=0),IF(Q80&gt;0,-Q80^(1/3),(-Q80)^(1/3)),'OddsRatio_working_3-way'!AM80-'OddsRatio_working_3-way'!R80/3)</f>
        <v>-0.78495796043980537</v>
      </c>
      <c r="AT80" s="11">
        <f>IF(('OddsRatio_working_3-way'!X80=0),IF(Q80&gt;0,-Q80^(1/3),(-Q80)^(1/3)),'OddsRatio_working_3-way'!AN80-'OddsRatio_working_3-way'!R80/3)</f>
        <v>-0.31876903392414008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2.86</v>
      </c>
      <c r="B81" s="4">
        <f>IF('True_Odds_Calculator_3-way'!B82="","",'True_Odds_Calculator_3-way'!B82)</f>
        <v>3.74</v>
      </c>
      <c r="C81" s="4">
        <f>IF('True_Odds_Calculator_3-way'!C82="","",'True_Odds_Calculator_3-way'!C82)</f>
        <v>2.2799999999999998</v>
      </c>
      <c r="D81" s="9">
        <f t="shared" si="26"/>
        <v>0.3307713903358464</v>
      </c>
      <c r="E81" s="9">
        <f t="shared" si="27"/>
        <v>0.25122686345619705</v>
      </c>
      <c r="F81" s="9">
        <f t="shared" si="28"/>
        <v>0.41800174620795644</v>
      </c>
      <c r="G81" s="9">
        <f t="shared" si="29"/>
        <v>1.0877613309032137</v>
      </c>
      <c r="H81" s="9">
        <f t="shared" si="30"/>
        <v>3.0232360754799772</v>
      </c>
      <c r="I81" s="9">
        <f t="shared" si="31"/>
        <v>3.9804660466748061</v>
      </c>
      <c r="J81" s="9">
        <f t="shared" si="32"/>
        <v>2.3923345035561137</v>
      </c>
      <c r="K81" s="11">
        <f t="shared" si="33"/>
        <v>0.34965034965034969</v>
      </c>
      <c r="L81" s="11">
        <f t="shared" si="34"/>
        <v>0.26737967914438499</v>
      </c>
      <c r="M81" s="11">
        <f t="shared" si="35"/>
        <v>0.43859649122807021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-0.2674859618287706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0.24110423772681019</v>
      </c>
      <c r="Q81" s="11">
        <f>2*'OddsRatio_working_3-way'!K81*'OddsRatio_working_3-way'!L81*'OddsRatio_working_3-way'!M81</f>
        <v>8.2008244124765373E-2</v>
      </c>
      <c r="R81" s="11">
        <f t="shared" si="36"/>
        <v>0</v>
      </c>
      <c r="S81" s="11">
        <f t="shared" si="37"/>
        <v>-0.90137155639274824</v>
      </c>
      <c r="T81" s="11">
        <f t="shared" si="38"/>
        <v>-0.30658896475943814</v>
      </c>
      <c r="U81" s="11">
        <f>'OddsRatio_working_3-way'!S81-'OddsRatio_working_3-way'!R81^2/3</f>
        <v>-0.90137155639274824</v>
      </c>
      <c r="V81" s="11">
        <f>'OddsRatio_working_3-way'!S81*'OddsRatio_working_3-way'!R81/3-2*'OddsRatio_working_3-way'!R81^3/27-'OddsRatio_working_3-way'!T81</f>
        <v>0.30658896475943814</v>
      </c>
      <c r="W81" s="11">
        <f>'OddsRatio_working_3-way'!V81^2+4*'OddsRatio_working_3-way'!U81^3/27</f>
        <v>-1.4497719838141743E-2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0.16469252650803992</v>
      </c>
      <c r="Y81" s="11">
        <f>IF('OddsRatio_working_3-way'!W81&gt;=0,IF('OddsRatio_working_3-way'!V81+SQRT('OddsRatio_working_3-way'!W81)&gt;0,0,PI()),ACOS('OddsRatio_working_3-way'!V81/(2*'OddsRatio_working_3-way'!X81)))</f>
        <v>0.37422288385716751</v>
      </c>
      <c r="Z81" s="11">
        <f>'OddsRatio_working_3-way'!X81^(1/3)*COS('OddsRatio_working_3-way'!Y81/3)</f>
        <v>0.54388066545160685</v>
      </c>
      <c r="AA81" s="11">
        <f>'OddsRatio_working_3-way'!X81^(1/3)*COS(('OddsRatio_working_3-way'!Y81+2*PI())/3)</f>
        <v>-0.33100178723824336</v>
      </c>
      <c r="AB81" s="11">
        <f>'OddsRatio_working_3-way'!X81^(1/3)*COS(('OddsRatio_working_3-way'!Y81+4*PI())/3)</f>
        <v>-0.2128788782133634</v>
      </c>
      <c r="AC81" s="11">
        <f>'OddsRatio_working_3-way'!X81^(1/3)*SIN('OddsRatio_working_3-way'!Y81/3)</f>
        <v>6.8198293322976083E-2</v>
      </c>
      <c r="AD81" s="11">
        <f>'OddsRatio_working_3-way'!X81^(1/3)*SIN(('OddsRatio_working_3-way'!Y81+2*PI())/3)</f>
        <v>0.43691532624678903</v>
      </c>
      <c r="AE81" s="11">
        <f>'OddsRatio_working_3-way'!X81^(1/3)*SIN(('OddsRatio_working_3-way'!Y81+4*PI())/3)</f>
        <v>-0.50511361956976508</v>
      </c>
      <c r="AF81" s="11">
        <f>-'OddsRatio_working_3-way'!U81/(3*'OddsRatio_working_3-way'!X81^(1/3))*COS(('OddsRatio_working_3-way'!Y81)/3)</f>
        <v>0.54388066545160696</v>
      </c>
      <c r="AG81" s="11">
        <f>-'OddsRatio_working_3-way'!U81/(3*'OddsRatio_working_3-way'!X81^(1/3))*COS(('OddsRatio_working_3-way'!Y81+2*PI())/3)</f>
        <v>-0.33100178723824342</v>
      </c>
      <c r="AH81" s="11">
        <f>-'OddsRatio_working_3-way'!U81/(3*'OddsRatio_working_3-way'!X81^(1/3))*COS(('OddsRatio_working_3-way'!Y81+4*PI())/3)</f>
        <v>-0.21287887821336343</v>
      </c>
      <c r="AI81" s="11">
        <f>'OddsRatio_working_3-way'!U81/(3*'OddsRatio_working_3-way'!X81^(1/3))*SIN(('OddsRatio_working_3-way'!Y81)/3)</f>
        <v>-6.8198293322976097E-2</v>
      </c>
      <c r="AJ81" s="11">
        <f>'OddsRatio_working_3-way'!U81/(3*'OddsRatio_working_3-way'!X81^(1/3))*SIN(('OddsRatio_working_3-way'!Y81+2*PI())/3)</f>
        <v>-0.43691532624678908</v>
      </c>
      <c r="AK81" s="11">
        <f>'OddsRatio_working_3-way'!U81/(3*'OddsRatio_working_3-way'!X81^(1/3))*SIN(('OddsRatio_working_3-way'!Y81+4*PI())/3)</f>
        <v>0.50511361956976519</v>
      </c>
      <c r="AL81" s="11">
        <f>'OddsRatio_working_3-way'!Z81+'OddsRatio_working_3-way'!AF81</f>
        <v>1.0877613309032137</v>
      </c>
      <c r="AM81" s="11">
        <f>'OddsRatio_working_3-way'!AA81+'OddsRatio_working_3-way'!AG81</f>
        <v>-0.66200357447648672</v>
      </c>
      <c r="AN81" s="11">
        <f>'OddsRatio_working_3-way'!AB81+'OddsRatio_working_3-way'!AH81</f>
        <v>-0.42575775642672686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1.0877613309032137</v>
      </c>
      <c r="AS81" s="11">
        <f>IF(('OddsRatio_working_3-way'!X81=0),IF(Q81&gt;0,-Q81^(1/3),(-Q81)^(1/3)),'OddsRatio_working_3-way'!AM81-'OddsRatio_working_3-way'!R81/3)</f>
        <v>-0.66200357447648672</v>
      </c>
      <c r="AT81" s="11">
        <f>IF(('OddsRatio_working_3-way'!X81=0),IF(Q81&gt;0,-Q81^(1/3),(-Q81)^(1/3)),'OddsRatio_working_3-way'!AN81-'OddsRatio_working_3-way'!R81/3)</f>
        <v>-0.42575775642672686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2.33</v>
      </c>
      <c r="B82" s="4">
        <f>IF('True_Odds_Calculator_3-way'!B83="","",'True_Odds_Calculator_3-way'!B83)</f>
        <v>3.49</v>
      </c>
      <c r="C82" s="4">
        <f>IF('True_Odds_Calculator_3-way'!C83="","",'True_Odds_Calculator_3-way'!C83)</f>
        <v>2.94</v>
      </c>
      <c r="D82" s="9">
        <f t="shared" si="26"/>
        <v>0.40875571616455342</v>
      </c>
      <c r="E82" s="9">
        <f t="shared" si="27"/>
        <v>0.26968618236513014</v>
      </c>
      <c r="F82" s="9">
        <f t="shared" si="28"/>
        <v>0.32155810147031666</v>
      </c>
      <c r="G82" s="9">
        <f t="shared" si="29"/>
        <v>1.0875556150838142</v>
      </c>
      <c r="H82" s="9">
        <f t="shared" si="30"/>
        <v>2.4464489680614729</v>
      </c>
      <c r="I82" s="9">
        <f t="shared" si="31"/>
        <v>3.7080134815586971</v>
      </c>
      <c r="J82" s="9">
        <f t="shared" si="32"/>
        <v>3.1098578932625989</v>
      </c>
      <c r="K82" s="11">
        <f t="shared" si="33"/>
        <v>0.42918454935622319</v>
      </c>
      <c r="L82" s="11">
        <f t="shared" si="34"/>
        <v>0.28653295128939826</v>
      </c>
      <c r="M82" s="11">
        <f t="shared" si="35"/>
        <v>0.3401360544217687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-0.26873488059955841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0.24093162235072468</v>
      </c>
      <c r="Q82" s="11">
        <f>2*'OddsRatio_working_3-way'!K82*'OddsRatio_working_3-way'!L82*'OddsRatio_working_3-way'!M82</f>
        <v>8.3656813316223835E-2</v>
      </c>
      <c r="R82" s="11">
        <f t="shared" si="36"/>
        <v>0</v>
      </c>
      <c r="S82" s="11">
        <f t="shared" si="37"/>
        <v>-0.89654019535237284</v>
      </c>
      <c r="T82" s="11">
        <f t="shared" si="38"/>
        <v>-0.31129867894179608</v>
      </c>
      <c r="U82" s="11">
        <f>'OddsRatio_working_3-way'!S82-'OddsRatio_working_3-way'!R82^2/3</f>
        <v>-0.89654019535237284</v>
      </c>
      <c r="V82" s="11">
        <f>'OddsRatio_working_3-way'!S82*'OddsRatio_working_3-way'!R82/3-2*'OddsRatio_working_3-way'!R82^3/27-'OddsRatio_working_3-way'!T82</f>
        <v>0.31129867894179608</v>
      </c>
      <c r="W82" s="11">
        <f>'OddsRatio_working_3-way'!V82^2+4*'OddsRatio_working_3-way'!U82^3/27</f>
        <v>-9.8523847797125502E-3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0.16337017191842274</v>
      </c>
      <c r="Y82" s="11">
        <f>IF('OddsRatio_working_3-way'!W82&gt;=0,IF('OddsRatio_working_3-way'!V82+SQRT('OddsRatio_working_3-way'!W82)&gt;0,0,PI()),ACOS('OddsRatio_working_3-way'!V82/(2*'OddsRatio_working_3-way'!X82)))</f>
        <v>0.30866407196061685</v>
      </c>
      <c r="Z82" s="11">
        <f>'OddsRatio_working_3-way'!X82^(1/3)*COS('OddsRatio_working_3-way'!Y82/3)</f>
        <v>0.54377780754190719</v>
      </c>
      <c r="AA82" s="11">
        <f>'OddsRatio_working_3-way'!X82^(1/3)*COS(('OddsRatio_working_3-way'!Y82+2*PI())/3)</f>
        <v>-0.32051318635466508</v>
      </c>
      <c r="AB82" s="11">
        <f>'OddsRatio_working_3-way'!X82^(1/3)*COS(('OddsRatio_working_3-way'!Y82+4*PI())/3)</f>
        <v>-0.223264621187242</v>
      </c>
      <c r="AC82" s="11">
        <f>'OddsRatio_working_3-way'!X82^(1/3)*SIN('OddsRatio_working_3-way'!Y82/3)</f>
        <v>5.6146485277716492E-2</v>
      </c>
      <c r="AD82" s="11">
        <f>'OddsRatio_working_3-way'!X82^(1/3)*SIN(('OddsRatio_working_3-way'!Y82+2*PI())/3)</f>
        <v>0.44285215270663869</v>
      </c>
      <c r="AE82" s="11">
        <f>'OddsRatio_working_3-way'!X82^(1/3)*SIN(('OddsRatio_working_3-way'!Y82+4*PI())/3)</f>
        <v>-0.49899863798435529</v>
      </c>
      <c r="AF82" s="11">
        <f>-'OddsRatio_working_3-way'!U82/(3*'OddsRatio_working_3-way'!X82^(1/3))*COS(('OddsRatio_working_3-way'!Y82)/3)</f>
        <v>0.54377780754190708</v>
      </c>
      <c r="AG82" s="11">
        <f>-'OddsRatio_working_3-way'!U82/(3*'OddsRatio_working_3-way'!X82^(1/3))*COS(('OddsRatio_working_3-way'!Y82+2*PI())/3)</f>
        <v>-0.32051318635466503</v>
      </c>
      <c r="AH82" s="11">
        <f>-'OddsRatio_working_3-way'!U82/(3*'OddsRatio_working_3-way'!X82^(1/3))*COS(('OddsRatio_working_3-way'!Y82+4*PI())/3)</f>
        <v>-0.22326462118724197</v>
      </c>
      <c r="AI82" s="11">
        <f>'OddsRatio_working_3-way'!U82/(3*'OddsRatio_working_3-way'!X82^(1/3))*SIN(('OddsRatio_working_3-way'!Y82)/3)</f>
        <v>-5.6146485277716478E-2</v>
      </c>
      <c r="AJ82" s="11">
        <f>'OddsRatio_working_3-way'!U82/(3*'OddsRatio_working_3-way'!X82^(1/3))*SIN(('OddsRatio_working_3-way'!Y82+2*PI())/3)</f>
        <v>-0.44285215270663858</v>
      </c>
      <c r="AK82" s="11">
        <f>'OddsRatio_working_3-way'!U82/(3*'OddsRatio_working_3-way'!X82^(1/3))*SIN(('OddsRatio_working_3-way'!Y82+4*PI())/3)</f>
        <v>0.49899863798435518</v>
      </c>
      <c r="AL82" s="11">
        <f>'OddsRatio_working_3-way'!Z82+'OddsRatio_working_3-way'!AF82</f>
        <v>1.0875556150838142</v>
      </c>
      <c r="AM82" s="11">
        <f>'OddsRatio_working_3-way'!AA82+'OddsRatio_working_3-way'!AG82</f>
        <v>-0.64102637270933016</v>
      </c>
      <c r="AN82" s="11">
        <f>'OddsRatio_working_3-way'!AB82+'OddsRatio_working_3-way'!AH82</f>
        <v>-0.44652924237448399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1.0875556150838142</v>
      </c>
      <c r="AS82" s="11">
        <f>IF(('OddsRatio_working_3-way'!X82=0),IF(Q82&gt;0,-Q82^(1/3),(-Q82)^(1/3)),'OddsRatio_working_3-way'!AM82-'OddsRatio_working_3-way'!R82/3)</f>
        <v>-0.64102637270933016</v>
      </c>
      <c r="AT82" s="11">
        <f>IF(('OddsRatio_working_3-way'!X82=0),IF(Q82&gt;0,-Q82^(1/3),(-Q82)^(1/3)),'OddsRatio_working_3-way'!AN82-'OddsRatio_working_3-way'!R82/3)</f>
        <v>-0.44652924237448399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1.88</v>
      </c>
      <c r="B83" s="4">
        <f>IF('True_Odds_Calculator_3-way'!B84="","",'True_Odds_Calculator_3-way'!B84)</f>
        <v>3.62</v>
      </c>
      <c r="C83" s="4">
        <f>IF('True_Odds_Calculator_3-way'!C84="","",'True_Odds_Calculator_3-way'!C84)</f>
        <v>3.98</v>
      </c>
      <c r="D83" s="9">
        <f t="shared" si="26"/>
        <v>0.50833822965019015</v>
      </c>
      <c r="E83" s="9">
        <f t="shared" si="27"/>
        <v>0.257758477723457</v>
      </c>
      <c r="F83" s="9">
        <f t="shared" si="28"/>
        <v>0.23390329262635282</v>
      </c>
      <c r="G83" s="9">
        <f t="shared" si="29"/>
        <v>1.0990842801655181</v>
      </c>
      <c r="H83" s="9">
        <f t="shared" si="30"/>
        <v>1.9671941665456558</v>
      </c>
      <c r="I83" s="9">
        <f t="shared" si="31"/>
        <v>3.8796008140336569</v>
      </c>
      <c r="J83" s="9">
        <f t="shared" si="32"/>
        <v>4.2752711548932449</v>
      </c>
      <c r="K83" s="11">
        <f t="shared" si="33"/>
        <v>0.53191489361702127</v>
      </c>
      <c r="L83" s="11">
        <f t="shared" si="34"/>
        <v>0.27624309392265195</v>
      </c>
      <c r="M83" s="11">
        <f t="shared" si="35"/>
        <v>0.25125628140703515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-0.25365926848300513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0.23923543897930943</v>
      </c>
      <c r="Q83" s="11">
        <f>2*'OddsRatio_working_3-way'!K83*'OddsRatio_working_3-way'!L83*'OddsRatio_working_3-way'!M83</f>
        <v>7.3838098450404122E-2</v>
      </c>
      <c r="R83" s="11">
        <f t="shared" si="36"/>
        <v>0</v>
      </c>
      <c r="S83" s="11">
        <f t="shared" si="37"/>
        <v>-0.9431369900656239</v>
      </c>
      <c r="T83" s="11">
        <f t="shared" si="38"/>
        <v>-0.29109166360050109</v>
      </c>
      <c r="U83" s="11">
        <f>'OddsRatio_working_3-way'!S83-'OddsRatio_working_3-way'!R83^2/3</f>
        <v>-0.9431369900656239</v>
      </c>
      <c r="V83" s="11">
        <f>'OddsRatio_working_3-way'!S83*'OddsRatio_working_3-way'!R83/3-2*'OddsRatio_working_3-way'!R83^3/27-'OddsRatio_working_3-way'!T83</f>
        <v>0.29109166360050109</v>
      </c>
      <c r="W83" s="11">
        <f>'OddsRatio_working_3-way'!V83^2+4*'OddsRatio_working_3-way'!U83^3/27</f>
        <v>-3.9551171519917799E-2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0.17627076341357995</v>
      </c>
      <c r="Y83" s="11">
        <f>IF('OddsRatio_working_3-way'!W83&gt;=0,IF('OddsRatio_working_3-way'!V83+SQRT('OddsRatio_working_3-way'!W83)&gt;0,0,PI()),ACOS('OddsRatio_working_3-way'!V83/(2*'OddsRatio_working_3-way'!X83)))</f>
        <v>0.59936378618642649</v>
      </c>
      <c r="Z83" s="11">
        <f>'OddsRatio_working_3-way'!X83^(1/3)*COS('OddsRatio_working_3-way'!Y83/3)</f>
        <v>0.54954214008275903</v>
      </c>
      <c r="AA83" s="11">
        <f>'OddsRatio_working_3-way'!X83^(1/3)*COS(('OddsRatio_working_3-way'!Y83+2*PI())/3)</f>
        <v>-0.37113924280268029</v>
      </c>
      <c r="AB83" s="11">
        <f>'OddsRatio_working_3-way'!X83^(1/3)*COS(('OddsRatio_working_3-way'!Y83+4*PI())/3)</f>
        <v>-0.17840289728007891</v>
      </c>
      <c r="AC83" s="11">
        <f>'OddsRatio_working_3-way'!X83^(1/3)*SIN('OddsRatio_working_3-way'!Y83/3)</f>
        <v>0.11127638097009865</v>
      </c>
      <c r="AD83" s="11">
        <f>'OddsRatio_working_3-way'!X83^(1/3)*SIN(('OddsRatio_working_3-way'!Y83+2*PI())/3)</f>
        <v>0.42027926327668663</v>
      </c>
      <c r="AE83" s="11">
        <f>'OddsRatio_working_3-way'!X83^(1/3)*SIN(('OddsRatio_working_3-way'!Y83+4*PI())/3)</f>
        <v>-0.53155564424678525</v>
      </c>
      <c r="AF83" s="11">
        <f>-'OddsRatio_working_3-way'!U83/(3*'OddsRatio_working_3-way'!X83^(1/3))*COS(('OddsRatio_working_3-way'!Y83)/3)</f>
        <v>0.54954214008275903</v>
      </c>
      <c r="AG83" s="11">
        <f>-'OddsRatio_working_3-way'!U83/(3*'OddsRatio_working_3-way'!X83^(1/3))*COS(('OddsRatio_working_3-way'!Y83+2*PI())/3)</f>
        <v>-0.37113924280268029</v>
      </c>
      <c r="AH83" s="11">
        <f>-'OddsRatio_working_3-way'!U83/(3*'OddsRatio_working_3-way'!X83^(1/3))*COS(('OddsRatio_working_3-way'!Y83+4*PI())/3)</f>
        <v>-0.17840289728007891</v>
      </c>
      <c r="AI83" s="11">
        <f>'OddsRatio_working_3-way'!U83/(3*'OddsRatio_working_3-way'!X83^(1/3))*SIN(('OddsRatio_working_3-way'!Y83)/3)</f>
        <v>-0.11127638097009865</v>
      </c>
      <c r="AJ83" s="11">
        <f>'OddsRatio_working_3-way'!U83/(3*'OddsRatio_working_3-way'!X83^(1/3))*SIN(('OddsRatio_working_3-way'!Y83+2*PI())/3)</f>
        <v>-0.42027926327668663</v>
      </c>
      <c r="AK83" s="11">
        <f>'OddsRatio_working_3-way'!U83/(3*'OddsRatio_working_3-way'!X83^(1/3))*SIN(('OddsRatio_working_3-way'!Y83+4*PI())/3)</f>
        <v>0.53155564424678525</v>
      </c>
      <c r="AL83" s="11">
        <f>'OddsRatio_working_3-way'!Z83+'OddsRatio_working_3-way'!AF83</f>
        <v>1.0990842801655181</v>
      </c>
      <c r="AM83" s="11">
        <f>'OddsRatio_working_3-way'!AA83+'OddsRatio_working_3-way'!AG83</f>
        <v>-0.74227848560536058</v>
      </c>
      <c r="AN83" s="11">
        <f>'OddsRatio_working_3-way'!AB83+'OddsRatio_working_3-way'!AH83</f>
        <v>-0.35680579456015782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1.0990842801655181</v>
      </c>
      <c r="AS83" s="11">
        <f>IF(('OddsRatio_working_3-way'!X83=0),IF(Q83&gt;0,-Q83^(1/3),(-Q83)^(1/3)),'OddsRatio_working_3-way'!AM83-'OddsRatio_working_3-way'!R83/3)</f>
        <v>-0.74227848560536058</v>
      </c>
      <c r="AT83" s="11">
        <f>IF(('OddsRatio_working_3-way'!X83=0),IF(Q83&gt;0,-Q83^(1/3),(-Q83)^(1/3)),'OddsRatio_working_3-way'!AN83-'OddsRatio_working_3-way'!R83/3)</f>
        <v>-0.35680579456015782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1.51</v>
      </c>
      <c r="B84" s="4">
        <f>IF('True_Odds_Calculator_3-way'!B85="","",'True_Odds_Calculator_3-way'!B85)</f>
        <v>3.97</v>
      </c>
      <c r="C84" s="4">
        <f>IF('True_Odds_Calculator_3-way'!C85="","",'True_Odds_Calculator_3-way'!C85)</f>
        <v>6.74</v>
      </c>
      <c r="D84" s="9">
        <f t="shared" si="26"/>
        <v>0.63548382141221083</v>
      </c>
      <c r="E84" s="9">
        <f t="shared" si="27"/>
        <v>0.23039346784640419</v>
      </c>
      <c r="F84" s="9">
        <f t="shared" si="28"/>
        <v>0.13412271074138507</v>
      </c>
      <c r="G84" s="9">
        <f t="shared" si="29"/>
        <v>1.1247140855384217</v>
      </c>
      <c r="H84" s="9">
        <f t="shared" si="30"/>
        <v>1.5736041836245951</v>
      </c>
      <c r="I84" s="9">
        <f t="shared" si="31"/>
        <v>4.3404008340491123</v>
      </c>
      <c r="J84" s="9">
        <f t="shared" si="32"/>
        <v>7.4558588509905412</v>
      </c>
      <c r="K84" s="11">
        <f t="shared" si="33"/>
        <v>0.66225165562913912</v>
      </c>
      <c r="L84" s="11">
        <f t="shared" si="34"/>
        <v>0.25188916876574308</v>
      </c>
      <c r="M84" s="11">
        <f t="shared" si="35"/>
        <v>0.14836795252225518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-0.21518459010701796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0.2281936581071935</v>
      </c>
      <c r="Q84" s="11">
        <f>2*'OddsRatio_working_3-way'!K84*'OddsRatio_working_3-way'!L84*'OddsRatio_working_3-way'!M84</f>
        <v>4.9499708916961718E-2</v>
      </c>
      <c r="R84" s="11">
        <f t="shared" si="36"/>
        <v>0</v>
      </c>
      <c r="S84" s="11">
        <f t="shared" si="37"/>
        <v>-1.0604553885280805</v>
      </c>
      <c r="T84" s="11">
        <f t="shared" si="38"/>
        <v>-0.23003370683906305</v>
      </c>
      <c r="U84" s="11">
        <f>'OddsRatio_working_3-way'!S84-'OddsRatio_working_3-way'!R84^2/3</f>
        <v>-1.0604553885280805</v>
      </c>
      <c r="V84" s="11">
        <f>'OddsRatio_working_3-way'!S84*'OddsRatio_working_3-way'!R84/3-2*'OddsRatio_working_3-way'!R84^3/27-'OddsRatio_working_3-way'!T84</f>
        <v>0.23003370683906305</v>
      </c>
      <c r="W84" s="11">
        <f>'OddsRatio_working_3-way'!V84^2+4*'OddsRatio_working_3-way'!U84^3/27</f>
        <v>-0.12375881715627915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0.21016322432718762</v>
      </c>
      <c r="Y84" s="11">
        <f>IF('OddsRatio_working_3-way'!W84&gt;=0,IF('OddsRatio_working_3-way'!V84+SQRT('OddsRatio_working_3-way'!W84)&gt;0,0,PI()),ACOS('OddsRatio_working_3-way'!V84/(2*'OddsRatio_working_3-way'!X84)))</f>
        <v>0.99169270650734276</v>
      </c>
      <c r="Z84" s="11">
        <f>'OddsRatio_working_3-way'!X84^(1/3)*COS('OddsRatio_working_3-way'!Y84/3)</f>
        <v>0.56235704276921084</v>
      </c>
      <c r="AA84" s="11">
        <f>'OddsRatio_working_3-way'!X84^(1/3)*COS(('OddsRatio_working_3-way'!Y84+2*PI())/3)</f>
        <v>-0.44830052612342219</v>
      </c>
      <c r="AB84" s="11">
        <f>'OddsRatio_working_3-way'!X84^(1/3)*COS(('OddsRatio_working_3-way'!Y84+4*PI())/3)</f>
        <v>-0.11405651664578881</v>
      </c>
      <c r="AC84" s="11">
        <f>'OddsRatio_working_3-way'!X84^(1/3)*SIN('OddsRatio_working_3-way'!Y84/3)</f>
        <v>0.19297586884693163</v>
      </c>
      <c r="AD84" s="11">
        <f>'OddsRatio_working_3-way'!X84^(1/3)*SIN(('OddsRatio_working_3-way'!Y84+2*PI())/3)</f>
        <v>0.39052755061176292</v>
      </c>
      <c r="AE84" s="11">
        <f>'OddsRatio_working_3-way'!X84^(1/3)*SIN(('OddsRatio_working_3-way'!Y84+4*PI())/3)</f>
        <v>-0.58350341945869444</v>
      </c>
      <c r="AF84" s="11">
        <f>-'OddsRatio_working_3-way'!U84/(3*'OddsRatio_working_3-way'!X84^(1/3))*COS(('OddsRatio_working_3-way'!Y84)/3)</f>
        <v>0.56235704276921084</v>
      </c>
      <c r="AG84" s="11">
        <f>-'OddsRatio_working_3-way'!U84/(3*'OddsRatio_working_3-way'!X84^(1/3))*COS(('OddsRatio_working_3-way'!Y84+2*PI())/3)</f>
        <v>-0.44830052612342219</v>
      </c>
      <c r="AH84" s="11">
        <f>-'OddsRatio_working_3-way'!U84/(3*'OddsRatio_working_3-way'!X84^(1/3))*COS(('OddsRatio_working_3-way'!Y84+4*PI())/3)</f>
        <v>-0.11405651664578881</v>
      </c>
      <c r="AI84" s="11">
        <f>'OddsRatio_working_3-way'!U84/(3*'OddsRatio_working_3-way'!X84^(1/3))*SIN(('OddsRatio_working_3-way'!Y84)/3)</f>
        <v>-0.19297586884693163</v>
      </c>
      <c r="AJ84" s="11">
        <f>'OddsRatio_working_3-way'!U84/(3*'OddsRatio_working_3-way'!X84^(1/3))*SIN(('OddsRatio_working_3-way'!Y84+2*PI())/3)</f>
        <v>-0.39052755061176292</v>
      </c>
      <c r="AK84" s="11">
        <f>'OddsRatio_working_3-way'!U84/(3*'OddsRatio_working_3-way'!X84^(1/3))*SIN(('OddsRatio_working_3-way'!Y84+4*PI())/3)</f>
        <v>0.58350341945869444</v>
      </c>
      <c r="AL84" s="11">
        <f>'OddsRatio_working_3-way'!Z84+'OddsRatio_working_3-way'!AF84</f>
        <v>1.1247140855384217</v>
      </c>
      <c r="AM84" s="11">
        <f>'OddsRatio_working_3-way'!AA84+'OddsRatio_working_3-way'!AG84</f>
        <v>-0.89660105224684439</v>
      </c>
      <c r="AN84" s="11">
        <f>'OddsRatio_working_3-way'!AB84+'OddsRatio_working_3-way'!AH84</f>
        <v>-0.22811303329157762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1.1247140855384217</v>
      </c>
      <c r="AS84" s="11">
        <f>IF(('OddsRatio_working_3-way'!X84=0),IF(Q84&gt;0,-Q84^(1/3),(-Q84)^(1/3)),'OddsRatio_working_3-way'!AM84-'OddsRatio_working_3-way'!R84/3)</f>
        <v>-0.89660105224684439</v>
      </c>
      <c r="AT84" s="11">
        <f>IF(('OddsRatio_working_3-way'!X84=0),IF(Q84&gt;0,-Q84^(1/3),(-Q84)^(1/3)),'OddsRatio_working_3-way'!AN84-'OddsRatio_working_3-way'!R84/3)</f>
        <v>-0.22811303329157762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2.11</v>
      </c>
      <c r="B85" s="4">
        <f>IF('True_Odds_Calculator_3-way'!B86="","",'True_Odds_Calculator_3-way'!B86)</f>
        <v>3.35</v>
      </c>
      <c r="C85" s="4">
        <f>IF('True_Odds_Calculator_3-way'!C86="","",'True_Odds_Calculator_3-way'!C86)</f>
        <v>3.51</v>
      </c>
      <c r="D85" s="9">
        <f t="shared" si="26"/>
        <v>0.45213967922236598</v>
      </c>
      <c r="E85" s="9">
        <f t="shared" si="27"/>
        <v>0.28047947137128676</v>
      </c>
      <c r="F85" s="9">
        <f t="shared" si="28"/>
        <v>0.26738084940634732</v>
      </c>
      <c r="G85" s="9">
        <f t="shared" si="29"/>
        <v>1.0916269445878171</v>
      </c>
      <c r="H85" s="9">
        <f t="shared" si="30"/>
        <v>2.2117059084924771</v>
      </c>
      <c r="I85" s="9">
        <f t="shared" si="31"/>
        <v>3.5653233197813705</v>
      </c>
      <c r="J85" s="9">
        <f t="shared" si="32"/>
        <v>3.73998363091542</v>
      </c>
      <c r="K85" s="11">
        <f t="shared" si="33"/>
        <v>0.47393364928909953</v>
      </c>
      <c r="L85" s="11">
        <f t="shared" si="34"/>
        <v>0.29850746268656714</v>
      </c>
      <c r="M85" s="11">
        <f t="shared" si="35"/>
        <v>0.28490028490028491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-0.26389440572081879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0.24062455978704123</v>
      </c>
      <c r="Q85" s="11">
        <f>2*'OddsRatio_working_3-way'!K85*'OddsRatio_working_3-way'!L85*'OddsRatio_working_3-way'!M85</f>
        <v>8.0611242809729047E-2</v>
      </c>
      <c r="R85" s="11">
        <f t="shared" si="36"/>
        <v>0</v>
      </c>
      <c r="S85" s="11">
        <f t="shared" si="37"/>
        <v>-0.91182137465090718</v>
      </c>
      <c r="T85" s="11">
        <f t="shared" si="38"/>
        <v>-0.30546779720298395</v>
      </c>
      <c r="U85" s="11">
        <f>'OddsRatio_working_3-way'!S85-'OddsRatio_working_3-way'!R85^2/3</f>
        <v>-0.91182137465090718</v>
      </c>
      <c r="V85" s="11">
        <f>'OddsRatio_working_3-way'!S85*'OddsRatio_working_3-way'!R85/3-2*'OddsRatio_working_3-way'!R85^3/27-'OddsRatio_working_3-way'!T85</f>
        <v>0.30546779720298395</v>
      </c>
      <c r="W85" s="11">
        <f>'OddsRatio_working_3-way'!V85^2+4*'OddsRatio_working_3-way'!U85^3/27</f>
        <v>-1.900126244304215E-2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0.16756479162631799</v>
      </c>
      <c r="Y85" s="11">
        <f>IF('OddsRatio_working_3-way'!W85&gt;=0,IF('OddsRatio_working_3-way'!V85+SQRT('OddsRatio_working_3-way'!W85)&gt;0,0,PI()),ACOS('OddsRatio_working_3-way'!V85/(2*'OddsRatio_working_3-way'!X85)))</f>
        <v>0.42390034773114871</v>
      </c>
      <c r="Z85" s="11">
        <f>'OddsRatio_working_3-way'!X85^(1/3)*COS('OddsRatio_working_3-way'!Y85/3)</f>
        <v>0.54581347229390842</v>
      </c>
      <c r="AA85" s="11">
        <f>'OddsRatio_working_3-way'!X85^(1/3)*COS(('OddsRatio_working_3-way'!Y85+2*PI())/3)</f>
        <v>-0.34014574089551447</v>
      </c>
      <c r="AB85" s="11">
        <f>'OddsRatio_working_3-way'!X85^(1/3)*COS(('OddsRatio_working_3-way'!Y85+4*PI())/3)</f>
        <v>-0.20566773139839409</v>
      </c>
      <c r="AC85" s="11">
        <f>'OddsRatio_working_3-way'!X85^(1/3)*SIN('OddsRatio_working_3-way'!Y85/3)</f>
        <v>7.7640914983247725E-2</v>
      </c>
      <c r="AD85" s="11">
        <f>'OddsRatio_working_3-way'!X85^(1/3)*SIN(('OddsRatio_working_3-way'!Y85+2*PI())/3)</f>
        <v>0.43386787524269477</v>
      </c>
      <c r="AE85" s="11">
        <f>'OddsRatio_working_3-way'!X85^(1/3)*SIN(('OddsRatio_working_3-way'!Y85+4*PI())/3)</f>
        <v>-0.51150879022594231</v>
      </c>
      <c r="AF85" s="11">
        <f>-'OddsRatio_working_3-way'!U85/(3*'OddsRatio_working_3-way'!X85^(1/3))*COS(('OddsRatio_working_3-way'!Y85)/3)</f>
        <v>0.54581347229390853</v>
      </c>
      <c r="AG85" s="11">
        <f>-'OddsRatio_working_3-way'!U85/(3*'OddsRatio_working_3-way'!X85^(1/3))*COS(('OddsRatio_working_3-way'!Y85+2*PI())/3)</f>
        <v>-0.34014574089551453</v>
      </c>
      <c r="AH85" s="11">
        <f>-'OddsRatio_working_3-way'!U85/(3*'OddsRatio_working_3-way'!X85^(1/3))*COS(('OddsRatio_working_3-way'!Y85+4*PI())/3)</f>
        <v>-0.20566773139839412</v>
      </c>
      <c r="AI85" s="11">
        <f>'OddsRatio_working_3-way'!U85/(3*'OddsRatio_working_3-way'!X85^(1/3))*SIN(('OddsRatio_working_3-way'!Y85)/3)</f>
        <v>-7.7640914983247739E-2</v>
      </c>
      <c r="AJ85" s="11">
        <f>'OddsRatio_working_3-way'!U85/(3*'OddsRatio_working_3-way'!X85^(1/3))*SIN(('OddsRatio_working_3-way'!Y85+2*PI())/3)</f>
        <v>-0.43386787524269488</v>
      </c>
      <c r="AK85" s="11">
        <f>'OddsRatio_working_3-way'!U85/(3*'OddsRatio_working_3-way'!X85^(1/3))*SIN(('OddsRatio_working_3-way'!Y85+4*PI())/3)</f>
        <v>0.51150879022594242</v>
      </c>
      <c r="AL85" s="11">
        <f>'OddsRatio_working_3-way'!Z85+'OddsRatio_working_3-way'!AF85</f>
        <v>1.0916269445878171</v>
      </c>
      <c r="AM85" s="11">
        <f>'OddsRatio_working_3-way'!AA85+'OddsRatio_working_3-way'!AG85</f>
        <v>-0.68029148179102905</v>
      </c>
      <c r="AN85" s="11">
        <f>'OddsRatio_working_3-way'!AB85+'OddsRatio_working_3-way'!AH85</f>
        <v>-0.41133546279678823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1.0916269445878171</v>
      </c>
      <c r="AS85" s="11">
        <f>IF(('OddsRatio_working_3-way'!X85=0),IF(Q85&gt;0,-Q85^(1/3),(-Q85)^(1/3)),'OddsRatio_working_3-way'!AM85-'OddsRatio_working_3-way'!R85/3)</f>
        <v>-0.68029148179102905</v>
      </c>
      <c r="AT85" s="11">
        <f>IF(('OddsRatio_working_3-way'!X85=0),IF(Q85&gt;0,-Q85^(1/3),(-Q85)^(1/3)),'OddsRatio_working_3-way'!AN85-'OddsRatio_working_3-way'!R85/3)</f>
        <v>-0.41133546279678823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2.54</v>
      </c>
      <c r="B86" s="4">
        <f>IF('True_Odds_Calculator_3-way'!B87="","",'True_Odds_Calculator_3-way'!B87)</f>
        <v>3.12</v>
      </c>
      <c r="C86" s="4">
        <f>IF('True_Odds_Calculator_3-way'!C87="","",'True_Odds_Calculator_3-way'!C87)</f>
        <v>2.93</v>
      </c>
      <c r="D86" s="9">
        <f t="shared" si="26"/>
        <v>0.37418748249497408</v>
      </c>
      <c r="E86" s="9">
        <f t="shared" si="27"/>
        <v>0.30281525270957327</v>
      </c>
      <c r="F86" s="9">
        <f t="shared" si="28"/>
        <v>0.3229972647954526</v>
      </c>
      <c r="G86" s="9">
        <f t="shared" si="29"/>
        <v>1.0860111137445956</v>
      </c>
      <c r="H86" s="9">
        <f t="shared" si="30"/>
        <v>2.6724571151666772</v>
      </c>
      <c r="I86" s="9">
        <f t="shared" si="31"/>
        <v>3.3023435611385428</v>
      </c>
      <c r="J86" s="9">
        <f t="shared" si="32"/>
        <v>3.0960014495270696</v>
      </c>
      <c r="K86" s="11">
        <f t="shared" si="33"/>
        <v>0.39370078740157477</v>
      </c>
      <c r="L86" s="11">
        <f t="shared" si="34"/>
        <v>0.32051282051282048</v>
      </c>
      <c r="M86" s="11">
        <f t="shared" si="35"/>
        <v>0.34129692832764502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-0.27136757879011519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0.24074422437809606</v>
      </c>
      <c r="Q86" s="11">
        <f>2*'OddsRatio_working_3-way'!K86*'OddsRatio_working_3-way'!L86*'OddsRatio_working_3-way'!M86</f>
        <v>8.6133890654059408E-2</v>
      </c>
      <c r="R86" s="11">
        <f t="shared" si="36"/>
        <v>0</v>
      </c>
      <c r="S86" s="11">
        <f t="shared" si="37"/>
        <v>-0.8871517572270331</v>
      </c>
      <c r="T86" s="11">
        <f t="shared" si="38"/>
        <v>-0.31740671099357176</v>
      </c>
      <c r="U86" s="11">
        <f>'OddsRatio_working_3-way'!S86-'OddsRatio_working_3-way'!R86^2/3</f>
        <v>-0.8871517572270331</v>
      </c>
      <c r="V86" s="11">
        <f>'OddsRatio_working_3-way'!S86*'OddsRatio_working_3-way'!R86/3-2*'OddsRatio_working_3-way'!R86^3/27-'OddsRatio_working_3-way'!T86</f>
        <v>0.31740671099357176</v>
      </c>
      <c r="W86" s="11">
        <f>'OddsRatio_working_3-way'!V86^2+4*'OddsRatio_working_3-way'!U86^3/27</f>
        <v>-2.6933291395428993E-3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0.16081071895500287</v>
      </c>
      <c r="Y86" s="11">
        <f>IF('OddsRatio_working_3-way'!W86&gt;=0,IF('OddsRatio_working_3-way'!V86+SQRT('OddsRatio_working_3-way'!W86)&gt;0,0,PI()),ACOS('OddsRatio_working_3-way'!V86/(2*'OddsRatio_working_3-way'!X86)))</f>
        <v>0.16207000264033034</v>
      </c>
      <c r="Z86" s="11">
        <f>'OddsRatio_working_3-way'!X86^(1/3)*COS('OddsRatio_working_3-way'!Y86/3)</f>
        <v>0.54300555687229779</v>
      </c>
      <c r="AA86" s="11">
        <f>'OddsRatio_working_3-way'!X86^(1/3)*COS(('OddsRatio_working_3-way'!Y86+2*PI())/3)</f>
        <v>-0.29693235198964468</v>
      </c>
      <c r="AB86" s="11">
        <f>'OddsRatio_working_3-way'!X86^(1/3)*COS(('OddsRatio_working_3-way'!Y86+4*PI())/3)</f>
        <v>-0.24607320488265322</v>
      </c>
      <c r="AC86" s="11">
        <f>'OddsRatio_working_3-way'!X86^(1/3)*SIN('OddsRatio_working_3-way'!Y86/3)</f>
        <v>2.9363542272976446E-2</v>
      </c>
      <c r="AD86" s="11">
        <f>'OddsRatio_working_3-way'!X86^(1/3)*SIN(('OddsRatio_working_3-way'!Y86+2*PI())/3)</f>
        <v>0.45557483551103745</v>
      </c>
      <c r="AE86" s="11">
        <f>'OddsRatio_working_3-way'!X86^(1/3)*SIN(('OddsRatio_working_3-way'!Y86+4*PI())/3)</f>
        <v>-0.48493837778401377</v>
      </c>
      <c r="AF86" s="11">
        <f>-'OddsRatio_working_3-way'!U86/(3*'OddsRatio_working_3-way'!X86^(1/3))*COS(('OddsRatio_working_3-way'!Y86)/3)</f>
        <v>0.54300555687229768</v>
      </c>
      <c r="AG86" s="11">
        <f>-'OddsRatio_working_3-way'!U86/(3*'OddsRatio_working_3-way'!X86^(1/3))*COS(('OddsRatio_working_3-way'!Y86+2*PI())/3)</f>
        <v>-0.29693235198964463</v>
      </c>
      <c r="AH86" s="11">
        <f>-'OddsRatio_working_3-way'!U86/(3*'OddsRatio_working_3-way'!X86^(1/3))*COS(('OddsRatio_working_3-way'!Y86+4*PI())/3)</f>
        <v>-0.24607320488265316</v>
      </c>
      <c r="AI86" s="11">
        <f>'OddsRatio_working_3-way'!U86/(3*'OddsRatio_working_3-way'!X86^(1/3))*SIN(('OddsRatio_working_3-way'!Y86)/3)</f>
        <v>-2.9363542272976439E-2</v>
      </c>
      <c r="AJ86" s="11">
        <f>'OddsRatio_working_3-way'!U86/(3*'OddsRatio_working_3-way'!X86^(1/3))*SIN(('OddsRatio_working_3-way'!Y86+2*PI())/3)</f>
        <v>-0.45557483551103739</v>
      </c>
      <c r="AK86" s="11">
        <f>'OddsRatio_working_3-way'!U86/(3*'OddsRatio_working_3-way'!X86^(1/3))*SIN(('OddsRatio_working_3-way'!Y86+4*PI())/3)</f>
        <v>0.48493837778401366</v>
      </c>
      <c r="AL86" s="11">
        <f>'OddsRatio_working_3-way'!Z86+'OddsRatio_working_3-way'!AF86</f>
        <v>1.0860111137445956</v>
      </c>
      <c r="AM86" s="11">
        <f>'OddsRatio_working_3-way'!AA86+'OddsRatio_working_3-way'!AG86</f>
        <v>-0.59386470397928925</v>
      </c>
      <c r="AN86" s="11">
        <f>'OddsRatio_working_3-way'!AB86+'OddsRatio_working_3-way'!AH86</f>
        <v>-0.49214640976530638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1.0860111137445956</v>
      </c>
      <c r="AS86" s="11">
        <f>IF(('OddsRatio_working_3-way'!X86=0),IF(Q86&gt;0,-Q86^(1/3),(-Q86)^(1/3)),'OddsRatio_working_3-way'!AM86-'OddsRatio_working_3-way'!R86/3)</f>
        <v>-0.59386470397928925</v>
      </c>
      <c r="AT86" s="11">
        <f>IF(('OddsRatio_working_3-way'!X86=0),IF(Q86&gt;0,-Q86^(1/3),(-Q86)^(1/3)),'OddsRatio_working_3-way'!AN86-'OddsRatio_working_3-way'!R86/3)</f>
        <v>-0.49214640976530638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2.5099999999999998</v>
      </c>
      <c r="B87" s="4">
        <f>IF('True_Odds_Calculator_3-way'!B88="","",'True_Odds_Calculator_3-way'!B88)</f>
        <v>3.81</v>
      </c>
      <c r="C87" s="4">
        <f>IF('True_Odds_Calculator_3-way'!C88="","",'True_Odds_Calculator_3-way'!C88)</f>
        <v>2.73</v>
      </c>
      <c r="D87" s="9">
        <f t="shared" si="26"/>
        <v>0.38859770392898352</v>
      </c>
      <c r="E87" s="9">
        <f t="shared" si="27"/>
        <v>0.25458898005574115</v>
      </c>
      <c r="F87" s="9">
        <f t="shared" si="28"/>
        <v>0.35681331601527516</v>
      </c>
      <c r="G87" s="9">
        <f t="shared" si="29"/>
        <v>1.0419572188272215</v>
      </c>
      <c r="H87" s="9">
        <f t="shared" si="30"/>
        <v>2.5733554004291044</v>
      </c>
      <c r="I87" s="9">
        <f t="shared" si="31"/>
        <v>3.9278997849044934</v>
      </c>
      <c r="J87" s="9">
        <f t="shared" si="32"/>
        <v>2.8025859885710935</v>
      </c>
      <c r="K87" s="11">
        <f t="shared" si="33"/>
        <v>0.39840637450199207</v>
      </c>
      <c r="L87" s="11">
        <f t="shared" si="34"/>
        <v>0.26246719160104987</v>
      </c>
      <c r="M87" s="11">
        <f t="shared" si="35"/>
        <v>0.36630036630036628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-0.28116938186894591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0.23173627967052696</v>
      </c>
      <c r="Q87" s="11">
        <f>2*'OddsRatio_working_3-way'!K87*'OddsRatio_working_3-way'!L87*'OddsRatio_working_3-way'!M87</f>
        <v>7.6607034601827079E-2</v>
      </c>
      <c r="R87" s="11">
        <f t="shared" si="36"/>
        <v>0</v>
      </c>
      <c r="S87" s="11">
        <f t="shared" si="37"/>
        <v>-0.82418746355013894</v>
      </c>
      <c r="T87" s="11">
        <f t="shared" si="38"/>
        <v>-0.27245866563640952</v>
      </c>
      <c r="U87" s="11">
        <f>'OddsRatio_working_3-way'!S87-'OddsRatio_working_3-way'!R87^2/3</f>
        <v>-0.82418746355013894</v>
      </c>
      <c r="V87" s="11">
        <f>'OddsRatio_working_3-way'!S87*'OddsRatio_working_3-way'!R87/3-2*'OddsRatio_working_3-way'!R87^3/27-'OddsRatio_working_3-way'!T87</f>
        <v>0.27245866563640952</v>
      </c>
      <c r="W87" s="11">
        <f>'OddsRatio_working_3-way'!V87^2+4*'OddsRatio_working_3-way'!U87^3/27</f>
        <v>-8.7082252430804724E-3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0.14399822023505471</v>
      </c>
      <c r="Y87" s="11">
        <f>IF('OddsRatio_working_3-way'!W87&gt;=0,IF('OddsRatio_working_3-way'!V87+SQRT('OddsRatio_working_3-way'!W87)&gt;0,0,PI()),ACOS('OddsRatio_working_3-way'!V87/(2*'OddsRatio_working_3-way'!X87)))</f>
        <v>0.3299803026650896</v>
      </c>
      <c r="Z87" s="11">
        <f>'OddsRatio_working_3-way'!X87^(1/3)*COS('OddsRatio_working_3-way'!Y87/3)</f>
        <v>0.52097860941361074</v>
      </c>
      <c r="AA87" s="11">
        <f>'OddsRatio_working_3-way'!X87^(1/3)*COS(('OddsRatio_working_3-way'!Y87+2*PI())/3)</f>
        <v>-0.31031733183642496</v>
      </c>
      <c r="AB87" s="11">
        <f>'OddsRatio_working_3-way'!X87^(1/3)*COS(('OddsRatio_working_3-way'!Y87+4*PI())/3)</f>
        <v>-0.21066127757718561</v>
      </c>
      <c r="AC87" s="11">
        <f>'OddsRatio_working_3-way'!X87^(1/3)*SIN('OddsRatio_working_3-way'!Y87/3)</f>
        <v>5.7536449752947798E-2</v>
      </c>
      <c r="AD87" s="11">
        <f>'OddsRatio_working_3-way'!X87^(1/3)*SIN(('OddsRatio_working_3-way'!Y87+2*PI())/3)</f>
        <v>0.42241248570400369</v>
      </c>
      <c r="AE87" s="11">
        <f>'OddsRatio_working_3-way'!X87^(1/3)*SIN(('OddsRatio_working_3-way'!Y87+4*PI())/3)</f>
        <v>-0.47994893545695144</v>
      </c>
      <c r="AF87" s="11">
        <f>-'OddsRatio_working_3-way'!U87/(3*'OddsRatio_working_3-way'!X87^(1/3))*COS(('OddsRatio_working_3-way'!Y87)/3)</f>
        <v>0.52097860941361074</v>
      </c>
      <c r="AG87" s="11">
        <f>-'OddsRatio_working_3-way'!U87/(3*'OddsRatio_working_3-way'!X87^(1/3))*COS(('OddsRatio_working_3-way'!Y87+2*PI())/3)</f>
        <v>-0.31031733183642496</v>
      </c>
      <c r="AH87" s="11">
        <f>-'OddsRatio_working_3-way'!U87/(3*'OddsRatio_working_3-way'!X87^(1/3))*COS(('OddsRatio_working_3-way'!Y87+4*PI())/3)</f>
        <v>-0.21066127757718561</v>
      </c>
      <c r="AI87" s="11">
        <f>'OddsRatio_working_3-way'!U87/(3*'OddsRatio_working_3-way'!X87^(1/3))*SIN(('OddsRatio_working_3-way'!Y87)/3)</f>
        <v>-5.7536449752947798E-2</v>
      </c>
      <c r="AJ87" s="11">
        <f>'OddsRatio_working_3-way'!U87/(3*'OddsRatio_working_3-way'!X87^(1/3))*SIN(('OddsRatio_working_3-way'!Y87+2*PI())/3)</f>
        <v>-0.42241248570400369</v>
      </c>
      <c r="AK87" s="11">
        <f>'OddsRatio_working_3-way'!U87/(3*'OddsRatio_working_3-way'!X87^(1/3))*SIN(('OddsRatio_working_3-way'!Y87+4*PI())/3)</f>
        <v>0.47994893545695144</v>
      </c>
      <c r="AL87" s="11">
        <f>'OddsRatio_working_3-way'!Z87+'OddsRatio_working_3-way'!AF87</f>
        <v>1.0419572188272215</v>
      </c>
      <c r="AM87" s="11">
        <f>'OddsRatio_working_3-way'!AA87+'OddsRatio_working_3-way'!AG87</f>
        <v>-0.62063466367284992</v>
      </c>
      <c r="AN87" s="11">
        <f>'OddsRatio_working_3-way'!AB87+'OddsRatio_working_3-way'!AH87</f>
        <v>-0.42132255515437123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1.0419572188272215</v>
      </c>
      <c r="AS87" s="11">
        <f>IF(('OddsRatio_working_3-way'!X87=0),IF(Q87&gt;0,-Q87^(1/3),(-Q87)^(1/3)),'OddsRatio_working_3-way'!AM87-'OddsRatio_working_3-way'!R87/3)</f>
        <v>-0.62063466367284992</v>
      </c>
      <c r="AT87" s="11">
        <f>IF(('OddsRatio_working_3-way'!X87=0),IF(Q87&gt;0,-Q87^(1/3),(-Q87)^(1/3)),'OddsRatio_working_3-way'!AN87-'OddsRatio_working_3-way'!R87/3)</f>
        <v>-0.42132255515437123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1.85</v>
      </c>
      <c r="B88" s="4">
        <f>IF('True_Odds_Calculator_3-way'!B89="","",'True_Odds_Calculator_3-way'!B89)</f>
        <v>4.33</v>
      </c>
      <c r="C88" s="4">
        <f>IF('True_Odds_Calculator_3-way'!C89="","",'True_Odds_Calculator_3-way'!C89)</f>
        <v>3.88</v>
      </c>
      <c r="D88" s="9">
        <f t="shared" si="26"/>
        <v>0.52868567009186362</v>
      </c>
      <c r="E88" s="9">
        <f t="shared" si="27"/>
        <v>0.22259241471793695</v>
      </c>
      <c r="F88" s="9">
        <f t="shared" si="28"/>
        <v>0.24872191519019957</v>
      </c>
      <c r="G88" s="9">
        <f t="shared" si="29"/>
        <v>1.0488036243811973</v>
      </c>
      <c r="H88" s="9">
        <f t="shared" si="30"/>
        <v>1.8914830807240179</v>
      </c>
      <c r="I88" s="9">
        <f t="shared" si="31"/>
        <v>4.4925160691893868</v>
      </c>
      <c r="J88" s="9">
        <f t="shared" si="32"/>
        <v>4.0205544382178475</v>
      </c>
      <c r="K88" s="11">
        <f t="shared" si="33"/>
        <v>0.54054054054054046</v>
      </c>
      <c r="L88" s="11">
        <f t="shared" si="34"/>
        <v>0.23094688221709006</v>
      </c>
      <c r="M88" s="11">
        <f t="shared" si="35"/>
        <v>0.25773195876288663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-0.26227946953643977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0.22715031881480302</v>
      </c>
      <c r="Q88" s="11">
        <f>2*'OddsRatio_working_3-way'!K88*'OddsRatio_working_3-way'!L88*'OddsRatio_working_3-way'!M88</f>
        <v>6.4348532242153825E-2</v>
      </c>
      <c r="R88" s="11">
        <f t="shared" si="36"/>
        <v>0</v>
      </c>
      <c r="S88" s="11">
        <f t="shared" si="37"/>
        <v>-0.86606214057194408</v>
      </c>
      <c r="T88" s="11">
        <f t="shared" si="38"/>
        <v>-0.24534338259828442</v>
      </c>
      <c r="U88" s="11">
        <f>'OddsRatio_working_3-way'!S88-'OddsRatio_working_3-way'!R88^2/3</f>
        <v>-0.86606214057194408</v>
      </c>
      <c r="V88" s="11">
        <f>'OddsRatio_working_3-way'!S88*'OddsRatio_working_3-way'!R88/3-2*'OddsRatio_working_3-way'!R88^3/27-'OddsRatio_working_3-way'!T88</f>
        <v>0.24534338259828442</v>
      </c>
      <c r="W88" s="11">
        <f>'OddsRatio_working_3-way'!V88^2+4*'OddsRatio_working_3-way'!U88^3/27</f>
        <v>-3.6043915595469989E-2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0.15511067901682185</v>
      </c>
      <c r="Y88" s="11">
        <f>IF('OddsRatio_working_3-way'!W88&gt;=0,IF('OddsRatio_working_3-way'!V88+SQRT('OddsRatio_working_3-way'!W88)&gt;0,0,PI()),ACOS('OddsRatio_working_3-way'!V88/(2*'OddsRatio_working_3-way'!X88)))</f>
        <v>0.65857431074905914</v>
      </c>
      <c r="Z88" s="11">
        <f>'OddsRatio_working_3-way'!X88^(1/3)*COS('OddsRatio_working_3-way'!Y88/3)</f>
        <v>0.52440181219059867</v>
      </c>
      <c r="AA88" s="11">
        <f>'OddsRatio_working_3-way'!X88^(1/3)*COS(('OddsRatio_working_3-way'!Y88+2*PI())/3)</f>
        <v>-0.36353002171069421</v>
      </c>
      <c r="AB88" s="11">
        <f>'OddsRatio_working_3-way'!X88^(1/3)*COS(('OddsRatio_working_3-way'!Y88+4*PI())/3)</f>
        <v>-0.16087179047990441</v>
      </c>
      <c r="AC88" s="11">
        <f>'OddsRatio_working_3-way'!X88^(1/3)*SIN('OddsRatio_working_3-way'!Y88/3)</f>
        <v>0.11700478435458987</v>
      </c>
      <c r="AD88" s="11">
        <f>'OddsRatio_working_3-way'!X88^(1/3)*SIN(('OddsRatio_working_3-way'!Y88+2*PI())/3)</f>
        <v>0.39564289897035965</v>
      </c>
      <c r="AE88" s="11">
        <f>'OddsRatio_working_3-way'!X88^(1/3)*SIN(('OddsRatio_working_3-way'!Y88+4*PI())/3)</f>
        <v>-0.51264768332494959</v>
      </c>
      <c r="AF88" s="11">
        <f>-'OddsRatio_working_3-way'!U88/(3*'OddsRatio_working_3-way'!X88^(1/3))*COS(('OddsRatio_working_3-way'!Y88)/3)</f>
        <v>0.52440181219059867</v>
      </c>
      <c r="AG88" s="11">
        <f>-'OddsRatio_working_3-way'!U88/(3*'OddsRatio_working_3-way'!X88^(1/3))*COS(('OddsRatio_working_3-way'!Y88+2*PI())/3)</f>
        <v>-0.36353002171069421</v>
      </c>
      <c r="AH88" s="11">
        <f>-'OddsRatio_working_3-way'!U88/(3*'OddsRatio_working_3-way'!X88^(1/3))*COS(('OddsRatio_working_3-way'!Y88+4*PI())/3)</f>
        <v>-0.16087179047990441</v>
      </c>
      <c r="AI88" s="11">
        <f>'OddsRatio_working_3-way'!U88/(3*'OddsRatio_working_3-way'!X88^(1/3))*SIN(('OddsRatio_working_3-way'!Y88)/3)</f>
        <v>-0.11700478435458987</v>
      </c>
      <c r="AJ88" s="11">
        <f>'OddsRatio_working_3-way'!U88/(3*'OddsRatio_working_3-way'!X88^(1/3))*SIN(('OddsRatio_working_3-way'!Y88+2*PI())/3)</f>
        <v>-0.39564289897035965</v>
      </c>
      <c r="AK88" s="11">
        <f>'OddsRatio_working_3-way'!U88/(3*'OddsRatio_working_3-way'!X88^(1/3))*SIN(('OddsRatio_working_3-way'!Y88+4*PI())/3)</f>
        <v>0.51264768332494959</v>
      </c>
      <c r="AL88" s="11">
        <f>'OddsRatio_working_3-way'!Z88+'OddsRatio_working_3-way'!AF88</f>
        <v>1.0488036243811973</v>
      </c>
      <c r="AM88" s="11">
        <f>'OddsRatio_working_3-way'!AA88+'OddsRatio_working_3-way'!AG88</f>
        <v>-0.72706004342138841</v>
      </c>
      <c r="AN88" s="11">
        <f>'OddsRatio_working_3-way'!AB88+'OddsRatio_working_3-way'!AH88</f>
        <v>-0.32174358095980882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1.0488036243811973</v>
      </c>
      <c r="AS88" s="11">
        <f>IF(('OddsRatio_working_3-way'!X88=0),IF(Q88&gt;0,-Q88^(1/3),(-Q88)^(1/3)),'OddsRatio_working_3-way'!AM88-'OddsRatio_working_3-way'!R88/3)</f>
        <v>-0.72706004342138841</v>
      </c>
      <c r="AT88" s="11">
        <f>IF(('OddsRatio_working_3-way'!X88=0),IF(Q88&gt;0,-Q88^(1/3),(-Q88)^(1/3)),'OddsRatio_working_3-way'!AN88-'OddsRatio_working_3-way'!R88/3)</f>
        <v>-0.32174358095980882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1.79</v>
      </c>
      <c r="B89" s="4">
        <f>IF('True_Odds_Calculator_3-way'!B90="","",'True_Odds_Calculator_3-way'!B90)</f>
        <v>4.3</v>
      </c>
      <c r="C89" s="4">
        <f>IF('True_Odds_Calculator_3-way'!C90="","",'True_Odds_Calculator_3-way'!C90)</f>
        <v>4.1500000000000004</v>
      </c>
      <c r="D89" s="9">
        <f t="shared" si="26"/>
        <v>0.54547492877313952</v>
      </c>
      <c r="E89" s="9">
        <f t="shared" si="27"/>
        <v>0.22317809472558495</v>
      </c>
      <c r="F89" s="9">
        <f t="shared" si="28"/>
        <v>0.23134697650127567</v>
      </c>
      <c r="G89" s="9">
        <f t="shared" si="29"/>
        <v>1.054765601639027</v>
      </c>
      <c r="H89" s="9">
        <f t="shared" si="30"/>
        <v>1.8332648252948309</v>
      </c>
      <c r="I89" s="9">
        <f t="shared" si="31"/>
        <v>4.4807264854087885</v>
      </c>
      <c r="J89" s="9">
        <f t="shared" si="32"/>
        <v>4.3225116451629351</v>
      </c>
      <c r="K89" s="11">
        <f t="shared" si="33"/>
        <v>0.55865921787709494</v>
      </c>
      <c r="L89" s="11">
        <f t="shared" si="34"/>
        <v>0.23255813953488372</v>
      </c>
      <c r="M89" s="11">
        <f t="shared" si="35"/>
        <v>0.24096385542168672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-0.25708811600827108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0.22665692000169052</v>
      </c>
      <c r="Q89" s="11">
        <f>2*'OddsRatio_working_3-way'!K89*'OddsRatio_working_3-way'!L89*'OddsRatio_working_3-way'!M89</f>
        <v>6.2612408840245992E-2</v>
      </c>
      <c r="R89" s="11">
        <f t="shared" si="36"/>
        <v>0</v>
      </c>
      <c r="S89" s="11">
        <f t="shared" si="37"/>
        <v>-0.88163126137809678</v>
      </c>
      <c r="T89" s="11">
        <f t="shared" si="38"/>
        <v>-0.24354454734201567</v>
      </c>
      <c r="U89" s="11">
        <f>'OddsRatio_working_3-way'!S89-'OddsRatio_working_3-way'!R89^2/3</f>
        <v>-0.88163126137809678</v>
      </c>
      <c r="V89" s="11">
        <f>'OddsRatio_working_3-way'!S89*'OddsRatio_working_3-way'!R89/3-2*'OddsRatio_working_3-way'!R89^3/27-'OddsRatio_working_3-way'!T89</f>
        <v>0.24354454734201567</v>
      </c>
      <c r="W89" s="11">
        <f>'OddsRatio_working_3-way'!V89^2+4*'OddsRatio_working_3-way'!U89^3/27</f>
        <v>-4.2207353585976867E-2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0.15931203668116556</v>
      </c>
      <c r="Y89" s="11">
        <f>IF('OddsRatio_working_3-way'!W89&gt;=0,IF('OddsRatio_working_3-way'!V89+SQRT('OddsRatio_working_3-way'!W89)&gt;0,0,PI()),ACOS('OddsRatio_working_3-way'!V89/(2*'OddsRatio_working_3-way'!X89)))</f>
        <v>0.70074303890444001</v>
      </c>
      <c r="Z89" s="11">
        <f>'OddsRatio_working_3-way'!X89^(1/3)*COS('OddsRatio_working_3-way'!Y89/3)</f>
        <v>0.5273828008195135</v>
      </c>
      <c r="AA89" s="11">
        <f>'OddsRatio_working_3-way'!X89^(1/3)*COS(('OddsRatio_working_3-way'!Y89+2*PI())/3)</f>
        <v>-0.37235763893096524</v>
      </c>
      <c r="AB89" s="11">
        <f>'OddsRatio_working_3-way'!X89^(1/3)*COS(('OddsRatio_working_3-way'!Y89+4*PI())/3)</f>
        <v>-0.15502516188854845</v>
      </c>
      <c r="AC89" s="11">
        <f>'OddsRatio_working_3-way'!X89^(1/3)*SIN('OddsRatio_working_3-way'!Y89/3)</f>
        <v>0.12547696412408771</v>
      </c>
      <c r="AD89" s="11">
        <f>'OddsRatio_working_3-way'!X89^(1/3)*SIN(('OddsRatio_working_3-way'!Y89+2*PI())/3)</f>
        <v>0.3939884209666436</v>
      </c>
      <c r="AE89" s="11">
        <f>'OddsRatio_working_3-way'!X89^(1/3)*SIN(('OddsRatio_working_3-way'!Y89+4*PI())/3)</f>
        <v>-0.51946538509073115</v>
      </c>
      <c r="AF89" s="11">
        <f>-'OddsRatio_working_3-way'!U89/(3*'OddsRatio_working_3-way'!X89^(1/3))*COS(('OddsRatio_working_3-way'!Y89)/3)</f>
        <v>0.5273828008195135</v>
      </c>
      <c r="AG89" s="11">
        <f>-'OddsRatio_working_3-way'!U89/(3*'OddsRatio_working_3-way'!X89^(1/3))*COS(('OddsRatio_working_3-way'!Y89+2*PI())/3)</f>
        <v>-0.37235763893096524</v>
      </c>
      <c r="AH89" s="11">
        <f>-'OddsRatio_working_3-way'!U89/(3*'OddsRatio_working_3-way'!X89^(1/3))*COS(('OddsRatio_working_3-way'!Y89+4*PI())/3)</f>
        <v>-0.15502516188854845</v>
      </c>
      <c r="AI89" s="11">
        <f>'OddsRatio_working_3-way'!U89/(3*'OddsRatio_working_3-way'!X89^(1/3))*SIN(('OddsRatio_working_3-way'!Y89)/3)</f>
        <v>-0.12547696412408771</v>
      </c>
      <c r="AJ89" s="11">
        <f>'OddsRatio_working_3-way'!U89/(3*'OddsRatio_working_3-way'!X89^(1/3))*SIN(('OddsRatio_working_3-way'!Y89+2*PI())/3)</f>
        <v>-0.3939884209666436</v>
      </c>
      <c r="AK89" s="11">
        <f>'OddsRatio_working_3-way'!U89/(3*'OddsRatio_working_3-way'!X89^(1/3))*SIN(('OddsRatio_working_3-way'!Y89+4*PI())/3)</f>
        <v>0.51946538509073115</v>
      </c>
      <c r="AL89" s="11">
        <f>'OddsRatio_working_3-way'!Z89+'OddsRatio_working_3-way'!AF89</f>
        <v>1.054765601639027</v>
      </c>
      <c r="AM89" s="11">
        <f>'OddsRatio_working_3-way'!AA89+'OddsRatio_working_3-way'!AG89</f>
        <v>-0.74471527786193048</v>
      </c>
      <c r="AN89" s="11">
        <f>'OddsRatio_working_3-way'!AB89+'OddsRatio_working_3-way'!AH89</f>
        <v>-0.3100503237770969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1.054765601639027</v>
      </c>
      <c r="AS89" s="11">
        <f>IF(('OddsRatio_working_3-way'!X89=0),IF(Q89&gt;0,-Q89^(1/3),(-Q89)^(1/3)),'OddsRatio_working_3-way'!AM89-'OddsRatio_working_3-way'!R89/3)</f>
        <v>-0.74471527786193048</v>
      </c>
      <c r="AT89" s="11">
        <f>IF(('OddsRatio_working_3-way'!X89=0),IF(Q89&gt;0,-Q89^(1/3),(-Q89)^(1/3)),'OddsRatio_working_3-way'!AN89-'OddsRatio_working_3-way'!R89/3)</f>
        <v>-0.3100503237770969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7.55</v>
      </c>
      <c r="B90" s="4">
        <f>IF('True_Odds_Calculator_3-way'!B91="","",'True_Odds_Calculator_3-way'!B91)</f>
        <v>5.67</v>
      </c>
      <c r="C90" s="4">
        <f>IF('True_Odds_Calculator_3-way'!C91="","",'True_Odds_Calculator_3-way'!C91)</f>
        <v>1.38</v>
      </c>
      <c r="D90" s="9">
        <f t="shared" si="26"/>
        <v>0.12425311307765839</v>
      </c>
      <c r="E90" s="9">
        <f t="shared" si="27"/>
        <v>0.16597164919891594</v>
      </c>
      <c r="F90" s="9">
        <f t="shared" si="28"/>
        <v>0.70977523772342554</v>
      </c>
      <c r="G90" s="9">
        <f t="shared" si="29"/>
        <v>1.0760439838134295</v>
      </c>
      <c r="H90" s="9">
        <f t="shared" si="30"/>
        <v>8.0480880939779631</v>
      </c>
      <c r="I90" s="9">
        <f t="shared" si="31"/>
        <v>6.0251254044087164</v>
      </c>
      <c r="J90" s="9">
        <f t="shared" si="32"/>
        <v>1.4088967138491029</v>
      </c>
      <c r="K90" s="11">
        <f t="shared" si="33"/>
        <v>0.13245033112582782</v>
      </c>
      <c r="L90" s="11">
        <f t="shared" si="34"/>
        <v>0.17636684303350969</v>
      </c>
      <c r="M90" s="11">
        <f t="shared" si="35"/>
        <v>0.7246376811594204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-0.19675812723769959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0.19635813218050802</v>
      </c>
      <c r="Q90" s="11">
        <f>2*'OddsRatio_working_3-way'!K90*'OddsRatio_working_3-way'!L90*'OddsRatio_working_3-way'!M90</f>
        <v>3.3854850375949652E-2</v>
      </c>
      <c r="R90" s="11">
        <f t="shared" si="36"/>
        <v>0</v>
      </c>
      <c r="S90" s="11">
        <f t="shared" si="37"/>
        <v>-0.99796707224851589</v>
      </c>
      <c r="T90" s="11">
        <f t="shared" si="38"/>
        <v>-0.1720632883187096</v>
      </c>
      <c r="U90" s="11">
        <f>'OddsRatio_working_3-way'!S90-'OddsRatio_working_3-way'!R90^2/3</f>
        <v>-0.99796707224851589</v>
      </c>
      <c r="V90" s="11">
        <f>'OddsRatio_working_3-way'!S90*'OddsRatio_working_3-way'!R90/3-2*'OddsRatio_working_3-way'!R90^3/27-'OddsRatio_working_3-way'!T90</f>
        <v>0.1720632883187096</v>
      </c>
      <c r="W90" s="11">
        <f>'OddsRatio_working_3-way'!V90^2+4*'OddsRatio_working_3-way'!U90^3/27</f>
        <v>-0.11764068506918993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0.19186353239753334</v>
      </c>
      <c r="Y90" s="11">
        <f>IF('OddsRatio_working_3-way'!W90&gt;=0,IF('OddsRatio_working_3-way'!V90+SQRT('OddsRatio_working_3-way'!W90)&gt;0,0,PI()),ACOS('OddsRatio_working_3-way'!V90/(2*'OddsRatio_working_3-way'!X90)))</f>
        <v>1.1058216254214708</v>
      </c>
      <c r="Z90" s="11">
        <f>'OddsRatio_working_3-way'!X90^(1/3)*COS('OddsRatio_working_3-way'!Y90/3)</f>
        <v>0.53802199190671474</v>
      </c>
      <c r="AA90" s="11">
        <f>'OddsRatio_working_3-way'!X90^(1/3)*COS(('OddsRatio_working_3-way'!Y90+2*PI())/3)</f>
        <v>-0.44898605042112866</v>
      </c>
      <c r="AB90" s="11">
        <f>'OddsRatio_working_3-way'!X90^(1/3)*COS(('OddsRatio_working_3-way'!Y90+4*PI())/3)</f>
        <v>-8.9035941485586231E-2</v>
      </c>
      <c r="AC90" s="11">
        <f>'OddsRatio_working_3-way'!X90^(1/3)*SIN('OddsRatio_working_3-way'!Y90/3)</f>
        <v>0.20781729228877058</v>
      </c>
      <c r="AD90" s="11">
        <f>'OddsRatio_working_3-way'!X90^(1/3)*SIN(('OddsRatio_working_3-way'!Y90+2*PI())/3)</f>
        <v>0.36203206664153531</v>
      </c>
      <c r="AE90" s="11">
        <f>'OddsRatio_working_3-way'!X90^(1/3)*SIN(('OddsRatio_working_3-way'!Y90+4*PI())/3)</f>
        <v>-0.56984935893030586</v>
      </c>
      <c r="AF90" s="11">
        <f>-'OddsRatio_working_3-way'!U90/(3*'OddsRatio_working_3-way'!X90^(1/3))*COS(('OddsRatio_working_3-way'!Y90)/3)</f>
        <v>0.53802199190671474</v>
      </c>
      <c r="AG90" s="11">
        <f>-'OddsRatio_working_3-way'!U90/(3*'OddsRatio_working_3-way'!X90^(1/3))*COS(('OddsRatio_working_3-way'!Y90+2*PI())/3)</f>
        <v>-0.44898605042112866</v>
      </c>
      <c r="AH90" s="11">
        <f>-'OddsRatio_working_3-way'!U90/(3*'OddsRatio_working_3-way'!X90^(1/3))*COS(('OddsRatio_working_3-way'!Y90+4*PI())/3)</f>
        <v>-8.9035941485586231E-2</v>
      </c>
      <c r="AI90" s="11">
        <f>'OddsRatio_working_3-way'!U90/(3*'OddsRatio_working_3-way'!X90^(1/3))*SIN(('OddsRatio_working_3-way'!Y90)/3)</f>
        <v>-0.20781729228877058</v>
      </c>
      <c r="AJ90" s="11">
        <f>'OddsRatio_working_3-way'!U90/(3*'OddsRatio_working_3-way'!X90^(1/3))*SIN(('OddsRatio_working_3-way'!Y90+2*PI())/3)</f>
        <v>-0.36203206664153531</v>
      </c>
      <c r="AK90" s="11">
        <f>'OddsRatio_working_3-way'!U90/(3*'OddsRatio_working_3-way'!X90^(1/3))*SIN(('OddsRatio_working_3-way'!Y90+4*PI())/3)</f>
        <v>0.56984935893030586</v>
      </c>
      <c r="AL90" s="11">
        <f>'OddsRatio_working_3-way'!Z90+'OddsRatio_working_3-way'!AF90</f>
        <v>1.0760439838134295</v>
      </c>
      <c r="AM90" s="11">
        <f>'OddsRatio_working_3-way'!AA90+'OddsRatio_working_3-way'!AG90</f>
        <v>-0.89797210084225731</v>
      </c>
      <c r="AN90" s="11">
        <f>'OddsRatio_working_3-way'!AB90+'OddsRatio_working_3-way'!AH90</f>
        <v>-0.17807188297117246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1.0760439838134295</v>
      </c>
      <c r="AS90" s="11">
        <f>IF(('OddsRatio_working_3-way'!X90=0),IF(Q90&gt;0,-Q90^(1/3),(-Q90)^(1/3)),'OddsRatio_working_3-way'!AM90-'OddsRatio_working_3-way'!R90/3)</f>
        <v>-0.89797210084225731</v>
      </c>
      <c r="AT90" s="11">
        <f>IF(('OddsRatio_working_3-way'!X90=0),IF(Q90&gt;0,-Q90^(1/3),(-Q90)^(1/3)),'OddsRatio_working_3-way'!AN90-'OddsRatio_working_3-way'!R90/3)</f>
        <v>-0.17807188297117246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1.25</v>
      </c>
      <c r="B91" s="4">
        <f>IF('True_Odds_Calculator_3-way'!B92="","",'True_Odds_Calculator_3-way'!B92)</f>
        <v>6.78</v>
      </c>
      <c r="C91" s="4">
        <f>IF('True_Odds_Calculator_3-way'!C92="","",'True_Odds_Calculator_3-way'!C92)</f>
        <v>10.92</v>
      </c>
      <c r="D91" s="9">
        <f t="shared" si="26"/>
        <v>0.78236552520841696</v>
      </c>
      <c r="E91" s="9">
        <f t="shared" si="27"/>
        <v>0.13456406761243045</v>
      </c>
      <c r="F91" s="9">
        <f t="shared" si="28"/>
        <v>8.3070407179152525E-2</v>
      </c>
      <c r="G91" s="9">
        <f t="shared" si="29"/>
        <v>1.1126997178645199</v>
      </c>
      <c r="H91" s="9">
        <f t="shared" si="30"/>
        <v>1.27817492946613</v>
      </c>
      <c r="I91" s="9">
        <f t="shared" si="31"/>
        <v>7.431404369256926</v>
      </c>
      <c r="J91" s="9">
        <f t="shared" si="32"/>
        <v>12.03798120121604</v>
      </c>
      <c r="K91" s="11">
        <f t="shared" si="33"/>
        <v>0.8</v>
      </c>
      <c r="L91" s="11">
        <f t="shared" si="34"/>
        <v>0.14749262536873156</v>
      </c>
      <c r="M91" s="11">
        <f t="shared" si="35"/>
        <v>9.1575091575091569E-2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-0.15488778674619375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0.17234486261034934</v>
      </c>
      <c r="Q91" s="11">
        <f>2*'OddsRatio_working_3-way'!K91*'OddsRatio_working_3-way'!L91*'OddsRatio_working_3-way'!M91</f>
        <v>2.1610641079667627E-2</v>
      </c>
      <c r="R91" s="11">
        <f t="shared" si="36"/>
        <v>0</v>
      </c>
      <c r="S91" s="11">
        <f t="shared" si="37"/>
        <v>-1.1127078915057491</v>
      </c>
      <c r="T91" s="11">
        <f t="shared" si="38"/>
        <v>-0.13952450050228826</v>
      </c>
      <c r="U91" s="11">
        <f>'OddsRatio_working_3-way'!S91-'OddsRatio_working_3-way'!R91^2/3</f>
        <v>-1.1127078915057491</v>
      </c>
      <c r="V91" s="11">
        <f>'OddsRatio_working_3-way'!S91*'OddsRatio_working_3-way'!R91/3-2*'OddsRatio_working_3-way'!R91^3/27-'OddsRatio_working_3-way'!T91</f>
        <v>0.13952450050228826</v>
      </c>
      <c r="W91" s="11">
        <f>'OddsRatio_working_3-way'!V91^2+4*'OddsRatio_working_3-way'!U91^3/27</f>
        <v>-0.18463137554347253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0.22588628875160041</v>
      </c>
      <c r="Y91" s="11">
        <f>IF('OddsRatio_working_3-way'!W91&gt;=0,IF('OddsRatio_working_3-way'!V91+SQRT('OddsRatio_working_3-way'!W91)&gt;0,0,PI()),ACOS('OddsRatio_working_3-way'!V91/(2*'OddsRatio_working_3-way'!X91)))</f>
        <v>1.2568253517781787</v>
      </c>
      <c r="Z91" s="11">
        <f>'OddsRatio_working_3-way'!X91^(1/3)*COS('OddsRatio_working_3-way'!Y91/3)</f>
        <v>0.55634985893225997</v>
      </c>
      <c r="AA91" s="11">
        <f>'OddsRatio_working_3-way'!X91^(1/3)*COS(('OddsRatio_working_3-way'!Y91+2*PI())/3)</f>
        <v>-0.49272818328899365</v>
      </c>
      <c r="AB91" s="11">
        <f>'OddsRatio_working_3-way'!X91^(1/3)*COS(('OddsRatio_working_3-way'!Y91+4*PI())/3)</f>
        <v>-6.3621675643266262E-2</v>
      </c>
      <c r="AC91" s="11">
        <f>'OddsRatio_working_3-way'!X91^(1/3)*SIN('OddsRatio_working_3-way'!Y91/3)</f>
        <v>0.24774475770028079</v>
      </c>
      <c r="AD91" s="11">
        <f>'OddsRatio_working_3-way'!X91^(1/3)*SIN(('OddsRatio_working_3-way'!Y91+2*PI())/3)</f>
        <v>0.35794073237708557</v>
      </c>
      <c r="AE91" s="11">
        <f>'OddsRatio_working_3-way'!X91^(1/3)*SIN(('OddsRatio_working_3-way'!Y91+4*PI())/3)</f>
        <v>-0.60568549007736638</v>
      </c>
      <c r="AF91" s="11">
        <f>-'OddsRatio_working_3-way'!U91/(3*'OddsRatio_working_3-way'!X91^(1/3))*COS(('OddsRatio_working_3-way'!Y91)/3)</f>
        <v>0.55634985893225986</v>
      </c>
      <c r="AG91" s="11">
        <f>-'OddsRatio_working_3-way'!U91/(3*'OddsRatio_working_3-way'!X91^(1/3))*COS(('OddsRatio_working_3-way'!Y91+2*PI())/3)</f>
        <v>-0.49272818328899354</v>
      </c>
      <c r="AH91" s="11">
        <f>-'OddsRatio_working_3-way'!U91/(3*'OddsRatio_working_3-way'!X91^(1/3))*COS(('OddsRatio_working_3-way'!Y91+4*PI())/3)</f>
        <v>-6.3621675643266262E-2</v>
      </c>
      <c r="AI91" s="11">
        <f>'OddsRatio_working_3-way'!U91/(3*'OddsRatio_working_3-way'!X91^(1/3))*SIN(('OddsRatio_working_3-way'!Y91)/3)</f>
        <v>-0.24774475770028073</v>
      </c>
      <c r="AJ91" s="11">
        <f>'OddsRatio_working_3-way'!U91/(3*'OddsRatio_working_3-way'!X91^(1/3))*SIN(('OddsRatio_working_3-way'!Y91+2*PI())/3)</f>
        <v>-0.35794073237708551</v>
      </c>
      <c r="AK91" s="11">
        <f>'OddsRatio_working_3-way'!U91/(3*'OddsRatio_working_3-way'!X91^(1/3))*SIN(('OddsRatio_working_3-way'!Y91+4*PI())/3)</f>
        <v>0.60568549007736627</v>
      </c>
      <c r="AL91" s="11">
        <f>'OddsRatio_working_3-way'!Z91+'OddsRatio_working_3-way'!AF91</f>
        <v>1.1126997178645199</v>
      </c>
      <c r="AM91" s="11">
        <f>'OddsRatio_working_3-way'!AA91+'OddsRatio_working_3-way'!AG91</f>
        <v>-0.98545636657798719</v>
      </c>
      <c r="AN91" s="11">
        <f>'OddsRatio_working_3-way'!AB91+'OddsRatio_working_3-way'!AH91</f>
        <v>-0.12724335128653252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1.1126997178645199</v>
      </c>
      <c r="AS91" s="11">
        <f>IF(('OddsRatio_working_3-way'!X91=0),IF(Q91&gt;0,-Q91^(1/3),(-Q91)^(1/3)),'OddsRatio_working_3-way'!AM91-'OddsRatio_working_3-way'!R91/3)</f>
        <v>-0.98545636657798719</v>
      </c>
      <c r="AT91" s="11">
        <f>IF(('OddsRatio_working_3-way'!X91=0),IF(Q91&gt;0,-Q91^(1/3),(-Q91)^(1/3)),'OddsRatio_working_3-way'!AN91-'OddsRatio_working_3-way'!R91/3)</f>
        <v>-0.12724335128653252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1.52</v>
      </c>
      <c r="B92" s="4">
        <f>IF('True_Odds_Calculator_3-way'!B93="","",'True_Odds_Calculator_3-way'!B93)</f>
        <v>5.04</v>
      </c>
      <c r="C92" s="4">
        <f>IF('True_Odds_Calculator_3-way'!C93="","",'True_Odds_Calculator_3-way'!C93)</f>
        <v>5.76</v>
      </c>
      <c r="D92" s="9">
        <f t="shared" si="26"/>
        <v>0.64493508426515189</v>
      </c>
      <c r="E92" s="9">
        <f t="shared" si="27"/>
        <v>0.18949081403996881</v>
      </c>
      <c r="F92" s="9">
        <f t="shared" si="28"/>
        <v>0.16557410169487927</v>
      </c>
      <c r="G92" s="9">
        <f t="shared" si="29"/>
        <v>1.0587377897450723</v>
      </c>
      <c r="H92" s="9">
        <f t="shared" si="30"/>
        <v>1.5505436506674375</v>
      </c>
      <c r="I92" s="9">
        <f t="shared" si="31"/>
        <v>5.2773006705700922</v>
      </c>
      <c r="J92" s="9">
        <f t="shared" si="32"/>
        <v>6.0395918791865455</v>
      </c>
      <c r="K92" s="11">
        <f t="shared" si="33"/>
        <v>0.65789473684210531</v>
      </c>
      <c r="L92" s="11">
        <f t="shared" si="34"/>
        <v>0.1984126984126984</v>
      </c>
      <c r="M92" s="11">
        <f t="shared" si="35"/>
        <v>0.1736111111111111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-0.22661833983105917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0.21121234799962874</v>
      </c>
      <c r="Q92" s="11">
        <f>2*'OddsRatio_working_3-way'!K92*'OddsRatio_working_3-way'!L92*'OddsRatio_working_3-way'!M92</f>
        <v>4.5324538197345214E-2</v>
      </c>
      <c r="R92" s="11">
        <f t="shared" si="36"/>
        <v>0</v>
      </c>
      <c r="S92" s="11">
        <f t="shared" si="37"/>
        <v>-0.9320178947435791</v>
      </c>
      <c r="T92" s="11">
        <f t="shared" si="38"/>
        <v>-0.20000384007372937</v>
      </c>
      <c r="U92" s="11">
        <f>'OddsRatio_working_3-way'!S92-'OddsRatio_working_3-way'!R92^2/3</f>
        <v>-0.9320178947435791</v>
      </c>
      <c r="V92" s="11">
        <f>'OddsRatio_working_3-way'!S92*'OddsRatio_working_3-way'!R92/3-2*'OddsRatio_working_3-way'!R92^3/27-'OddsRatio_working_3-way'!T92</f>
        <v>0.20000384007372937</v>
      </c>
      <c r="W92" s="11">
        <f>'OddsRatio_working_3-way'!V92^2+4*'OddsRatio_working_3-way'!U92^3/27</f>
        <v>-7.99398269641452E-2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0.17316275798247086</v>
      </c>
      <c r="Y92" s="11">
        <f>IF('OddsRatio_working_3-way'!W92&gt;=0,IF('OddsRatio_working_3-way'!V92+SQRT('OddsRatio_working_3-way'!W92)&gt;0,0,PI()),ACOS('OddsRatio_working_3-way'!V92/(2*'OddsRatio_working_3-way'!X92)))</f>
        <v>0.9551302015751415</v>
      </c>
      <c r="Z92" s="11">
        <f>'OddsRatio_working_3-way'!X92^(1/3)*COS('OddsRatio_working_3-way'!Y92/3)</f>
        <v>0.52936889487253613</v>
      </c>
      <c r="AA92" s="11">
        <f>'OddsRatio_working_3-way'!X92^(1/3)*COS(('OddsRatio_working_3-way'!Y92+2*PI())/3)</f>
        <v>-0.4157834333427497</v>
      </c>
      <c r="AB92" s="11">
        <f>'OddsRatio_working_3-way'!X92^(1/3)*COS(('OddsRatio_working_3-way'!Y92+4*PI())/3)</f>
        <v>-0.11358546152978634</v>
      </c>
      <c r="AC92" s="11">
        <f>'OddsRatio_working_3-way'!X92^(1/3)*SIN('OddsRatio_working_3-way'!Y92/3)</f>
        <v>0.17447408037477335</v>
      </c>
      <c r="AD92" s="11">
        <f>'OddsRatio_working_3-way'!X92^(1/3)*SIN(('OddsRatio_working_3-way'!Y92+2*PI())/3)</f>
        <v>0.37120987074552353</v>
      </c>
      <c r="AE92" s="11">
        <f>'OddsRatio_working_3-way'!X92^(1/3)*SIN(('OddsRatio_working_3-way'!Y92+4*PI())/3)</f>
        <v>-0.54568395112029677</v>
      </c>
      <c r="AF92" s="11">
        <f>-'OddsRatio_working_3-way'!U92/(3*'OddsRatio_working_3-way'!X92^(1/3))*COS(('OddsRatio_working_3-way'!Y92)/3)</f>
        <v>0.52936889487253613</v>
      </c>
      <c r="AG92" s="11">
        <f>-'OddsRatio_working_3-way'!U92/(3*'OddsRatio_working_3-way'!X92^(1/3))*COS(('OddsRatio_working_3-way'!Y92+2*PI())/3)</f>
        <v>-0.4157834333427497</v>
      </c>
      <c r="AH92" s="11">
        <f>-'OddsRatio_working_3-way'!U92/(3*'OddsRatio_working_3-way'!X92^(1/3))*COS(('OddsRatio_working_3-way'!Y92+4*PI())/3)</f>
        <v>-0.11358546152978634</v>
      </c>
      <c r="AI92" s="11">
        <f>'OddsRatio_working_3-way'!U92/(3*'OddsRatio_working_3-way'!X92^(1/3))*SIN(('OddsRatio_working_3-way'!Y92)/3)</f>
        <v>-0.17447408037477335</v>
      </c>
      <c r="AJ92" s="11">
        <f>'OddsRatio_working_3-way'!U92/(3*'OddsRatio_working_3-way'!X92^(1/3))*SIN(('OddsRatio_working_3-way'!Y92+2*PI())/3)</f>
        <v>-0.37120987074552353</v>
      </c>
      <c r="AK92" s="11">
        <f>'OddsRatio_working_3-way'!U92/(3*'OddsRatio_working_3-way'!X92^(1/3))*SIN(('OddsRatio_working_3-way'!Y92+4*PI())/3)</f>
        <v>0.54568395112029677</v>
      </c>
      <c r="AL92" s="11">
        <f>'OddsRatio_working_3-way'!Z92+'OddsRatio_working_3-way'!AF92</f>
        <v>1.0587377897450723</v>
      </c>
      <c r="AM92" s="11">
        <f>'OddsRatio_working_3-way'!AA92+'OddsRatio_working_3-way'!AG92</f>
        <v>-0.8315668666854994</v>
      </c>
      <c r="AN92" s="11">
        <f>'OddsRatio_working_3-way'!AB92+'OddsRatio_working_3-way'!AH92</f>
        <v>-0.22717092305957268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1.0587377897450723</v>
      </c>
      <c r="AS92" s="11">
        <f>IF(('OddsRatio_working_3-way'!X92=0),IF(Q92&gt;0,-Q92^(1/3),(-Q92)^(1/3)),'OddsRatio_working_3-way'!AM92-'OddsRatio_working_3-way'!R92/3)</f>
        <v>-0.8315668666854994</v>
      </c>
      <c r="AT92" s="11">
        <f>IF(('OddsRatio_working_3-way'!X92=0),IF(Q92&gt;0,-Q92^(1/3),(-Q92)^(1/3)),'OddsRatio_working_3-way'!AN92-'OddsRatio_working_3-way'!R92/3)</f>
        <v>-0.22717092305957268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1.78</v>
      </c>
      <c r="B93" s="4">
        <f>IF('True_Odds_Calculator_3-way'!B94="","",'True_Odds_Calculator_3-way'!B94)</f>
        <v>4.05</v>
      </c>
      <c r="C93" s="4">
        <f>IF('True_Odds_Calculator_3-way'!C94="","",'True_Odds_Calculator_3-way'!C94)</f>
        <v>4.5</v>
      </c>
      <c r="D93" s="9">
        <f t="shared" si="26"/>
        <v>0.54908476678317431</v>
      </c>
      <c r="E93" s="9">
        <f t="shared" si="27"/>
        <v>0.23746476058592036</v>
      </c>
      <c r="F93" s="9">
        <f t="shared" si="28"/>
        <v>0.21345047263090552</v>
      </c>
      <c r="G93" s="9">
        <f t="shared" si="29"/>
        <v>1.0528364431395096</v>
      </c>
      <c r="H93" s="9">
        <f t="shared" si="30"/>
        <v>1.8212124256488174</v>
      </c>
      <c r="I93" s="9">
        <f t="shared" si="31"/>
        <v>4.2111511515755042</v>
      </c>
      <c r="J93" s="9">
        <f t="shared" si="32"/>
        <v>4.6849275509882844</v>
      </c>
      <c r="K93" s="11">
        <f t="shared" si="33"/>
        <v>0.5617977528089888</v>
      </c>
      <c r="L93" s="11">
        <f t="shared" si="34"/>
        <v>0.24691358024691359</v>
      </c>
      <c r="M93" s="11">
        <f t="shared" si="35"/>
        <v>0.22222222222222221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-0.25666990336153894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0.2259521277415576</v>
      </c>
      <c r="Q93" s="11">
        <f>2*'OddsRatio_working_3-way'!K93*'OddsRatio_working_3-way'!L93*'OddsRatio_working_3-way'!M93</f>
        <v>6.1651330898105761E-2</v>
      </c>
      <c r="R93" s="11">
        <f t="shared" si="36"/>
        <v>0</v>
      </c>
      <c r="S93" s="11">
        <f t="shared" si="37"/>
        <v>-0.88032186392842082</v>
      </c>
      <c r="T93" s="11">
        <f t="shared" si="38"/>
        <v>-0.24019696150843678</v>
      </c>
      <c r="U93" s="11">
        <f>'OddsRatio_working_3-way'!S93-'OddsRatio_working_3-way'!R93^2/3</f>
        <v>-0.88032186392842082</v>
      </c>
      <c r="V93" s="11">
        <f>'OddsRatio_working_3-way'!S93*'OddsRatio_working_3-way'!R93/3-2*'OddsRatio_working_3-way'!R93^3/27-'OddsRatio_working_3-way'!T93</f>
        <v>0.24019696150843678</v>
      </c>
      <c r="W93" s="11">
        <f>'OddsRatio_working_3-way'!V93^2+4*'OddsRatio_working_3-way'!U93^3/27</f>
        <v>-4.3375053431198483E-2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0.15895725349058779</v>
      </c>
      <c r="Y93" s="11">
        <f>IF('OddsRatio_working_3-way'!W93&gt;=0,IF('OddsRatio_working_3-way'!V93+SQRT('OddsRatio_working_3-way'!W93)&gt;0,0,PI()),ACOS('OddsRatio_working_3-way'!V93/(2*'OddsRatio_working_3-way'!X93)))</f>
        <v>0.71431909289565121</v>
      </c>
      <c r="Z93" s="11">
        <f>'OddsRatio_working_3-way'!X93^(1/3)*COS('OddsRatio_working_3-way'!Y93/3)</f>
        <v>0.52641822156975482</v>
      </c>
      <c r="AA93" s="11">
        <f>'OddsRatio_working_3-way'!X93^(1/3)*COS(('OddsRatio_working_3-way'!Y93+2*PI())/3)</f>
        <v>-0.37385881924182546</v>
      </c>
      <c r="AB93" s="11">
        <f>'OddsRatio_working_3-way'!X93^(1/3)*COS(('OddsRatio_working_3-way'!Y93+4*PI())/3)</f>
        <v>-0.1525594023279295</v>
      </c>
      <c r="AC93" s="11">
        <f>'OddsRatio_working_3-way'!X93^(1/3)*SIN('OddsRatio_working_3-way'!Y93/3)</f>
        <v>0.12776727792674514</v>
      </c>
      <c r="AD93" s="11">
        <f>'OddsRatio_working_3-way'!X93^(1/3)*SIN(('OddsRatio_working_3-way'!Y93+2*PI())/3)</f>
        <v>0.39200791393106044</v>
      </c>
      <c r="AE93" s="11">
        <f>'OddsRatio_working_3-way'!X93^(1/3)*SIN(('OddsRatio_working_3-way'!Y93+4*PI())/3)</f>
        <v>-0.51977519185780552</v>
      </c>
      <c r="AF93" s="11">
        <f>-'OddsRatio_working_3-way'!U93/(3*'OddsRatio_working_3-way'!X93^(1/3))*COS(('OddsRatio_working_3-way'!Y93)/3)</f>
        <v>0.52641822156975482</v>
      </c>
      <c r="AG93" s="11">
        <f>-'OddsRatio_working_3-way'!U93/(3*'OddsRatio_working_3-way'!X93^(1/3))*COS(('OddsRatio_working_3-way'!Y93+2*PI())/3)</f>
        <v>-0.37385881924182546</v>
      </c>
      <c r="AH93" s="11">
        <f>-'OddsRatio_working_3-way'!U93/(3*'OddsRatio_working_3-way'!X93^(1/3))*COS(('OddsRatio_working_3-way'!Y93+4*PI())/3)</f>
        <v>-0.1525594023279295</v>
      </c>
      <c r="AI93" s="11">
        <f>'OddsRatio_working_3-way'!U93/(3*'OddsRatio_working_3-way'!X93^(1/3))*SIN(('OddsRatio_working_3-way'!Y93)/3)</f>
        <v>-0.12776727792674514</v>
      </c>
      <c r="AJ93" s="11">
        <f>'OddsRatio_working_3-way'!U93/(3*'OddsRatio_working_3-way'!X93^(1/3))*SIN(('OddsRatio_working_3-way'!Y93+2*PI())/3)</f>
        <v>-0.39200791393106044</v>
      </c>
      <c r="AK93" s="11">
        <f>'OddsRatio_working_3-way'!U93/(3*'OddsRatio_working_3-way'!X93^(1/3))*SIN(('OddsRatio_working_3-way'!Y93+4*PI())/3)</f>
        <v>0.51977519185780552</v>
      </c>
      <c r="AL93" s="11">
        <f>'OddsRatio_working_3-way'!Z93+'OddsRatio_working_3-way'!AF93</f>
        <v>1.0528364431395096</v>
      </c>
      <c r="AM93" s="11">
        <f>'OddsRatio_working_3-way'!AA93+'OddsRatio_working_3-way'!AG93</f>
        <v>-0.74771763848365091</v>
      </c>
      <c r="AN93" s="11">
        <f>'OddsRatio_working_3-way'!AB93+'OddsRatio_working_3-way'!AH93</f>
        <v>-0.305118804655859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1.0528364431395096</v>
      </c>
      <c r="AS93" s="11">
        <f>IF(('OddsRatio_working_3-way'!X93=0),IF(Q93&gt;0,-Q93^(1/3),(-Q93)^(1/3)),'OddsRatio_working_3-way'!AM93-'OddsRatio_working_3-way'!R93/3)</f>
        <v>-0.74771763848365091</v>
      </c>
      <c r="AT93" s="11">
        <f>IF(('OddsRatio_working_3-way'!X93=0),IF(Q93&gt;0,-Q93^(1/3),(-Q93)^(1/3)),'OddsRatio_working_3-way'!AN93-'OddsRatio_working_3-way'!R93/3)</f>
        <v>-0.305118804655859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1.91</v>
      </c>
      <c r="B94" s="4">
        <f>IF('True_Odds_Calculator_3-way'!B95="","",'True_Odds_Calculator_3-way'!B95)</f>
        <v>4.05</v>
      </c>
      <c r="C94" s="4">
        <f>IF('True_Odds_Calculator_3-way'!C95="","",'True_Odds_Calculator_3-way'!C95)</f>
        <v>3.88</v>
      </c>
      <c r="D94" s="9">
        <f t="shared" si="26"/>
        <v>0.51225078845630756</v>
      </c>
      <c r="E94" s="9">
        <f t="shared" si="27"/>
        <v>0.23858746999441721</v>
      </c>
      <c r="F94" s="9">
        <f t="shared" si="28"/>
        <v>0.24916174154927537</v>
      </c>
      <c r="G94" s="9">
        <f t="shared" si="29"/>
        <v>1.0463393256430789</v>
      </c>
      <c r="H94" s="9">
        <f t="shared" si="30"/>
        <v>1.9521687863352015</v>
      </c>
      <c r="I94" s="9">
        <f t="shared" si="31"/>
        <v>4.1913349432113902</v>
      </c>
      <c r="J94" s="9">
        <f t="shared" si="32"/>
        <v>4.0134572578520666</v>
      </c>
      <c r="K94" s="11">
        <f t="shared" si="33"/>
        <v>0.52356020942408377</v>
      </c>
      <c r="L94" s="11">
        <f t="shared" si="34"/>
        <v>0.24691358024691359</v>
      </c>
      <c r="M94" s="11">
        <f t="shared" si="35"/>
        <v>0.25773195876288663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-0.26632602268161187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0.22789562380429762</v>
      </c>
      <c r="Q94" s="11">
        <f>2*'OddsRatio_working_3-way'!K94*'OddsRatio_working_3-way'!L94*'OddsRatio_working_3-way'!M94</f>
        <v>6.6636147311198143E-2</v>
      </c>
      <c r="R94" s="11">
        <f t="shared" si="36"/>
        <v>0</v>
      </c>
      <c r="S94" s="11">
        <f t="shared" si="37"/>
        <v>-0.85570167537380626</v>
      </c>
      <c r="T94" s="11">
        <f t="shared" si="38"/>
        <v>-0.25020516823795508</v>
      </c>
      <c r="U94" s="11">
        <f>'OddsRatio_working_3-way'!S94-'OddsRatio_working_3-way'!R94^2/3</f>
        <v>-0.85570167537380626</v>
      </c>
      <c r="V94" s="11">
        <f>'OddsRatio_working_3-way'!S94*'OddsRatio_working_3-way'!R94/3-2*'OddsRatio_working_3-way'!R94^3/27-'OddsRatio_working_3-way'!T94</f>
        <v>0.25020516823795508</v>
      </c>
      <c r="W94" s="11">
        <f>'OddsRatio_working_3-way'!V94^2+4*'OddsRatio_working_3-way'!U94^3/27</f>
        <v>-3.0222035259512281E-2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0.15233569958523813</v>
      </c>
      <c r="Y94" s="11">
        <f>IF('OddsRatio_working_3-way'!W94&gt;=0,IF('OddsRatio_working_3-way'!V94+SQRT('OddsRatio_working_3-way'!W94)&gt;0,0,PI()),ACOS('OddsRatio_working_3-way'!V94/(2*'OddsRatio_working_3-way'!X94)))</f>
        <v>0.60723372260195585</v>
      </c>
      <c r="Z94" s="11">
        <f>'OddsRatio_working_3-way'!X94^(1/3)*COS('OddsRatio_working_3-way'!Y94/3)</f>
        <v>0.52316966282153932</v>
      </c>
      <c r="AA94" s="11">
        <f>'OddsRatio_working_3-way'!X94^(1/3)*COS(('OddsRatio_working_3-way'!Y94+2*PI())/3)</f>
        <v>-0.35456626380912076</v>
      </c>
      <c r="AB94" s="11">
        <f>'OddsRatio_working_3-way'!X94^(1/3)*COS(('OddsRatio_working_3-way'!Y94+4*PI())/3)</f>
        <v>-0.16860339901241875</v>
      </c>
      <c r="AC94" s="11">
        <f>'OddsRatio_working_3-way'!X94^(1/3)*SIN('OddsRatio_working_3-way'!Y94/3)</f>
        <v>0.10736571004965006</v>
      </c>
      <c r="AD94" s="11">
        <f>'OddsRatio_working_3-way'!X94^(1/3)*SIN(('OddsRatio_working_3-way'!Y94+2*PI())/3)</f>
        <v>0.39939536346796728</v>
      </c>
      <c r="AE94" s="11">
        <f>'OddsRatio_working_3-way'!X94^(1/3)*SIN(('OddsRatio_working_3-way'!Y94+4*PI())/3)</f>
        <v>-0.50676107351761712</v>
      </c>
      <c r="AF94" s="11">
        <f>-'OddsRatio_working_3-way'!U94/(3*'OddsRatio_working_3-way'!X94^(1/3))*COS(('OddsRatio_working_3-way'!Y94)/3)</f>
        <v>0.52316966282153943</v>
      </c>
      <c r="AG94" s="11">
        <f>-'OddsRatio_working_3-way'!U94/(3*'OddsRatio_working_3-way'!X94^(1/3))*COS(('OddsRatio_working_3-way'!Y94+2*PI())/3)</f>
        <v>-0.35456626380912082</v>
      </c>
      <c r="AH94" s="11">
        <f>-'OddsRatio_working_3-way'!U94/(3*'OddsRatio_working_3-way'!X94^(1/3))*COS(('OddsRatio_working_3-way'!Y94+4*PI())/3)</f>
        <v>-0.16860339901241878</v>
      </c>
      <c r="AI94" s="11">
        <f>'OddsRatio_working_3-way'!U94/(3*'OddsRatio_working_3-way'!X94^(1/3))*SIN(('OddsRatio_working_3-way'!Y94)/3)</f>
        <v>-0.10736571004965008</v>
      </c>
      <c r="AJ94" s="11">
        <f>'OddsRatio_working_3-way'!U94/(3*'OddsRatio_working_3-way'!X94^(1/3))*SIN(('OddsRatio_working_3-way'!Y94+2*PI())/3)</f>
        <v>-0.39939536346796739</v>
      </c>
      <c r="AK94" s="11">
        <f>'OddsRatio_working_3-way'!U94/(3*'OddsRatio_working_3-way'!X94^(1/3))*SIN(('OddsRatio_working_3-way'!Y94+4*PI())/3)</f>
        <v>0.50676107351761723</v>
      </c>
      <c r="AL94" s="11">
        <f>'OddsRatio_working_3-way'!Z94+'OddsRatio_working_3-way'!AF94</f>
        <v>1.0463393256430789</v>
      </c>
      <c r="AM94" s="11">
        <f>'OddsRatio_working_3-way'!AA94+'OddsRatio_working_3-way'!AG94</f>
        <v>-0.70913252761824164</v>
      </c>
      <c r="AN94" s="11">
        <f>'OddsRatio_working_3-way'!AB94+'OddsRatio_working_3-way'!AH94</f>
        <v>-0.33720679802483755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1.0463393256430789</v>
      </c>
      <c r="AS94" s="11">
        <f>IF(('OddsRatio_working_3-way'!X94=0),IF(Q94&gt;0,-Q94^(1/3),(-Q94)^(1/3)),'OddsRatio_working_3-way'!AM94-'OddsRatio_working_3-way'!R94/3)</f>
        <v>-0.70913252761824164</v>
      </c>
      <c r="AT94" s="11">
        <f>IF(('OddsRatio_working_3-way'!X94=0),IF(Q94&gt;0,-Q94^(1/3),(-Q94)^(1/3)),'OddsRatio_working_3-way'!AN94-'OddsRatio_working_3-way'!R94/3)</f>
        <v>-0.33720679802483755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2.56</v>
      </c>
      <c r="B95" s="4">
        <f>IF('True_Odds_Calculator_3-way'!B96="","",'True_Odds_Calculator_3-way'!B96)</f>
        <v>2.9</v>
      </c>
      <c r="C95" s="4">
        <f>IF('True_Odds_Calculator_3-way'!C96="","",'True_Odds_Calculator_3-way'!C96)</f>
        <v>3.42</v>
      </c>
      <c r="D95" s="9">
        <f t="shared" si="26"/>
        <v>0.38072430381340028</v>
      </c>
      <c r="E95" s="9">
        <f t="shared" si="27"/>
        <v>0.33544868005798567</v>
      </c>
      <c r="F95" s="9">
        <f t="shared" si="28"/>
        <v>0.28382701612861388</v>
      </c>
      <c r="G95" s="9">
        <f t="shared" si="29"/>
        <v>1.0426747022543061</v>
      </c>
      <c r="H95" s="9">
        <f t="shared" si="30"/>
        <v>2.626572535516718</v>
      </c>
      <c r="I95" s="9">
        <f t="shared" si="31"/>
        <v>2.9810819342831816</v>
      </c>
      <c r="J95" s="9">
        <f t="shared" si="32"/>
        <v>3.5232727794554211</v>
      </c>
      <c r="K95" s="11">
        <f t="shared" si="33"/>
        <v>0.390625</v>
      </c>
      <c r="L95" s="11">
        <f t="shared" si="34"/>
        <v>0.34482758620689657</v>
      </c>
      <c r="M95" s="11">
        <f t="shared" si="35"/>
        <v>0.29239766081871343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-0.28250718390804586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0.23158650937689057</v>
      </c>
      <c r="Q95" s="11">
        <f>2*'OddsRatio_working_3-way'!K95*'OddsRatio_working_3-way'!L95*'OddsRatio_working_3-way'!M95</f>
        <v>7.8770921556765475E-2</v>
      </c>
      <c r="R95" s="11">
        <f t="shared" si="36"/>
        <v>0</v>
      </c>
      <c r="S95" s="11">
        <f t="shared" si="37"/>
        <v>-0.81975440827115531</v>
      </c>
      <c r="T95" s="11">
        <f t="shared" si="38"/>
        <v>-0.27882803002420237</v>
      </c>
      <c r="U95" s="11">
        <f>'OddsRatio_working_3-way'!S95-'OddsRatio_working_3-way'!R95^2/3</f>
        <v>-0.81975440827115531</v>
      </c>
      <c r="V95" s="11">
        <f>'OddsRatio_working_3-way'!S95*'OddsRatio_working_3-way'!R95/3-2*'OddsRatio_working_3-way'!R95^3/27-'OddsRatio_working_3-way'!T95</f>
        <v>0.27882803002420237</v>
      </c>
      <c r="W95" s="11">
        <f>'OddsRatio_working_3-way'!V95^2+4*'OddsRatio_working_3-way'!U95^3/27</f>
        <v>-3.865706076584402E-3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0.14283799949922454</v>
      </c>
      <c r="Y95" s="11">
        <f>IF('OddsRatio_working_3-way'!W95&gt;=0,IF('OddsRatio_working_3-way'!V95+SQRT('OddsRatio_working_3-way'!W95)&gt;0,0,PI()),ACOS('OddsRatio_working_3-way'!V95/(2*'OddsRatio_working_3-way'!X95)))</f>
        <v>0.21939685289807787</v>
      </c>
      <c r="Z95" s="11">
        <f>'OddsRatio_working_3-way'!X95^(1/3)*COS('OddsRatio_working_3-way'!Y95/3)</f>
        <v>0.52133735112715307</v>
      </c>
      <c r="AA95" s="11">
        <f>'OddsRatio_working_3-way'!X95^(1/3)*COS(('OddsRatio_working_3-way'!Y95+2*PI())/3)</f>
        <v>-0.2937462632564754</v>
      </c>
      <c r="AB95" s="11">
        <f>'OddsRatio_working_3-way'!X95^(1/3)*COS(('OddsRatio_working_3-way'!Y95+4*PI())/3)</f>
        <v>-0.22759108787067775</v>
      </c>
      <c r="AC95" s="11">
        <f>'OddsRatio_working_3-way'!X95^(1/3)*SIN('OddsRatio_working_3-way'!Y95/3)</f>
        <v>3.8194708317277344E-2</v>
      </c>
      <c r="AD95" s="11">
        <f>'OddsRatio_working_3-way'!X95^(1/3)*SIN(('OddsRatio_working_3-way'!Y95+2*PI())/3)</f>
        <v>0.43239403585916381</v>
      </c>
      <c r="AE95" s="11">
        <f>'OddsRatio_working_3-way'!X95^(1/3)*SIN(('OddsRatio_working_3-way'!Y95+4*PI())/3)</f>
        <v>-0.47058874417644098</v>
      </c>
      <c r="AF95" s="11">
        <f>-'OddsRatio_working_3-way'!U95/(3*'OddsRatio_working_3-way'!X95^(1/3))*COS(('OddsRatio_working_3-way'!Y95)/3)</f>
        <v>0.52133735112715307</v>
      </c>
      <c r="AG95" s="11">
        <f>-'OddsRatio_working_3-way'!U95/(3*'OddsRatio_working_3-way'!X95^(1/3))*COS(('OddsRatio_working_3-way'!Y95+2*PI())/3)</f>
        <v>-0.2937462632564754</v>
      </c>
      <c r="AH95" s="11">
        <f>-'OddsRatio_working_3-way'!U95/(3*'OddsRatio_working_3-way'!X95^(1/3))*COS(('OddsRatio_working_3-way'!Y95+4*PI())/3)</f>
        <v>-0.22759108787067775</v>
      </c>
      <c r="AI95" s="11">
        <f>'OddsRatio_working_3-way'!U95/(3*'OddsRatio_working_3-way'!X95^(1/3))*SIN(('OddsRatio_working_3-way'!Y95)/3)</f>
        <v>-3.8194708317277344E-2</v>
      </c>
      <c r="AJ95" s="11">
        <f>'OddsRatio_working_3-way'!U95/(3*'OddsRatio_working_3-way'!X95^(1/3))*SIN(('OddsRatio_working_3-way'!Y95+2*PI())/3)</f>
        <v>-0.43239403585916381</v>
      </c>
      <c r="AK95" s="11">
        <f>'OddsRatio_working_3-way'!U95/(3*'OddsRatio_working_3-way'!X95^(1/3))*SIN(('OddsRatio_working_3-way'!Y95+4*PI())/3)</f>
        <v>0.47058874417644098</v>
      </c>
      <c r="AL95" s="11">
        <f>'OddsRatio_working_3-way'!Z95+'OddsRatio_working_3-way'!AF95</f>
        <v>1.0426747022543061</v>
      </c>
      <c r="AM95" s="11">
        <f>'OddsRatio_working_3-way'!AA95+'OddsRatio_working_3-way'!AG95</f>
        <v>-0.58749252651295081</v>
      </c>
      <c r="AN95" s="11">
        <f>'OddsRatio_working_3-way'!AB95+'OddsRatio_working_3-way'!AH95</f>
        <v>-0.4551821757413555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1.0426747022543061</v>
      </c>
      <c r="AS95" s="11">
        <f>IF(('OddsRatio_working_3-way'!X95=0),IF(Q95&gt;0,-Q95^(1/3),(-Q95)^(1/3)),'OddsRatio_working_3-way'!AM95-'OddsRatio_working_3-way'!R95/3)</f>
        <v>-0.58749252651295081</v>
      </c>
      <c r="AT95" s="11">
        <f>IF(('OddsRatio_working_3-way'!X95=0),IF(Q95&gt;0,-Q95^(1/3),(-Q95)^(1/3)),'OddsRatio_working_3-way'!AN95-'OddsRatio_working_3-way'!R95/3)</f>
        <v>-0.4551821757413555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2.2200000000000002</v>
      </c>
      <c r="B96" s="4">
        <f>IF('True_Odds_Calculator_3-way'!B97="","",'True_Odds_Calculator_3-way'!B97)</f>
        <v>3.92</v>
      </c>
      <c r="C96" s="4">
        <f>IF('True_Odds_Calculator_3-way'!C97="","",'True_Odds_Calculator_3-way'!C97)</f>
        <v>3.1</v>
      </c>
      <c r="D96" s="9">
        <f t="shared" si="26"/>
        <v>0.43979056580781622</v>
      </c>
      <c r="E96" s="9">
        <f t="shared" si="27"/>
        <v>0.24698736342879332</v>
      </c>
      <c r="F96" s="9">
        <f t="shared" si="28"/>
        <v>0.31322207076339037</v>
      </c>
      <c r="G96" s="9">
        <f t="shared" si="29"/>
        <v>1.0441062098952019</v>
      </c>
      <c r="H96" s="9">
        <f t="shared" si="30"/>
        <v>2.2738095760721464</v>
      </c>
      <c r="I96" s="9">
        <f t="shared" si="31"/>
        <v>4.0487901328939886</v>
      </c>
      <c r="J96" s="9">
        <f t="shared" si="32"/>
        <v>3.1926230407799245</v>
      </c>
      <c r="K96" s="11">
        <f t="shared" si="33"/>
        <v>0.4504504504504504</v>
      </c>
      <c r="L96" s="11">
        <f t="shared" si="34"/>
        <v>0.25510204081632654</v>
      </c>
      <c r="M96" s="11">
        <f t="shared" si="35"/>
        <v>0.32258064516129031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-0.2773072611782289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0.23130437876981652</v>
      </c>
      <c r="Q96" s="11">
        <f>2*'OddsRatio_working_3-way'!K96*'OddsRatio_working_3-way'!L96*'OddsRatio_working_3-way'!M96</f>
        <v>7.4136018836479661E-2</v>
      </c>
      <c r="R96" s="11">
        <f t="shared" si="36"/>
        <v>0</v>
      </c>
      <c r="S96" s="11">
        <f t="shared" si="37"/>
        <v>-0.83410862660806506</v>
      </c>
      <c r="T96" s="11">
        <f t="shared" si="38"/>
        <v>-0.267342508528226</v>
      </c>
      <c r="U96" s="11">
        <f>'OddsRatio_working_3-way'!S96-'OddsRatio_working_3-way'!R96^2/3</f>
        <v>-0.83410862660806506</v>
      </c>
      <c r="V96" s="11">
        <f>'OddsRatio_working_3-way'!S96*'OddsRatio_working_3-way'!R96/3-2*'OddsRatio_working_3-way'!R96^3/27-'OddsRatio_working_3-way'!T96</f>
        <v>0.267342508528226</v>
      </c>
      <c r="W96" s="11">
        <f>'OddsRatio_working_3-way'!V96^2+4*'OddsRatio_working_3-way'!U96^3/27</f>
        <v>-1.4501375902906413E-2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0.14660609875536471</v>
      </c>
      <c r="Y96" s="11">
        <f>IF('OddsRatio_working_3-way'!W96&gt;=0,IF('OddsRatio_working_3-way'!V96+SQRT('OddsRatio_working_3-way'!W96)&gt;0,0,PI()),ACOS('OddsRatio_working_3-way'!V96/(2*'OddsRatio_working_3-way'!X96)))</f>
        <v>0.42321945691095353</v>
      </c>
      <c r="Z96" s="11">
        <f>'OddsRatio_working_3-way'!X96^(1/3)*COS('OddsRatio_working_3-way'!Y96/3)</f>
        <v>0.52205310494760093</v>
      </c>
      <c r="AA96" s="11">
        <f>'OddsRatio_working_3-way'!X96^(1/3)*COS(('OddsRatio_working_3-way'!Y96+2*PI())/3)</f>
        <v>-0.32523382124411332</v>
      </c>
      <c r="AB96" s="11">
        <f>'OddsRatio_working_3-way'!X96^(1/3)*COS(('OddsRatio_working_3-way'!Y96+4*PI())/3)</f>
        <v>-0.1968192837034877</v>
      </c>
      <c r="AC96" s="11">
        <f>'OddsRatio_working_3-way'!X96^(1/3)*SIN('OddsRatio_working_3-way'!Y96/3)</f>
        <v>7.4140167816941743E-2</v>
      </c>
      <c r="AD96" s="11">
        <f>'OddsRatio_working_3-way'!X96^(1/3)*SIN(('OddsRatio_working_3-way'!Y96+2*PI())/3)</f>
        <v>0.41504116710069522</v>
      </c>
      <c r="AE96" s="11">
        <f>'OddsRatio_working_3-way'!X96^(1/3)*SIN(('OddsRatio_working_3-way'!Y96+4*PI())/3)</f>
        <v>-0.48918133491763677</v>
      </c>
      <c r="AF96" s="11">
        <f>-'OddsRatio_working_3-way'!U96/(3*'OddsRatio_working_3-way'!X96^(1/3))*COS(('OddsRatio_working_3-way'!Y96)/3)</f>
        <v>0.52205310494760093</v>
      </c>
      <c r="AG96" s="11">
        <f>-'OddsRatio_working_3-way'!U96/(3*'OddsRatio_working_3-way'!X96^(1/3))*COS(('OddsRatio_working_3-way'!Y96+2*PI())/3)</f>
        <v>-0.32523382124411332</v>
      </c>
      <c r="AH96" s="11">
        <f>-'OddsRatio_working_3-way'!U96/(3*'OddsRatio_working_3-way'!X96^(1/3))*COS(('OddsRatio_working_3-way'!Y96+4*PI())/3)</f>
        <v>-0.1968192837034877</v>
      </c>
      <c r="AI96" s="11">
        <f>'OddsRatio_working_3-way'!U96/(3*'OddsRatio_working_3-way'!X96^(1/3))*SIN(('OddsRatio_working_3-way'!Y96)/3)</f>
        <v>-7.4140167816941743E-2</v>
      </c>
      <c r="AJ96" s="11">
        <f>'OddsRatio_working_3-way'!U96/(3*'OddsRatio_working_3-way'!X96^(1/3))*SIN(('OddsRatio_working_3-way'!Y96+2*PI())/3)</f>
        <v>-0.41504116710069522</v>
      </c>
      <c r="AK96" s="11">
        <f>'OddsRatio_working_3-way'!U96/(3*'OddsRatio_working_3-way'!X96^(1/3))*SIN(('OddsRatio_working_3-way'!Y96+4*PI())/3)</f>
        <v>0.48918133491763677</v>
      </c>
      <c r="AL96" s="11">
        <f>'OddsRatio_working_3-way'!Z96+'OddsRatio_working_3-way'!AF96</f>
        <v>1.0441062098952019</v>
      </c>
      <c r="AM96" s="11">
        <f>'OddsRatio_working_3-way'!AA96+'OddsRatio_working_3-way'!AG96</f>
        <v>-0.65046764248822664</v>
      </c>
      <c r="AN96" s="11">
        <f>'OddsRatio_working_3-way'!AB96+'OddsRatio_working_3-way'!AH96</f>
        <v>-0.39363856740697539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1.0441062098952019</v>
      </c>
      <c r="AS96" s="11">
        <f>IF(('OddsRatio_working_3-way'!X96=0),IF(Q96&gt;0,-Q96^(1/3),(-Q96)^(1/3)),'OddsRatio_working_3-way'!AM96-'OddsRatio_working_3-way'!R96/3)</f>
        <v>-0.65046764248822664</v>
      </c>
      <c r="AT96" s="11">
        <f>IF(('OddsRatio_working_3-way'!X96=0),IF(Q96&gt;0,-Q96^(1/3),(-Q96)^(1/3)),'OddsRatio_working_3-way'!AN96-'OddsRatio_working_3-way'!R96/3)</f>
        <v>-0.39363856740697539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6.68</v>
      </c>
      <c r="B97" s="4">
        <f>IF('True_Odds_Calculator_3-way'!B98="","",'True_Odds_Calculator_3-way'!B98)</f>
        <v>5.43</v>
      </c>
      <c r="C97" s="4">
        <f>IF('True_Odds_Calculator_3-way'!C98="","",'True_Odds_Calculator_3-way'!C98)</f>
        <v>1.43</v>
      </c>
      <c r="D97" s="9">
        <f t="shared" si="26"/>
        <v>0.14119287880136971</v>
      </c>
      <c r="E97" s="9">
        <f t="shared" si="27"/>
        <v>0.1740968417050946</v>
      </c>
      <c r="F97" s="9">
        <f t="shared" si="28"/>
        <v>0.6847102794935358</v>
      </c>
      <c r="G97" s="9">
        <f t="shared" si="29"/>
        <v>1.0708644664965781</v>
      </c>
      <c r="H97" s="9">
        <f t="shared" si="30"/>
        <v>7.082510169700563</v>
      </c>
      <c r="I97" s="9">
        <f t="shared" si="31"/>
        <v>5.7439295865798412</v>
      </c>
      <c r="J97" s="9">
        <f t="shared" si="32"/>
        <v>1.4604717205935285</v>
      </c>
      <c r="K97" s="11">
        <f t="shared" si="33"/>
        <v>0.14970059880239522</v>
      </c>
      <c r="L97" s="11">
        <f t="shared" si="34"/>
        <v>0.18416206261510129</v>
      </c>
      <c r="M97" s="11">
        <f t="shared" si="35"/>
        <v>0.69930069930069938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-0.20859706233709618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0.20320214186625019</v>
      </c>
      <c r="Q97" s="11">
        <f>2*'OddsRatio_working_3-way'!K97*'OddsRatio_working_3-way'!L97*'OddsRatio_working_3-way'!M97</f>
        <v>3.8558281189041775E-2</v>
      </c>
      <c r="R97" s="11">
        <f t="shared" si="36"/>
        <v>0</v>
      </c>
      <c r="S97" s="11">
        <f t="shared" si="37"/>
        <v>-0.9741371215375616</v>
      </c>
      <c r="T97" s="11">
        <f t="shared" si="38"/>
        <v>-0.18484575361244052</v>
      </c>
      <c r="U97" s="11">
        <f>'OddsRatio_working_3-way'!S97-'OddsRatio_working_3-way'!R97^2/3</f>
        <v>-0.9741371215375616</v>
      </c>
      <c r="V97" s="11">
        <f>'OddsRatio_working_3-way'!S97*'OddsRatio_working_3-way'!R97/3-2*'OddsRatio_working_3-way'!R97^3/27-'OddsRatio_working_3-way'!T97</f>
        <v>0.18484575361244052</v>
      </c>
      <c r="W97" s="11">
        <f>'OddsRatio_working_3-way'!V97^2+4*'OddsRatio_working_3-way'!U97^3/27</f>
        <v>-0.10278030376822658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0.18503260280068054</v>
      </c>
      <c r="Y97" s="11">
        <f>IF('OddsRatio_working_3-way'!W97&gt;=0,IF('OddsRatio_working_3-way'!V97+SQRT('OddsRatio_working_3-way'!W97)&gt;0,0,PI()),ACOS('OddsRatio_working_3-way'!V97/(2*'OddsRatio_working_3-way'!X97)))</f>
        <v>1.0477804716312815</v>
      </c>
      <c r="Z97" s="11">
        <f>'OddsRatio_working_3-way'!X97^(1/3)*COS('OddsRatio_working_3-way'!Y97/3)</f>
        <v>0.53543223324828915</v>
      </c>
      <c r="AA97" s="11">
        <f>'OddsRatio_working_3-way'!X97^(1/3)*COS(('OddsRatio_working_3-way'!Y97+2*PI())/3)</f>
        <v>-0.43659039851292919</v>
      </c>
      <c r="AB97" s="11">
        <f>'OddsRatio_working_3-way'!X97^(1/3)*COS(('OddsRatio_working_3-way'!Y97+4*PI())/3)</f>
        <v>-9.8841834735360096E-2</v>
      </c>
      <c r="AC97" s="11">
        <f>'OddsRatio_working_3-way'!X97^(1/3)*SIN('OddsRatio_working_3-way'!Y97/3)</f>
        <v>0.19499922421538932</v>
      </c>
      <c r="AD97" s="11">
        <f>'OddsRatio_working_3-way'!X97^(1/3)*SIN(('OddsRatio_working_3-way'!Y97+2*PI())/3)</f>
        <v>0.36619830389035884</v>
      </c>
      <c r="AE97" s="11">
        <f>'OddsRatio_working_3-way'!X97^(1/3)*SIN(('OddsRatio_working_3-way'!Y97+4*PI())/3)</f>
        <v>-0.56119752810574786</v>
      </c>
      <c r="AF97" s="11">
        <f>-'OddsRatio_working_3-way'!U97/(3*'OddsRatio_working_3-way'!X97^(1/3))*COS(('OddsRatio_working_3-way'!Y97)/3)</f>
        <v>0.53543223324828904</v>
      </c>
      <c r="AG97" s="11">
        <f>-'OddsRatio_working_3-way'!U97/(3*'OddsRatio_working_3-way'!X97^(1/3))*COS(('OddsRatio_working_3-way'!Y97+2*PI())/3)</f>
        <v>-0.43659039851292908</v>
      </c>
      <c r="AH97" s="11">
        <f>-'OddsRatio_working_3-way'!U97/(3*'OddsRatio_working_3-way'!X97^(1/3))*COS(('OddsRatio_working_3-way'!Y97+4*PI())/3)</f>
        <v>-9.8841834735360082E-2</v>
      </c>
      <c r="AI97" s="11">
        <f>'OddsRatio_working_3-way'!U97/(3*'OddsRatio_working_3-way'!X97^(1/3))*SIN(('OddsRatio_working_3-way'!Y97)/3)</f>
        <v>-0.19499922421538926</v>
      </c>
      <c r="AJ97" s="11">
        <f>'OddsRatio_working_3-way'!U97/(3*'OddsRatio_working_3-way'!X97^(1/3))*SIN(('OddsRatio_working_3-way'!Y97+2*PI())/3)</f>
        <v>-0.36619830389035879</v>
      </c>
      <c r="AK97" s="11">
        <f>'OddsRatio_working_3-way'!U97/(3*'OddsRatio_working_3-way'!X97^(1/3))*SIN(('OddsRatio_working_3-way'!Y97+4*PI())/3)</f>
        <v>0.56119752810574774</v>
      </c>
      <c r="AL97" s="11">
        <f>'OddsRatio_working_3-way'!Z97+'OddsRatio_working_3-way'!AF97</f>
        <v>1.0708644664965781</v>
      </c>
      <c r="AM97" s="11">
        <f>'OddsRatio_working_3-way'!AA97+'OddsRatio_working_3-way'!AG97</f>
        <v>-0.87318079702585827</v>
      </c>
      <c r="AN97" s="11">
        <f>'OddsRatio_working_3-way'!AB97+'OddsRatio_working_3-way'!AH97</f>
        <v>-0.19768366947072019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1.0708644664965781</v>
      </c>
      <c r="AS97" s="11">
        <f>IF(('OddsRatio_working_3-way'!X97=0),IF(Q97&gt;0,-Q97^(1/3),(-Q97)^(1/3)),'OddsRatio_working_3-way'!AM97-'OddsRatio_working_3-way'!R97/3)</f>
        <v>-0.87318079702585827</v>
      </c>
      <c r="AT97" s="11">
        <f>IF(('OddsRatio_working_3-way'!X97=0),IF(Q97&gt;0,-Q97^(1/3),(-Q97)^(1/3)),'OddsRatio_working_3-way'!AN97-'OddsRatio_working_3-way'!R97/3)</f>
        <v>-0.19768366947072019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2.19</v>
      </c>
      <c r="B98" s="4">
        <f>IF('True_Odds_Calculator_3-way'!B99="","",'True_Odds_Calculator_3-way'!B99)</f>
        <v>4.1399999999999997</v>
      </c>
      <c r="C98" s="4">
        <f>IF('True_Odds_Calculator_3-way'!C99="","",'True_Odds_Calculator_3-way'!C99)</f>
        <v>3.03</v>
      </c>
      <c r="D98" s="9">
        <f t="shared" si="26"/>
        <v>0.44584869657337634</v>
      </c>
      <c r="E98" s="9">
        <f t="shared" si="27"/>
        <v>0.23366559830471217</v>
      </c>
      <c r="F98" s="9">
        <f t="shared" si="28"/>
        <v>0.32048570512191182</v>
      </c>
      <c r="G98" s="9">
        <f t="shared" si="29"/>
        <v>1.0444650120165027</v>
      </c>
      <c r="H98" s="9">
        <f t="shared" si="30"/>
        <v>2.2429133642996382</v>
      </c>
      <c r="I98" s="9">
        <f t="shared" si="31"/>
        <v>4.2796201377318184</v>
      </c>
      <c r="J98" s="9">
        <f t="shared" si="32"/>
        <v>3.1202639743935006</v>
      </c>
      <c r="K98" s="11">
        <f t="shared" si="33"/>
        <v>0.45662100456621008</v>
      </c>
      <c r="L98" s="11">
        <f t="shared" si="34"/>
        <v>0.24154589371980678</v>
      </c>
      <c r="M98" s="11">
        <f t="shared" si="35"/>
        <v>0.33003300330033003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-0.2761121787514601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0.23151014724263769</v>
      </c>
      <c r="Q98" s="11">
        <f>2*'OddsRatio_working_3-way'!K98*'OddsRatio_working_3-way'!L98*'OddsRatio_working_3-way'!M98</f>
        <v>7.2801933095169094E-2</v>
      </c>
      <c r="R98" s="11">
        <f t="shared" si="36"/>
        <v>0</v>
      </c>
      <c r="S98" s="11">
        <f t="shared" si="37"/>
        <v>-0.83846409198425642</v>
      </c>
      <c r="T98" s="11">
        <f t="shared" si="38"/>
        <v>-0.26366795345416871</v>
      </c>
      <c r="U98" s="11">
        <f>'OddsRatio_working_3-way'!S98-'OddsRatio_working_3-way'!R98^2/3</f>
        <v>-0.83846409198425642</v>
      </c>
      <c r="V98" s="11">
        <f>'OddsRatio_working_3-way'!S98*'OddsRatio_working_3-way'!R98/3-2*'OddsRatio_working_3-way'!R98^3/27-'OddsRatio_working_3-way'!T98</f>
        <v>0.26366795345416871</v>
      </c>
      <c r="W98" s="11">
        <f>'OddsRatio_working_3-way'!V98^2+4*'OddsRatio_working_3-way'!U98^3/27</f>
        <v>-1.780642972912691E-2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0.14775589616647841</v>
      </c>
      <c r="Y98" s="11">
        <f>IF('OddsRatio_working_3-way'!W98&gt;=0,IF('OddsRatio_working_3-way'!V98+SQRT('OddsRatio_working_3-way'!W98)&gt;0,0,PI()),ACOS('OddsRatio_working_3-way'!V98/(2*'OddsRatio_working_3-way'!X98)))</f>
        <v>0.46851081208192236</v>
      </c>
      <c r="Z98" s="11">
        <f>'OddsRatio_working_3-way'!X98^(1/3)*COS('OddsRatio_working_3-way'!Y98/3)</f>
        <v>0.52223250600825144</v>
      </c>
      <c r="AA98" s="11">
        <f>'OddsRatio_working_3-way'!X98^(1/3)*COS(('OddsRatio_working_3-way'!Y98+2*PI())/3)</f>
        <v>-0.33232671745507786</v>
      </c>
      <c r="AB98" s="11">
        <f>'OddsRatio_working_3-way'!X98^(1/3)*COS(('OddsRatio_working_3-way'!Y98+4*PI())/3)</f>
        <v>-0.18990578855317372</v>
      </c>
      <c r="AC98" s="11">
        <f>'OddsRatio_working_3-way'!X98^(1/3)*SIN('OddsRatio_working_3-way'!Y98/3)</f>
        <v>8.2226761639751053E-2</v>
      </c>
      <c r="AD98" s="11">
        <f>'OddsRatio_working_3-way'!X98^(1/3)*SIN(('OddsRatio_working_3-way'!Y98+2*PI())/3)</f>
        <v>0.41115323606527976</v>
      </c>
      <c r="AE98" s="11">
        <f>'OddsRatio_working_3-way'!X98^(1/3)*SIN(('OddsRatio_working_3-way'!Y98+4*PI())/3)</f>
        <v>-0.49337999770503077</v>
      </c>
      <c r="AF98" s="11">
        <f>-'OddsRatio_working_3-way'!U98/(3*'OddsRatio_working_3-way'!X98^(1/3))*COS(('OddsRatio_working_3-way'!Y98)/3)</f>
        <v>0.52223250600825133</v>
      </c>
      <c r="AG98" s="11">
        <f>-'OddsRatio_working_3-way'!U98/(3*'OddsRatio_working_3-way'!X98^(1/3))*COS(('OddsRatio_working_3-way'!Y98+2*PI())/3)</f>
        <v>-0.3323267174550778</v>
      </c>
      <c r="AH98" s="11">
        <f>-'OddsRatio_working_3-way'!U98/(3*'OddsRatio_working_3-way'!X98^(1/3))*COS(('OddsRatio_working_3-way'!Y98+4*PI())/3)</f>
        <v>-0.18990578855317367</v>
      </c>
      <c r="AI98" s="11">
        <f>'OddsRatio_working_3-way'!U98/(3*'OddsRatio_working_3-way'!X98^(1/3))*SIN(('OddsRatio_working_3-way'!Y98)/3)</f>
        <v>-8.2226761639751039E-2</v>
      </c>
      <c r="AJ98" s="11">
        <f>'OddsRatio_working_3-way'!U98/(3*'OddsRatio_working_3-way'!X98^(1/3))*SIN(('OddsRatio_working_3-way'!Y98+2*PI())/3)</f>
        <v>-0.41115323606527965</v>
      </c>
      <c r="AK98" s="11">
        <f>'OddsRatio_working_3-way'!U98/(3*'OddsRatio_working_3-way'!X98^(1/3))*SIN(('OddsRatio_working_3-way'!Y98+4*PI())/3)</f>
        <v>0.49337999770503066</v>
      </c>
      <c r="AL98" s="11">
        <f>'OddsRatio_working_3-way'!Z98+'OddsRatio_working_3-way'!AF98</f>
        <v>1.0444650120165027</v>
      </c>
      <c r="AM98" s="11">
        <f>'OddsRatio_working_3-way'!AA98+'OddsRatio_working_3-way'!AG98</f>
        <v>-0.6646534349101556</v>
      </c>
      <c r="AN98" s="11">
        <f>'OddsRatio_working_3-way'!AB98+'OddsRatio_working_3-way'!AH98</f>
        <v>-0.37981157710634739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1.0444650120165027</v>
      </c>
      <c r="AS98" s="11">
        <f>IF(('OddsRatio_working_3-way'!X98=0),IF(Q98&gt;0,-Q98^(1/3),(-Q98)^(1/3)),'OddsRatio_working_3-way'!AM98-'OddsRatio_working_3-way'!R98/3)</f>
        <v>-0.6646534349101556</v>
      </c>
      <c r="AT98" s="11">
        <f>IF(('OddsRatio_working_3-way'!X98=0),IF(Q98&gt;0,-Q98^(1/3),(-Q98)^(1/3)),'OddsRatio_working_3-way'!AN98-'OddsRatio_working_3-way'!R98/3)</f>
        <v>-0.37981157710634739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6.66</v>
      </c>
      <c r="B99" s="4">
        <f>IF('True_Odds_Calculator_3-way'!B100="","",'True_Odds_Calculator_3-way'!B100)</f>
        <v>5.09</v>
      </c>
      <c r="C99" s="4">
        <f>IF('True_Odds_Calculator_3-way'!C100="","",'True_Odds_Calculator_3-way'!C100)</f>
        <v>1.46</v>
      </c>
      <c r="D99" s="9">
        <f t="shared" si="26"/>
        <v>0.14224369673915421</v>
      </c>
      <c r="E99" s="9">
        <f t="shared" si="27"/>
        <v>0.18665409418236112</v>
      </c>
      <c r="F99" s="9">
        <f t="shared" si="28"/>
        <v>0.67110220907848472</v>
      </c>
      <c r="G99" s="9">
        <f t="shared" si="29"/>
        <v>1.0654043273635674</v>
      </c>
      <c r="H99" s="9">
        <f t="shared" si="30"/>
        <v>7.03018849287779</v>
      </c>
      <c r="I99" s="9">
        <f t="shared" si="31"/>
        <v>5.3575036989169904</v>
      </c>
      <c r="J99" s="9">
        <f t="shared" si="32"/>
        <v>1.4900859905872414</v>
      </c>
      <c r="K99" s="11">
        <f t="shared" si="33"/>
        <v>0.15015015015015015</v>
      </c>
      <c r="L99" s="11">
        <f t="shared" si="34"/>
        <v>0.19646365422396858</v>
      </c>
      <c r="M99" s="11">
        <f t="shared" si="35"/>
        <v>0.68493150684931503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-0.21515562444593339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0.20629128199707092</v>
      </c>
      <c r="Q99" s="11">
        <f>2*'OddsRatio_working_3-way'!K99*'OddsRatio_working_3-way'!L99*'OddsRatio_working_3-way'!M99</f>
        <v>4.040965367229598E-2</v>
      </c>
      <c r="R99" s="11">
        <f t="shared" si="36"/>
        <v>0</v>
      </c>
      <c r="S99" s="11">
        <f t="shared" si="37"/>
        <v>-0.9588003219916289</v>
      </c>
      <c r="T99" s="11">
        <f t="shared" si="38"/>
        <v>-0.18781592987103413</v>
      </c>
      <c r="U99" s="11">
        <f>'OddsRatio_working_3-way'!S99-'OddsRatio_working_3-way'!R99^2/3</f>
        <v>-0.9588003219916289</v>
      </c>
      <c r="V99" s="11">
        <f>'OddsRatio_working_3-way'!S99*'OddsRatio_working_3-way'!R99/3-2*'OddsRatio_working_3-way'!R99^3/27-'OddsRatio_working_3-way'!T99</f>
        <v>0.18781592987103413</v>
      </c>
      <c r="W99" s="11">
        <f>'OddsRatio_working_3-way'!V99^2+4*'OddsRatio_working_3-way'!U99^3/27</f>
        <v>-9.5306402188980843E-2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0.1806801218329662</v>
      </c>
      <c r="Y99" s="11">
        <f>IF('OddsRatio_working_3-way'!W99&gt;=0,IF('OddsRatio_working_3-way'!V99+SQRT('OddsRatio_working_3-way'!W99)&gt;0,0,PI()),ACOS('OddsRatio_working_3-way'!V99/(2*'OddsRatio_working_3-way'!X99)))</f>
        <v>1.0242414562152204</v>
      </c>
      <c r="Z99" s="11">
        <f>'OddsRatio_working_3-way'!X99^(1/3)*COS('OddsRatio_working_3-way'!Y99/3)</f>
        <v>0.53270216368178369</v>
      </c>
      <c r="AA99" s="11">
        <f>'OddsRatio_working_3-way'!X99^(1/3)*COS(('OddsRatio_working_3-way'!Y99+2*PI())/3)</f>
        <v>-0.4302760161994782</v>
      </c>
      <c r="AB99" s="11">
        <f>'OddsRatio_working_3-way'!X99^(1/3)*COS(('OddsRatio_working_3-way'!Y99+4*PI())/3)</f>
        <v>-0.10242614748230561</v>
      </c>
      <c r="AC99" s="11">
        <f>'OddsRatio_working_3-way'!X99^(1/3)*SIN('OddsRatio_working_3-way'!Y99/3)</f>
        <v>0.18928420995764311</v>
      </c>
      <c r="AD99" s="11">
        <f>'OddsRatio_working_3-way'!X99^(1/3)*SIN(('OddsRatio_working_3-way'!Y99+2*PI())/3)</f>
        <v>0.3666915014205393</v>
      </c>
      <c r="AE99" s="11">
        <f>'OddsRatio_working_3-way'!X99^(1/3)*SIN(('OddsRatio_working_3-way'!Y99+4*PI())/3)</f>
        <v>-0.55597571137818236</v>
      </c>
      <c r="AF99" s="11">
        <f>-'OddsRatio_working_3-way'!U99/(3*'OddsRatio_working_3-way'!X99^(1/3))*COS(('OddsRatio_working_3-way'!Y99)/3)</f>
        <v>0.53270216368178369</v>
      </c>
      <c r="AG99" s="11">
        <f>-'OddsRatio_working_3-way'!U99/(3*'OddsRatio_working_3-way'!X99^(1/3))*COS(('OddsRatio_working_3-way'!Y99+2*PI())/3)</f>
        <v>-0.4302760161994782</v>
      </c>
      <c r="AH99" s="11">
        <f>-'OddsRatio_working_3-way'!U99/(3*'OddsRatio_working_3-way'!X99^(1/3))*COS(('OddsRatio_working_3-way'!Y99+4*PI())/3)</f>
        <v>-0.10242614748230561</v>
      </c>
      <c r="AI99" s="11">
        <f>'OddsRatio_working_3-way'!U99/(3*'OddsRatio_working_3-way'!X99^(1/3))*SIN(('OddsRatio_working_3-way'!Y99)/3)</f>
        <v>-0.18928420995764311</v>
      </c>
      <c r="AJ99" s="11">
        <f>'OddsRatio_working_3-way'!U99/(3*'OddsRatio_working_3-way'!X99^(1/3))*SIN(('OddsRatio_working_3-way'!Y99+2*PI())/3)</f>
        <v>-0.3666915014205393</v>
      </c>
      <c r="AK99" s="11">
        <f>'OddsRatio_working_3-way'!U99/(3*'OddsRatio_working_3-way'!X99^(1/3))*SIN(('OddsRatio_working_3-way'!Y99+4*PI())/3)</f>
        <v>0.55597571137818236</v>
      </c>
      <c r="AL99" s="11">
        <f>'OddsRatio_working_3-way'!Z99+'OddsRatio_working_3-way'!AF99</f>
        <v>1.0654043273635674</v>
      </c>
      <c r="AM99" s="11">
        <f>'OddsRatio_working_3-way'!AA99+'OddsRatio_working_3-way'!AG99</f>
        <v>-0.86055203239895639</v>
      </c>
      <c r="AN99" s="11">
        <f>'OddsRatio_working_3-way'!AB99+'OddsRatio_working_3-way'!AH99</f>
        <v>-0.20485229496461121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1.0654043273635674</v>
      </c>
      <c r="AS99" s="11">
        <f>IF(('OddsRatio_working_3-way'!X99=0),IF(Q99&gt;0,-Q99^(1/3),(-Q99)^(1/3)),'OddsRatio_working_3-way'!AM99-'OddsRatio_working_3-way'!R99/3)</f>
        <v>-0.86055203239895639</v>
      </c>
      <c r="AT99" s="11">
        <f>IF(('OddsRatio_working_3-way'!X99=0),IF(Q99&gt;0,-Q99^(1/3),(-Q99)^(1/3)),'OddsRatio_working_3-way'!AN99-'OddsRatio_working_3-way'!R99/3)</f>
        <v>-0.20485229496461121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3.09</v>
      </c>
      <c r="B100" s="4">
        <f>IF('True_Odds_Calculator_3-way'!B101="","",'True_Odds_Calculator_3-way'!B101)</f>
        <v>3.86</v>
      </c>
      <c r="C100" s="4">
        <f>IF('True_Odds_Calculator_3-way'!C101="","",'True_Odds_Calculator_3-way'!C101)</f>
        <v>2.25</v>
      </c>
      <c r="D100" s="9">
        <f t="shared" si="26"/>
        <v>0.31460396356989057</v>
      </c>
      <c r="E100" s="9">
        <f t="shared" si="27"/>
        <v>0.25117793563930457</v>
      </c>
      <c r="F100" s="9">
        <f t="shared" si="28"/>
        <v>0.43421810079080492</v>
      </c>
      <c r="G100" s="9">
        <f t="shared" si="29"/>
        <v>1.0423921032841035</v>
      </c>
      <c r="H100" s="9">
        <f t="shared" si="30"/>
        <v>3.1785994958637764</v>
      </c>
      <c r="I100" s="9">
        <f t="shared" si="31"/>
        <v>3.9812414153925348</v>
      </c>
      <c r="J100" s="9">
        <f t="shared" si="32"/>
        <v>2.3029901291051296</v>
      </c>
      <c r="K100" s="11">
        <f t="shared" si="33"/>
        <v>0.3236245954692557</v>
      </c>
      <c r="L100" s="11">
        <f t="shared" si="34"/>
        <v>0.2590673575129534</v>
      </c>
      <c r="M100" s="11">
        <f t="shared" si="35"/>
        <v>0.44444444444444442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-0.27841589766233876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0.23102734506728673</v>
      </c>
      <c r="Q100" s="11">
        <f>2*'OddsRatio_working_3-way'!K100*'OddsRatio_working_3-way'!L100*'OddsRatio_working_3-way'!M100</f>
        <v>7.4524950021705408E-2</v>
      </c>
      <c r="R100" s="11">
        <f t="shared" si="36"/>
        <v>0</v>
      </c>
      <c r="S100" s="11">
        <f t="shared" si="37"/>
        <v>-0.82979221735202557</v>
      </c>
      <c r="T100" s="11">
        <f t="shared" si="38"/>
        <v>-0.26767490882323414</v>
      </c>
      <c r="U100" s="11">
        <f>'OddsRatio_working_3-way'!S100-'OddsRatio_working_3-way'!R100^2/3</f>
        <v>-0.82979221735202557</v>
      </c>
      <c r="V100" s="11">
        <f>'OddsRatio_working_3-way'!S100*'OddsRatio_working_3-way'!R100/3-2*'OddsRatio_working_3-way'!R100^3/27-'OddsRatio_working_3-way'!T100</f>
        <v>0.26767490882323414</v>
      </c>
      <c r="W100" s="11">
        <f>'OddsRatio_working_3-way'!V100^2+4*'OddsRatio_working_3-way'!U100^3/27</f>
        <v>-1.2995725867183838E-2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0.1454695695675822</v>
      </c>
      <c r="Y100" s="11">
        <f>IF('OddsRatio_working_3-way'!W100&gt;=0,IF('OddsRatio_working_3-way'!V100+SQRT('OddsRatio_working_3-way'!W100)&gt;0,0,PI()),ACOS('OddsRatio_working_3-way'!V100/(2*'OddsRatio_working_3-way'!X100)))</f>
        <v>0.40262023008614833</v>
      </c>
      <c r="Z100" s="11">
        <f>'OddsRatio_working_3-way'!X100^(1/3)*COS('OddsRatio_working_3-way'!Y100/3)</f>
        <v>0.52119605164205174</v>
      </c>
      <c r="AA100" s="11">
        <f>'OddsRatio_working_3-way'!X100^(1/3)*COS(('OddsRatio_working_3-way'!Y100+2*PI())/3)</f>
        <v>-0.32154112348235436</v>
      </c>
      <c r="AB100" s="11">
        <f>'OddsRatio_working_3-way'!X100^(1/3)*COS(('OddsRatio_working_3-way'!Y100+4*PI())/3)</f>
        <v>-0.19965492815969724</v>
      </c>
      <c r="AC100" s="11">
        <f>'OddsRatio_working_3-way'!X100^(1/3)*SIN('OddsRatio_working_3-way'!Y100/3)</f>
        <v>7.037102768003542E-2</v>
      </c>
      <c r="AD100" s="11">
        <f>'OddsRatio_working_3-way'!X100^(1/3)*SIN(('OddsRatio_working_3-way'!Y100+2*PI())/3)</f>
        <v>0.41618350723414527</v>
      </c>
      <c r="AE100" s="11">
        <f>'OddsRatio_working_3-way'!X100^(1/3)*SIN(('OddsRatio_working_3-way'!Y100+4*PI())/3)</f>
        <v>-0.48655453491418066</v>
      </c>
      <c r="AF100" s="11">
        <f>-'OddsRatio_working_3-way'!U100/(3*'OddsRatio_working_3-way'!X100^(1/3))*COS(('OddsRatio_working_3-way'!Y100)/3)</f>
        <v>0.52119605164205174</v>
      </c>
      <c r="AG100" s="11">
        <f>-'OddsRatio_working_3-way'!U100/(3*'OddsRatio_working_3-way'!X100^(1/3))*COS(('OddsRatio_working_3-way'!Y100+2*PI())/3)</f>
        <v>-0.32154112348235436</v>
      </c>
      <c r="AH100" s="11">
        <f>-'OddsRatio_working_3-way'!U100/(3*'OddsRatio_working_3-way'!X100^(1/3))*COS(('OddsRatio_working_3-way'!Y100+4*PI())/3)</f>
        <v>-0.19965492815969724</v>
      </c>
      <c r="AI100" s="11">
        <f>'OddsRatio_working_3-way'!U100/(3*'OddsRatio_working_3-way'!X100^(1/3))*SIN(('OddsRatio_working_3-way'!Y100)/3)</f>
        <v>-7.037102768003542E-2</v>
      </c>
      <c r="AJ100" s="11">
        <f>'OddsRatio_working_3-way'!U100/(3*'OddsRatio_working_3-way'!X100^(1/3))*SIN(('OddsRatio_working_3-way'!Y100+2*PI())/3)</f>
        <v>-0.41618350723414527</v>
      </c>
      <c r="AK100" s="11">
        <f>'OddsRatio_working_3-way'!U100/(3*'OddsRatio_working_3-way'!X100^(1/3))*SIN(('OddsRatio_working_3-way'!Y100+4*PI())/3)</f>
        <v>0.48655453491418066</v>
      </c>
      <c r="AL100" s="11">
        <f>'OddsRatio_working_3-way'!Z100+'OddsRatio_working_3-way'!AF100</f>
        <v>1.0423921032841035</v>
      </c>
      <c r="AM100" s="11">
        <f>'OddsRatio_working_3-way'!AA100+'OddsRatio_working_3-way'!AG100</f>
        <v>-0.64308224696470873</v>
      </c>
      <c r="AN100" s="11">
        <f>'OddsRatio_working_3-way'!AB100+'OddsRatio_working_3-way'!AH100</f>
        <v>-0.39930985631939447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1.0423921032841035</v>
      </c>
      <c r="AS100" s="11">
        <f>IF(('OddsRatio_working_3-way'!X100=0),IF(Q100&gt;0,-Q100^(1/3),(-Q100)^(1/3)),'OddsRatio_working_3-way'!AM100-'OddsRatio_working_3-way'!R100/3)</f>
        <v>-0.64308224696470873</v>
      </c>
      <c r="AT100" s="11">
        <f>IF(('OddsRatio_working_3-way'!X100=0),IF(Q100&gt;0,-Q100^(1/3),(-Q100)^(1/3)),'OddsRatio_working_3-way'!AN100-'OddsRatio_working_3-way'!R100/3)</f>
        <v>-0.39930985631939447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2.2599999999999998</v>
      </c>
      <c r="B101" s="4">
        <f>IF('True_Odds_Calculator_3-way'!B102="","",'True_Odds_Calculator_3-way'!B102)</f>
        <v>3.77</v>
      </c>
      <c r="C101" s="4">
        <f>IF('True_Odds_Calculator_3-way'!C102="","",'True_Odds_Calculator_3-way'!C102)</f>
        <v>3.12</v>
      </c>
      <c r="D101" s="9">
        <f t="shared" si="26"/>
        <v>0.4318693771218291</v>
      </c>
      <c r="E101" s="9">
        <f t="shared" si="27"/>
        <v>0.25693435141368665</v>
      </c>
      <c r="F101" s="9">
        <f t="shared" si="28"/>
        <v>0.31119627146448431</v>
      </c>
      <c r="G101" s="9">
        <f t="shared" si="29"/>
        <v>1.044059485647169</v>
      </c>
      <c r="H101" s="9">
        <f t="shared" si="30"/>
        <v>2.3155149519154326</v>
      </c>
      <c r="I101" s="9">
        <f t="shared" si="31"/>
        <v>3.8920447752426575</v>
      </c>
      <c r="J101" s="9">
        <f t="shared" si="32"/>
        <v>3.2134061095719981</v>
      </c>
      <c r="K101" s="11">
        <f t="shared" si="33"/>
        <v>0.44247787610619471</v>
      </c>
      <c r="L101" s="11">
        <f t="shared" si="34"/>
        <v>0.26525198938992045</v>
      </c>
      <c r="M101" s="11">
        <f t="shared" si="35"/>
        <v>0.32051282051282048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-0.27834395364500297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0.23135065446278796</v>
      </c>
      <c r="Q101" s="11">
        <f>2*'OddsRatio_working_3-way'!K101*'OddsRatio_working_3-way'!L101*'OddsRatio_working_3-way'!M101</f>
        <v>7.5235985191150559E-2</v>
      </c>
      <c r="R101" s="11">
        <f t="shared" si="36"/>
        <v>0</v>
      </c>
      <c r="S101" s="11">
        <f t="shared" si="37"/>
        <v>-0.831168241426398</v>
      </c>
      <c r="T101" s="11">
        <f t="shared" si="38"/>
        <v>-0.27029861509801562</v>
      </c>
      <c r="U101" s="11">
        <f>'OddsRatio_working_3-way'!S101-'OddsRatio_working_3-way'!R101^2/3</f>
        <v>-0.831168241426398</v>
      </c>
      <c r="V101" s="11">
        <f>'OddsRatio_working_3-way'!S101*'OddsRatio_working_3-way'!R101/3-2*'OddsRatio_working_3-way'!R101^3/27-'OddsRatio_working_3-way'!T101</f>
        <v>0.27029861509801562</v>
      </c>
      <c r="W101" s="11">
        <f>'OddsRatio_working_3-way'!V101^2+4*'OddsRatio_working_3-way'!U101^3/27</f>
        <v>-1.2006037116470233E-2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0.14583156246195081</v>
      </c>
      <c r="Y101" s="11">
        <f>IF('OddsRatio_working_3-way'!W101&gt;=0,IF('OddsRatio_working_3-way'!V101+SQRT('OddsRatio_working_3-way'!W101)&gt;0,0,PI()),ACOS('OddsRatio_working_3-way'!V101/(2*'OddsRatio_working_3-way'!X101)))</f>
        <v>0.38513063782942436</v>
      </c>
      <c r="Z101" s="11">
        <f>'OddsRatio_working_3-way'!X101^(1/3)*COS('OddsRatio_working_3-way'!Y101/3)</f>
        <v>0.5220297428235845</v>
      </c>
      <c r="AA101" s="11">
        <f>'OddsRatio_working_3-way'!X101^(1/3)*COS(('OddsRatio_working_3-way'!Y101+2*PI())/3)</f>
        <v>-0.31937385582941402</v>
      </c>
      <c r="AB101" s="11">
        <f>'OddsRatio_working_3-way'!X101^(1/3)*COS(('OddsRatio_working_3-way'!Y101+4*PI())/3)</f>
        <v>-0.20265588699417048</v>
      </c>
      <c r="AC101" s="11">
        <f>'OddsRatio_working_3-way'!X101^(1/3)*SIN('OddsRatio_working_3-way'!Y101/3)</f>
        <v>6.7387150726294295E-2</v>
      </c>
      <c r="AD101" s="11">
        <f>'OddsRatio_working_3-way'!X101^(1/3)*SIN(('OddsRatio_working_3-way'!Y101+2*PI())/3)</f>
        <v>0.41839744345313423</v>
      </c>
      <c r="AE101" s="11">
        <f>'OddsRatio_working_3-way'!X101^(1/3)*SIN(('OddsRatio_working_3-way'!Y101+4*PI())/3)</f>
        <v>-0.48578459417942849</v>
      </c>
      <c r="AF101" s="11">
        <f>-'OddsRatio_working_3-way'!U101/(3*'OddsRatio_working_3-way'!X101^(1/3))*COS(('OddsRatio_working_3-way'!Y101)/3)</f>
        <v>0.5220297428235845</v>
      </c>
      <c r="AG101" s="11">
        <f>-'OddsRatio_working_3-way'!U101/(3*'OddsRatio_working_3-way'!X101^(1/3))*COS(('OddsRatio_working_3-way'!Y101+2*PI())/3)</f>
        <v>-0.31937385582941402</v>
      </c>
      <c r="AH101" s="11">
        <f>-'OddsRatio_working_3-way'!U101/(3*'OddsRatio_working_3-way'!X101^(1/3))*COS(('OddsRatio_working_3-way'!Y101+4*PI())/3)</f>
        <v>-0.20265588699417048</v>
      </c>
      <c r="AI101" s="11">
        <f>'OddsRatio_working_3-way'!U101/(3*'OddsRatio_working_3-way'!X101^(1/3))*SIN(('OddsRatio_working_3-way'!Y101)/3)</f>
        <v>-6.7387150726294295E-2</v>
      </c>
      <c r="AJ101" s="11">
        <f>'OddsRatio_working_3-way'!U101/(3*'OddsRatio_working_3-way'!X101^(1/3))*SIN(('OddsRatio_working_3-way'!Y101+2*PI())/3)</f>
        <v>-0.41839744345313423</v>
      </c>
      <c r="AK101" s="11">
        <f>'OddsRatio_working_3-way'!U101/(3*'OddsRatio_working_3-way'!X101^(1/3))*SIN(('OddsRatio_working_3-way'!Y101+4*PI())/3)</f>
        <v>0.48578459417942849</v>
      </c>
      <c r="AL101" s="11">
        <f>'OddsRatio_working_3-way'!Z101+'OddsRatio_working_3-way'!AF101</f>
        <v>1.044059485647169</v>
      </c>
      <c r="AM101" s="11">
        <f>'OddsRatio_working_3-way'!AA101+'OddsRatio_working_3-way'!AG101</f>
        <v>-0.63874771165882804</v>
      </c>
      <c r="AN101" s="11">
        <f>'OddsRatio_working_3-way'!AB101+'OddsRatio_working_3-way'!AH101</f>
        <v>-0.40531177398834095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1.044059485647169</v>
      </c>
      <c r="AS101" s="11">
        <f>IF(('OddsRatio_working_3-way'!X101=0),IF(Q101&gt;0,-Q101^(1/3),(-Q101)^(1/3)),'OddsRatio_working_3-way'!AM101-'OddsRatio_working_3-way'!R101/3)</f>
        <v>-0.63874771165882804</v>
      </c>
      <c r="AT101" s="11">
        <f>IF(('OddsRatio_working_3-way'!X101=0),IF(Q101&gt;0,-Q101^(1/3),(-Q101)^(1/3)),'OddsRatio_working_3-way'!AN101-'OddsRatio_working_3-way'!R101/3)</f>
        <v>-0.40531177398834095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1.9</v>
      </c>
      <c r="B102" s="4">
        <f>IF('True_Odds_Calculator_3-way'!B103="","",'True_Odds_Calculator_3-way'!B103)</f>
        <v>3.38</v>
      </c>
      <c r="C102" s="4">
        <f>IF('True_Odds_Calculator_3-way'!C103="","",'True_Odds_Calculator_3-way'!C103)</f>
        <v>4.8</v>
      </c>
      <c r="D102" s="9">
        <f t="shared" si="26"/>
        <v>0.51400232089315345</v>
      </c>
      <c r="E102" s="9">
        <f t="shared" si="27"/>
        <v>0.28568442153766171</v>
      </c>
      <c r="F102" s="9">
        <f t="shared" si="28"/>
        <v>0.20031325756918486</v>
      </c>
      <c r="G102" s="9">
        <f t="shared" si="29"/>
        <v>1.0505738968094653</v>
      </c>
      <c r="H102" s="9">
        <f t="shared" si="30"/>
        <v>1.9455165071285188</v>
      </c>
      <c r="I102" s="9">
        <f t="shared" si="31"/>
        <v>3.5003658744065267</v>
      </c>
      <c r="J102" s="9">
        <f t="shared" si="32"/>
        <v>4.9921808078759673</v>
      </c>
      <c r="K102" s="11">
        <f t="shared" si="33"/>
        <v>0.52631578947368418</v>
      </c>
      <c r="L102" s="11">
        <f t="shared" si="34"/>
        <v>0.29585798816568049</v>
      </c>
      <c r="M102" s="11">
        <f t="shared" si="35"/>
        <v>0.20833333333333334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-0.26405325443786987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0.22967922765493615</v>
      </c>
      <c r="Q102" s="11">
        <f>2*'OddsRatio_working_3-way'!K102*'OddsRatio_working_3-way'!L102*'OddsRatio_working_3-way'!M102</f>
        <v>6.4881137755631688E-2</v>
      </c>
      <c r="R102" s="11">
        <f t="shared" si="36"/>
        <v>0</v>
      </c>
      <c r="S102" s="11">
        <f t="shared" si="37"/>
        <v>-0.86982161285566839</v>
      </c>
      <c r="T102" s="11">
        <f t="shared" si="38"/>
        <v>-0.24571232001572557</v>
      </c>
      <c r="U102" s="11">
        <f>'OddsRatio_working_3-way'!S102-'OddsRatio_working_3-way'!R102^2/3</f>
        <v>-0.86982161285566839</v>
      </c>
      <c r="V102" s="11">
        <f>'OddsRatio_working_3-way'!S102*'OddsRatio_working_3-way'!R102/3-2*'OddsRatio_working_3-way'!R102^3/27-'OddsRatio_working_3-way'!T102</f>
        <v>0.24571232001572557</v>
      </c>
      <c r="W102" s="11">
        <f>'OddsRatio_working_3-way'!V102^2+4*'OddsRatio_working_3-way'!U102^3/27</f>
        <v>-3.7121458660791848E-2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0.15612174966056314</v>
      </c>
      <c r="Y102" s="11">
        <f>IF('OddsRatio_working_3-way'!W102&gt;=0,IF('OddsRatio_working_3-way'!V102+SQRT('OddsRatio_working_3-way'!W102)&gt;0,0,PI()),ACOS('OddsRatio_working_3-way'!V102/(2*'OddsRatio_working_3-way'!X102)))</f>
        <v>0.66498614553989377</v>
      </c>
      <c r="Z102" s="11">
        <f>'OddsRatio_working_3-way'!X102^(1/3)*COS('OddsRatio_working_3-way'!Y102/3)</f>
        <v>0.52528694840473256</v>
      </c>
      <c r="AA102" s="11">
        <f>'OddsRatio_working_3-way'!X102^(1/3)*COS(('OddsRatio_working_3-way'!Y102+2*PI())/3)</f>
        <v>-0.36516478706291233</v>
      </c>
      <c r="AB102" s="11">
        <f>'OddsRatio_working_3-way'!X102^(1/3)*COS(('OddsRatio_working_3-way'!Y102+4*PI())/3)</f>
        <v>-0.16012216134182011</v>
      </c>
      <c r="AC102" s="11">
        <f>'OddsRatio_working_3-way'!X102^(1/3)*SIN('OddsRatio_working_3-way'!Y102/3)</f>
        <v>0.11838141515542024</v>
      </c>
      <c r="AD102" s="11">
        <f>'OddsRatio_working_3-way'!X102^(1/3)*SIN(('OddsRatio_working_3-way'!Y102+2*PI())/3)</f>
        <v>0.395721134017194</v>
      </c>
      <c r="AE102" s="11">
        <f>'OddsRatio_working_3-way'!X102^(1/3)*SIN(('OddsRatio_working_3-way'!Y102+4*PI())/3)</f>
        <v>-0.51410254917261422</v>
      </c>
      <c r="AF102" s="11">
        <f>-'OddsRatio_working_3-way'!U102/(3*'OddsRatio_working_3-way'!X102^(1/3))*COS(('OddsRatio_working_3-way'!Y102)/3)</f>
        <v>0.52528694840473267</v>
      </c>
      <c r="AG102" s="11">
        <f>-'OddsRatio_working_3-way'!U102/(3*'OddsRatio_working_3-way'!X102^(1/3))*COS(('OddsRatio_working_3-way'!Y102+2*PI())/3)</f>
        <v>-0.36516478706291239</v>
      </c>
      <c r="AH102" s="11">
        <f>-'OddsRatio_working_3-way'!U102/(3*'OddsRatio_working_3-way'!X102^(1/3))*COS(('OddsRatio_working_3-way'!Y102+4*PI())/3)</f>
        <v>-0.16012216134182014</v>
      </c>
      <c r="AI102" s="11">
        <f>'OddsRatio_working_3-way'!U102/(3*'OddsRatio_working_3-way'!X102^(1/3))*SIN(('OddsRatio_working_3-way'!Y102)/3)</f>
        <v>-0.11838141515542026</v>
      </c>
      <c r="AJ102" s="11">
        <f>'OddsRatio_working_3-way'!U102/(3*'OddsRatio_working_3-way'!X102^(1/3))*SIN(('OddsRatio_working_3-way'!Y102+2*PI())/3)</f>
        <v>-0.39572113401719405</v>
      </c>
      <c r="AK102" s="11">
        <f>'OddsRatio_working_3-way'!U102/(3*'OddsRatio_working_3-way'!X102^(1/3))*SIN(('OddsRatio_working_3-way'!Y102+4*PI())/3)</f>
        <v>0.51410254917261433</v>
      </c>
      <c r="AL102" s="11">
        <f>'OddsRatio_working_3-way'!Z102+'OddsRatio_working_3-way'!AF102</f>
        <v>1.0505738968094653</v>
      </c>
      <c r="AM102" s="11">
        <f>'OddsRatio_working_3-way'!AA102+'OddsRatio_working_3-way'!AG102</f>
        <v>-0.73032957412582467</v>
      </c>
      <c r="AN102" s="11">
        <f>'OddsRatio_working_3-way'!AB102+'OddsRatio_working_3-way'!AH102</f>
        <v>-0.32024432268364023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1.0505738968094653</v>
      </c>
      <c r="AS102" s="11">
        <f>IF(('OddsRatio_working_3-way'!X102=0),IF(Q102&gt;0,-Q102^(1/3),(-Q102)^(1/3)),'OddsRatio_working_3-way'!AM102-'OddsRatio_working_3-way'!R102/3)</f>
        <v>-0.73032957412582467</v>
      </c>
      <c r="AT102" s="11">
        <f>IF(('OddsRatio_working_3-way'!X102=0),IF(Q102&gt;0,-Q102^(1/3),(-Q102)^(1/3)),'OddsRatio_working_3-way'!AN102-'OddsRatio_working_3-way'!R102/3)</f>
        <v>-0.32024432268364023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1.99</v>
      </c>
      <c r="B103" s="4">
        <f>IF('True_Odds_Calculator_3-way'!B104="","",'True_Odds_Calculator_3-way'!B104)</f>
        <v>3.24</v>
      </c>
      <c r="C103" s="4">
        <f>IF('True_Odds_Calculator_3-way'!C104="","",'True_Odds_Calculator_3-way'!C104)</f>
        <v>4.5599999999999996</v>
      </c>
      <c r="D103" s="9">
        <f t="shared" si="26"/>
        <v>0.4904340096554749</v>
      </c>
      <c r="E103" s="9">
        <f t="shared" si="27"/>
        <v>0.29842800021558663</v>
      </c>
      <c r="F103" s="9">
        <f t="shared" si="28"/>
        <v>0.21113799012893847</v>
      </c>
      <c r="G103" s="9">
        <f t="shared" si="29"/>
        <v>1.0495053593891404</v>
      </c>
      <c r="H103" s="9">
        <f t="shared" si="30"/>
        <v>2.0390103057952489</v>
      </c>
      <c r="I103" s="9">
        <f t="shared" si="31"/>
        <v>3.3508920050316742</v>
      </c>
      <c r="J103" s="9">
        <f t="shared" si="32"/>
        <v>4.7362390794253395</v>
      </c>
      <c r="K103" s="11">
        <f t="shared" si="33"/>
        <v>0.50251256281407031</v>
      </c>
      <c r="L103" s="11">
        <f t="shared" si="34"/>
        <v>0.30864197530864196</v>
      </c>
      <c r="M103" s="11">
        <f t="shared" si="35"/>
        <v>0.2192982456140351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-0.26851606962688679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0.2309440858178699</v>
      </c>
      <c r="Q103" s="11">
        <f>2*'OddsRatio_working_3-way'!K103*'OddsRatio_working_3-way'!L103*'OddsRatio_working_3-way'!M103</f>
        <v>6.8024767545764336E-2</v>
      </c>
      <c r="R103" s="11">
        <f t="shared" si="36"/>
        <v>0</v>
      </c>
      <c r="S103" s="11">
        <f t="shared" si="37"/>
        <v>-0.86007547383951888</v>
      </c>
      <c r="T103" s="11">
        <f t="shared" si="38"/>
        <v>-0.25333592749323092</v>
      </c>
      <c r="U103" s="11">
        <f>'OddsRatio_working_3-way'!S103-'OddsRatio_working_3-way'!R103^2/3</f>
        <v>-0.86007547383951888</v>
      </c>
      <c r="V103" s="11">
        <f>'OddsRatio_working_3-way'!S103*'OddsRatio_working_3-way'!R103/3-2*'OddsRatio_working_3-way'!R103^3/27-'OddsRatio_working_3-way'!T103</f>
        <v>0.25333592749323092</v>
      </c>
      <c r="W103" s="11">
        <f>'OddsRatio_working_3-way'!V103^2+4*'OddsRatio_working_3-way'!U103^3/27</f>
        <v>-3.0076237626627353E-2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0.15350515446189658</v>
      </c>
      <c r="Y103" s="11">
        <f>IF('OddsRatio_working_3-way'!W103&gt;=0,IF('OddsRatio_working_3-way'!V103+SQRT('OddsRatio_working_3-way'!W103)&gt;0,0,PI()),ACOS('OddsRatio_working_3-way'!V103/(2*'OddsRatio_working_3-way'!X103)))</f>
        <v>0.60029191520697767</v>
      </c>
      <c r="Z103" s="11">
        <f>'OddsRatio_working_3-way'!X103^(1/3)*COS('OddsRatio_working_3-way'!Y103/3)</f>
        <v>0.52475267969457018</v>
      </c>
      <c r="AA103" s="11">
        <f>'OddsRatio_working_3-way'!X103^(1/3)*COS(('OddsRatio_working_3-way'!Y103+2*PI())/3)</f>
        <v>-0.35454378163073463</v>
      </c>
      <c r="AB103" s="11">
        <f>'OddsRatio_working_3-way'!X103^(1/3)*COS(('OddsRatio_working_3-way'!Y103+4*PI())/3)</f>
        <v>-0.17020889806383571</v>
      </c>
      <c r="AC103" s="11">
        <f>'OddsRatio_working_3-way'!X103^(1/3)*SIN('OddsRatio_working_3-way'!Y103/3)</f>
        <v>0.10642579464838754</v>
      </c>
      <c r="AD103" s="11">
        <f>'OddsRatio_working_3-way'!X103^(1/3)*SIN(('OddsRatio_working_3-way'!Y103+2*PI())/3)</f>
        <v>0.40123625399526264</v>
      </c>
      <c r="AE103" s="11">
        <f>'OddsRatio_working_3-way'!X103^(1/3)*SIN(('OddsRatio_working_3-way'!Y103+4*PI())/3)</f>
        <v>-0.50766204864365017</v>
      </c>
      <c r="AF103" s="11">
        <f>-'OddsRatio_working_3-way'!U103/(3*'OddsRatio_working_3-way'!X103^(1/3))*COS(('OddsRatio_working_3-way'!Y103)/3)</f>
        <v>0.52475267969457018</v>
      </c>
      <c r="AG103" s="11">
        <f>-'OddsRatio_working_3-way'!U103/(3*'OddsRatio_working_3-way'!X103^(1/3))*COS(('OddsRatio_working_3-way'!Y103+2*PI())/3)</f>
        <v>-0.35454378163073463</v>
      </c>
      <c r="AH103" s="11">
        <f>-'OddsRatio_working_3-way'!U103/(3*'OddsRatio_working_3-way'!X103^(1/3))*COS(('OddsRatio_working_3-way'!Y103+4*PI())/3)</f>
        <v>-0.17020889806383571</v>
      </c>
      <c r="AI103" s="11">
        <f>'OddsRatio_working_3-way'!U103/(3*'OddsRatio_working_3-way'!X103^(1/3))*SIN(('OddsRatio_working_3-way'!Y103)/3)</f>
        <v>-0.10642579464838754</v>
      </c>
      <c r="AJ103" s="11">
        <f>'OddsRatio_working_3-way'!U103/(3*'OddsRatio_working_3-way'!X103^(1/3))*SIN(('OddsRatio_working_3-way'!Y103+2*PI())/3)</f>
        <v>-0.40123625399526264</v>
      </c>
      <c r="AK103" s="11">
        <f>'OddsRatio_working_3-way'!U103/(3*'OddsRatio_working_3-way'!X103^(1/3))*SIN(('OddsRatio_working_3-way'!Y103+4*PI())/3)</f>
        <v>0.50766204864365017</v>
      </c>
      <c r="AL103" s="11">
        <f>'OddsRatio_working_3-way'!Z103+'OddsRatio_working_3-way'!AF103</f>
        <v>1.0495053593891404</v>
      </c>
      <c r="AM103" s="11">
        <f>'OddsRatio_working_3-way'!AA103+'OddsRatio_working_3-way'!AG103</f>
        <v>-0.70908756326146927</v>
      </c>
      <c r="AN103" s="11">
        <f>'OddsRatio_working_3-way'!AB103+'OddsRatio_working_3-way'!AH103</f>
        <v>-0.34041779612767142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1.0495053593891404</v>
      </c>
      <c r="AS103" s="11">
        <f>IF(('OddsRatio_working_3-way'!X103=0),IF(Q103&gt;0,-Q103^(1/3),(-Q103)^(1/3)),'OddsRatio_working_3-way'!AM103-'OddsRatio_working_3-way'!R103/3)</f>
        <v>-0.70908756326146927</v>
      </c>
      <c r="AT103" s="11">
        <f>IF(('OddsRatio_working_3-way'!X103=0),IF(Q103&gt;0,-Q103^(1/3),(-Q103)^(1/3)),'OddsRatio_working_3-way'!AN103-'OddsRatio_working_3-way'!R103/3)</f>
        <v>-0.34041779612767142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1.89</v>
      </c>
      <c r="B104" s="4">
        <f>IF('True_Odds_Calculator_3-way'!B105="","",'True_Odds_Calculator_3-way'!B105)</f>
        <v>3.46</v>
      </c>
      <c r="C104" s="4">
        <f>IF('True_Odds_Calculator_3-way'!C105="","",'True_Odds_Calculator_3-way'!C105)</f>
        <v>4.75</v>
      </c>
      <c r="D104" s="9">
        <f t="shared" si="26"/>
        <v>0.51751766568252333</v>
      </c>
      <c r="E104" s="9">
        <f t="shared" si="27"/>
        <v>0.27956994665568125</v>
      </c>
      <c r="F104" s="9">
        <f t="shared" si="28"/>
        <v>0.20291238766179531</v>
      </c>
      <c r="G104" s="9">
        <f t="shared" si="29"/>
        <v>1.0475294242646269</v>
      </c>
      <c r="H104" s="9">
        <f t="shared" si="30"/>
        <v>1.9323011875955178</v>
      </c>
      <c r="I104" s="9">
        <f t="shared" si="31"/>
        <v>3.5769223836909818</v>
      </c>
      <c r="J104" s="9">
        <f t="shared" si="32"/>
        <v>4.9282353409923516</v>
      </c>
      <c r="K104" s="11">
        <f t="shared" si="33"/>
        <v>0.52910052910052918</v>
      </c>
      <c r="L104" s="11">
        <f t="shared" si="34"/>
        <v>0.28901734104046245</v>
      </c>
      <c r="M104" s="11">
        <f t="shared" si="35"/>
        <v>0.21052631578947367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-0.26431686151795664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0.22857400405316441</v>
      </c>
      <c r="Q104" s="11">
        <f>2*'OddsRatio_working_3-way'!K104*'OddsRatio_working_3-way'!L104*'OddsRatio_working_3-way'!M104</f>
        <v>6.4387043395257582E-2</v>
      </c>
      <c r="R104" s="11">
        <f t="shared" si="36"/>
        <v>0</v>
      </c>
      <c r="S104" s="11">
        <f t="shared" si="37"/>
        <v>-0.86477269267074741</v>
      </c>
      <c r="T104" s="11">
        <f t="shared" si="38"/>
        <v>-0.24359794159739365</v>
      </c>
      <c r="U104" s="11">
        <f>'OddsRatio_working_3-way'!S104-'OddsRatio_working_3-way'!R104^2/3</f>
        <v>-0.86477269267074741</v>
      </c>
      <c r="V104" s="11">
        <f>'OddsRatio_working_3-way'!S104*'OddsRatio_working_3-way'!R104/3-2*'OddsRatio_working_3-way'!R104^3/27-'OddsRatio_working_3-way'!T104</f>
        <v>0.24359794159739365</v>
      </c>
      <c r="W104" s="11">
        <f>'OddsRatio_working_3-way'!V104^2+4*'OddsRatio_working_3-way'!U104^3/27</f>
        <v>-3.6468121070111201E-2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0.15476440015439469</v>
      </c>
      <c r="Y104" s="11">
        <f>IF('OddsRatio_working_3-way'!W104&gt;=0,IF('OddsRatio_working_3-way'!V104+SQRT('OddsRatio_working_3-way'!W104)&gt;0,0,PI()),ACOS('OddsRatio_working_3-way'!V104/(2*'OddsRatio_working_3-way'!X104)))</f>
        <v>0.66487154201452836</v>
      </c>
      <c r="Z104" s="11">
        <f>'OddsRatio_working_3-way'!X104^(1/3)*COS('OddsRatio_working_3-way'!Y104/3)</f>
        <v>0.52376471213231346</v>
      </c>
      <c r="AA104" s="11">
        <f>'OddsRatio_working_3-way'!X104^(1/3)*COS(('OddsRatio_working_3-way'!Y104+2*PI())/3)</f>
        <v>-0.36408836328394684</v>
      </c>
      <c r="AB104" s="11">
        <f>'OddsRatio_working_3-way'!X104^(1/3)*COS(('OddsRatio_working_3-way'!Y104+4*PI())/3)</f>
        <v>-0.15967634884836662</v>
      </c>
      <c r="AC104" s="11">
        <f>'OddsRatio_working_3-way'!X104^(1/3)*SIN('OddsRatio_working_3-way'!Y104/3)</f>
        <v>0.11801733155997592</v>
      </c>
      <c r="AD104" s="11">
        <f>'OddsRatio_working_3-way'!X104^(1/3)*SIN(('OddsRatio_working_3-way'!Y104+2*PI())/3)</f>
        <v>0.39458488053243918</v>
      </c>
      <c r="AE104" s="11">
        <f>'OddsRatio_working_3-way'!X104^(1/3)*SIN(('OddsRatio_working_3-way'!Y104+4*PI())/3)</f>
        <v>-0.51260221209241508</v>
      </c>
      <c r="AF104" s="11">
        <f>-'OddsRatio_working_3-way'!U104/(3*'OddsRatio_working_3-way'!X104^(1/3))*COS(('OddsRatio_working_3-way'!Y104)/3)</f>
        <v>0.52376471213231335</v>
      </c>
      <c r="AG104" s="11">
        <f>-'OddsRatio_working_3-way'!U104/(3*'OddsRatio_working_3-way'!X104^(1/3))*COS(('OddsRatio_working_3-way'!Y104+2*PI())/3)</f>
        <v>-0.36408836328394678</v>
      </c>
      <c r="AH104" s="11">
        <f>-'OddsRatio_working_3-way'!U104/(3*'OddsRatio_working_3-way'!X104^(1/3))*COS(('OddsRatio_working_3-way'!Y104+4*PI())/3)</f>
        <v>-0.15967634884836659</v>
      </c>
      <c r="AI104" s="11">
        <f>'OddsRatio_working_3-way'!U104/(3*'OddsRatio_working_3-way'!X104^(1/3))*SIN(('OddsRatio_working_3-way'!Y104)/3)</f>
        <v>-0.11801733155997589</v>
      </c>
      <c r="AJ104" s="11">
        <f>'OddsRatio_working_3-way'!U104/(3*'OddsRatio_working_3-way'!X104^(1/3))*SIN(('OddsRatio_working_3-way'!Y104+2*PI())/3)</f>
        <v>-0.39458488053243906</v>
      </c>
      <c r="AK104" s="11">
        <f>'OddsRatio_working_3-way'!U104/(3*'OddsRatio_working_3-way'!X104^(1/3))*SIN(('OddsRatio_working_3-way'!Y104+4*PI())/3)</f>
        <v>0.51260221209241497</v>
      </c>
      <c r="AL104" s="11">
        <f>'OddsRatio_working_3-way'!Z104+'OddsRatio_working_3-way'!AF104</f>
        <v>1.0475294242646269</v>
      </c>
      <c r="AM104" s="11">
        <f>'OddsRatio_working_3-way'!AA104+'OddsRatio_working_3-way'!AG104</f>
        <v>-0.72817672656789356</v>
      </c>
      <c r="AN104" s="11">
        <f>'OddsRatio_working_3-way'!AB104+'OddsRatio_working_3-way'!AH104</f>
        <v>-0.31935269769673325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1.0475294242646269</v>
      </c>
      <c r="AS104" s="11">
        <f>IF(('OddsRatio_working_3-way'!X104=0),IF(Q104&gt;0,-Q104^(1/3),(-Q104)^(1/3)),'OddsRatio_working_3-way'!AM104-'OddsRatio_working_3-way'!R104/3)</f>
        <v>-0.72817672656789356</v>
      </c>
      <c r="AT104" s="11">
        <f>IF(('OddsRatio_working_3-way'!X104=0),IF(Q104&gt;0,-Q104^(1/3),(-Q104)^(1/3)),'OddsRatio_working_3-way'!AN104-'OddsRatio_working_3-way'!R104/3)</f>
        <v>-0.31935269769673325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1.55</v>
      </c>
      <c r="B105" s="4">
        <f>IF('True_Odds_Calculator_3-way'!B106="","",'True_Odds_Calculator_3-way'!B106)</f>
        <v>4.38</v>
      </c>
      <c r="C105" s="4">
        <f>IF('True_Odds_Calculator_3-way'!C106="","",'True_Odds_Calculator_3-way'!C106)</f>
        <v>6.3</v>
      </c>
      <c r="D105" s="9">
        <f t="shared" si="26"/>
        <v>0.6312642933608934</v>
      </c>
      <c r="E105" s="9">
        <f t="shared" si="27"/>
        <v>0.21787923260587161</v>
      </c>
      <c r="F105" s="9">
        <f t="shared" si="28"/>
        <v>0.15085647403323482</v>
      </c>
      <c r="G105" s="9">
        <f t="shared" si="29"/>
        <v>1.0620409938858444</v>
      </c>
      <c r="H105" s="9">
        <f t="shared" si="30"/>
        <v>1.5841225466372144</v>
      </c>
      <c r="I105" s="9">
        <f t="shared" si="31"/>
        <v>4.5896985593341544</v>
      </c>
      <c r="J105" s="9">
        <f t="shared" si="32"/>
        <v>6.6288172675949752</v>
      </c>
      <c r="K105" s="11">
        <f t="shared" si="33"/>
        <v>0.64516129032258063</v>
      </c>
      <c r="L105" s="11">
        <f t="shared" si="34"/>
        <v>0.22831050228310504</v>
      </c>
      <c r="M105" s="11">
        <f t="shared" si="35"/>
        <v>0.15873015873015872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-0.23036097141267253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0.21580193917798868</v>
      </c>
      <c r="Q105" s="11">
        <f>2*'OddsRatio_working_3-way'!K105*'OddsRatio_working_3-way'!L105*'OddsRatio_working_3-way'!M105</f>
        <v>4.6760983570528415E-2</v>
      </c>
      <c r="R105" s="11">
        <f t="shared" si="36"/>
        <v>0</v>
      </c>
      <c r="S105" s="11">
        <f t="shared" si="37"/>
        <v>-0.93679905000659791</v>
      </c>
      <c r="T105" s="11">
        <f t="shared" si="38"/>
        <v>-0.20299004333837437</v>
      </c>
      <c r="U105" s="11">
        <f>'OddsRatio_working_3-way'!S105-'OddsRatio_working_3-way'!R105^2/3</f>
        <v>-0.93679905000659791</v>
      </c>
      <c r="V105" s="11">
        <f>'OddsRatio_working_3-way'!S105*'OddsRatio_working_3-way'!R105/3-2*'OddsRatio_working_3-way'!R105^3/27-'OddsRatio_working_3-way'!T105</f>
        <v>0.20299004333837437</v>
      </c>
      <c r="W105" s="11">
        <f>'OddsRatio_working_3-way'!V105^2+4*'OddsRatio_working_3-way'!U105^3/27</f>
        <v>-8.0591750884495744E-2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0.17449692588911905</v>
      </c>
      <c r="Y105" s="11">
        <f>IF('OddsRatio_working_3-way'!W105&gt;=0,IF('OddsRatio_working_3-way'!V105+SQRT('OddsRatio_working_3-way'!W105)&gt;0,0,PI()),ACOS('OddsRatio_working_3-way'!V105/(2*'OddsRatio_working_3-way'!X105)))</f>
        <v>0.95004853626144903</v>
      </c>
      <c r="Z105" s="11">
        <f>'OddsRatio_working_3-way'!X105^(1/3)*COS('OddsRatio_working_3-way'!Y105/3)</f>
        <v>0.53102049694292219</v>
      </c>
      <c r="AA105" s="11">
        <f>'OddsRatio_working_3-way'!X105^(1/3)*COS(('OddsRatio_working_3-way'!Y105+2*PI())/3)</f>
        <v>-0.41621753552659474</v>
      </c>
      <c r="AB105" s="11">
        <f>'OddsRatio_working_3-way'!X105^(1/3)*COS(('OddsRatio_working_3-way'!Y105+4*PI())/3)</f>
        <v>-0.11480296141632766</v>
      </c>
      <c r="AC105" s="11">
        <f>'OddsRatio_working_3-way'!X105^(1/3)*SIN('OddsRatio_working_3-way'!Y105/3)</f>
        <v>0.17402178550023922</v>
      </c>
      <c r="AD105" s="11">
        <f>'OddsRatio_working_3-way'!X105^(1/3)*SIN(('OddsRatio_working_3-way'!Y105+2*PI())/3)</f>
        <v>0.37286634753268788</v>
      </c>
      <c r="AE105" s="11">
        <f>'OddsRatio_working_3-way'!X105^(1/3)*SIN(('OddsRatio_working_3-way'!Y105+4*PI())/3)</f>
        <v>-0.54688813303292705</v>
      </c>
      <c r="AF105" s="11">
        <f>-'OddsRatio_working_3-way'!U105/(3*'OddsRatio_working_3-way'!X105^(1/3))*COS(('OddsRatio_working_3-way'!Y105)/3)</f>
        <v>0.53102049694292219</v>
      </c>
      <c r="AG105" s="11">
        <f>-'OddsRatio_working_3-way'!U105/(3*'OddsRatio_working_3-way'!X105^(1/3))*COS(('OddsRatio_working_3-way'!Y105+2*PI())/3)</f>
        <v>-0.41621753552659474</v>
      </c>
      <c r="AH105" s="11">
        <f>-'OddsRatio_working_3-way'!U105/(3*'OddsRatio_working_3-way'!X105^(1/3))*COS(('OddsRatio_working_3-way'!Y105+4*PI())/3)</f>
        <v>-0.11480296141632766</v>
      </c>
      <c r="AI105" s="11">
        <f>'OddsRatio_working_3-way'!U105/(3*'OddsRatio_working_3-way'!X105^(1/3))*SIN(('OddsRatio_working_3-way'!Y105)/3)</f>
        <v>-0.17402178550023922</v>
      </c>
      <c r="AJ105" s="11">
        <f>'OddsRatio_working_3-way'!U105/(3*'OddsRatio_working_3-way'!X105^(1/3))*SIN(('OddsRatio_working_3-way'!Y105+2*PI())/3)</f>
        <v>-0.37286634753268788</v>
      </c>
      <c r="AK105" s="11">
        <f>'OddsRatio_working_3-way'!U105/(3*'OddsRatio_working_3-way'!X105^(1/3))*SIN(('OddsRatio_working_3-way'!Y105+4*PI())/3)</f>
        <v>0.54688813303292705</v>
      </c>
      <c r="AL105" s="11">
        <f>'OddsRatio_working_3-way'!Z105+'OddsRatio_working_3-way'!AF105</f>
        <v>1.0620409938858444</v>
      </c>
      <c r="AM105" s="11">
        <f>'OddsRatio_working_3-way'!AA105+'OddsRatio_working_3-way'!AG105</f>
        <v>-0.83243507105318948</v>
      </c>
      <c r="AN105" s="11">
        <f>'OddsRatio_working_3-way'!AB105+'OddsRatio_working_3-way'!AH105</f>
        <v>-0.22960592283265532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1.0620409938858444</v>
      </c>
      <c r="AS105" s="11">
        <f>IF(('OddsRatio_working_3-way'!X105=0),IF(Q105&gt;0,-Q105^(1/3),(-Q105)^(1/3)),'OddsRatio_working_3-way'!AM105-'OddsRatio_working_3-way'!R105/3)</f>
        <v>-0.83243507105318948</v>
      </c>
      <c r="AT105" s="11">
        <f>IF(('OddsRatio_working_3-way'!X105=0),IF(Q105&gt;0,-Q105^(1/3),(-Q105)^(1/3)),'OddsRatio_working_3-way'!AN105-'OddsRatio_working_3-way'!R105/3)</f>
        <v>-0.22960592283265532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2.36</v>
      </c>
      <c r="B106" s="4">
        <f>IF('True_Odds_Calculator_3-way'!B107="","",'True_Odds_Calculator_3-way'!B107)</f>
        <v>2.97</v>
      </c>
      <c r="C106" s="4">
        <f>IF('True_Odds_Calculator_3-way'!C107="","",'True_Odds_Calculator_3-way'!C107)</f>
        <v>3.73</v>
      </c>
      <c r="D106" s="9">
        <f t="shared" si="26"/>
        <v>0.413200490439523</v>
      </c>
      <c r="E106" s="9">
        <f t="shared" si="27"/>
        <v>0.32710696997681227</v>
      </c>
      <c r="F106" s="9">
        <f t="shared" si="28"/>
        <v>0.25969253958366501</v>
      </c>
      <c r="G106" s="9">
        <f t="shared" si="29"/>
        <v>1.0442151875450132</v>
      </c>
      <c r="H106" s="9">
        <f t="shared" si="30"/>
        <v>2.4201326550612174</v>
      </c>
      <c r="I106" s="9">
        <f t="shared" si="31"/>
        <v>3.0571039194636769</v>
      </c>
      <c r="J106" s="9">
        <f t="shared" si="32"/>
        <v>3.8507074619978852</v>
      </c>
      <c r="K106" s="11">
        <f t="shared" si="33"/>
        <v>0.42372881355932207</v>
      </c>
      <c r="L106" s="11">
        <f t="shared" si="34"/>
        <v>0.33670033670033667</v>
      </c>
      <c r="M106" s="11">
        <f t="shared" si="35"/>
        <v>0.26809651474530832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-0.27976314239775879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0.23179034402735954</v>
      </c>
      <c r="Q106" s="11">
        <f>2*'OddsRatio_working_3-way'!K106*'OddsRatio_working_3-way'!L106*'OddsRatio_working_3-way'!M106</f>
        <v>7.6498463375366185E-2</v>
      </c>
      <c r="R106" s="11">
        <f t="shared" si="36"/>
        <v>0</v>
      </c>
      <c r="S106" s="11">
        <f t="shared" si="37"/>
        <v>-0.82852352186481748</v>
      </c>
      <c r="T106" s="11">
        <f t="shared" si="38"/>
        <v>-0.27344010622601234</v>
      </c>
      <c r="U106" s="11">
        <f>'OddsRatio_working_3-way'!S106-'OddsRatio_working_3-way'!R106^2/3</f>
        <v>-0.82852352186481748</v>
      </c>
      <c r="V106" s="11">
        <f>'OddsRatio_working_3-way'!S106*'OddsRatio_working_3-way'!R106/3-2*'OddsRatio_working_3-way'!R106^3/27-'OddsRatio_working_3-way'!T106</f>
        <v>0.27344010622601234</v>
      </c>
      <c r="W106" s="11">
        <f>'OddsRatio_working_3-way'!V106^2+4*'OddsRatio_working_3-way'!U106^3/27</f>
        <v>-9.4884323943139615E-3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0.1451360776023719</v>
      </c>
      <c r="Y106" s="11">
        <f>IF('OddsRatio_working_3-way'!W106&gt;=0,IF('OddsRatio_working_3-way'!V106+SQRT('OddsRatio_working_3-way'!W106)&gt;0,0,PI()),ACOS('OddsRatio_working_3-way'!V106/(2*'OddsRatio_working_3-way'!X106)))</f>
        <v>0.3422174101313884</v>
      </c>
      <c r="Z106" s="11">
        <f>'OddsRatio_working_3-way'!X106^(1/3)*COS('OddsRatio_working_3-way'!Y106/3)</f>
        <v>0.52210759377250671</v>
      </c>
      <c r="AA106" s="11">
        <f>'OddsRatio_working_3-way'!X106^(1/3)*COS(('OddsRatio_working_3-way'!Y106+2*PI())/3)</f>
        <v>-0.31285752126989896</v>
      </c>
      <c r="AB106" s="11">
        <f>'OddsRatio_working_3-way'!X106^(1/3)*COS(('OddsRatio_working_3-way'!Y106+4*PI())/3)</f>
        <v>-0.20925007250260788</v>
      </c>
      <c r="AC106" s="11">
        <f>'OddsRatio_working_3-way'!X106^(1/3)*SIN('OddsRatio_working_3-way'!Y106/3)</f>
        <v>5.9817788435846071E-2</v>
      </c>
      <c r="AD106" s="11">
        <f>'OddsRatio_working_3-way'!X106^(1/3)*SIN(('OddsRatio_working_3-way'!Y106+2*PI())/3)</f>
        <v>0.42224954549783383</v>
      </c>
      <c r="AE106" s="11">
        <f>'OddsRatio_working_3-way'!X106^(1/3)*SIN(('OddsRatio_working_3-way'!Y106+4*PI())/3)</f>
        <v>-0.48206733393367973</v>
      </c>
      <c r="AF106" s="11">
        <f>-'OddsRatio_working_3-way'!U106/(3*'OddsRatio_working_3-way'!X106^(1/3))*COS(('OddsRatio_working_3-way'!Y106)/3)</f>
        <v>0.5221075937725066</v>
      </c>
      <c r="AG106" s="11">
        <f>-'OddsRatio_working_3-way'!U106/(3*'OddsRatio_working_3-way'!X106^(1/3))*COS(('OddsRatio_working_3-way'!Y106+2*PI())/3)</f>
        <v>-0.31285752126989885</v>
      </c>
      <c r="AH106" s="11">
        <f>-'OddsRatio_working_3-way'!U106/(3*'OddsRatio_working_3-way'!X106^(1/3))*COS(('OddsRatio_working_3-way'!Y106+4*PI())/3)</f>
        <v>-0.20925007250260785</v>
      </c>
      <c r="AI106" s="11">
        <f>'OddsRatio_working_3-way'!U106/(3*'OddsRatio_working_3-way'!X106^(1/3))*SIN(('OddsRatio_working_3-way'!Y106)/3)</f>
        <v>-5.9817788435846057E-2</v>
      </c>
      <c r="AJ106" s="11">
        <f>'OddsRatio_working_3-way'!U106/(3*'OddsRatio_working_3-way'!X106^(1/3))*SIN(('OddsRatio_working_3-way'!Y106+2*PI())/3)</f>
        <v>-0.42224954549783378</v>
      </c>
      <c r="AK106" s="11">
        <f>'OddsRatio_working_3-way'!U106/(3*'OddsRatio_working_3-way'!X106^(1/3))*SIN(('OddsRatio_working_3-way'!Y106+4*PI())/3)</f>
        <v>0.48206733393367962</v>
      </c>
      <c r="AL106" s="11">
        <f>'OddsRatio_working_3-way'!Z106+'OddsRatio_working_3-way'!AF106</f>
        <v>1.0442151875450132</v>
      </c>
      <c r="AM106" s="11">
        <f>'OddsRatio_working_3-way'!AA106+'OddsRatio_working_3-way'!AG106</f>
        <v>-0.62571504253979782</v>
      </c>
      <c r="AN106" s="11">
        <f>'OddsRatio_working_3-way'!AB106+'OddsRatio_working_3-way'!AH106</f>
        <v>-0.41850014500521571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1.0442151875450132</v>
      </c>
      <c r="AS106" s="11">
        <f>IF(('OddsRatio_working_3-way'!X106=0),IF(Q106&gt;0,-Q106^(1/3),(-Q106)^(1/3)),'OddsRatio_working_3-way'!AM106-'OddsRatio_working_3-way'!R106/3)</f>
        <v>-0.62571504253979782</v>
      </c>
      <c r="AT106" s="11">
        <f>IF(('OddsRatio_working_3-way'!X106=0),IF(Q106&gt;0,-Q106^(1/3),(-Q106)^(1/3)),'OddsRatio_working_3-way'!AN106-'OddsRatio_working_3-way'!R106/3)</f>
        <v>-0.41850014500521571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1.53</v>
      </c>
      <c r="B107" s="4">
        <f>IF('True_Odds_Calculator_3-way'!B108="","",'True_Odds_Calculator_3-way'!B108)</f>
        <v>4.32</v>
      </c>
      <c r="C107" s="4">
        <f>IF('True_Odds_Calculator_3-way'!C108="","",'True_Odds_Calculator_3-way'!C108)</f>
        <v>6.79</v>
      </c>
      <c r="D107" s="9">
        <f t="shared" si="26"/>
        <v>0.63955009365427062</v>
      </c>
      <c r="E107" s="9">
        <f t="shared" si="27"/>
        <v>0.22072763540512993</v>
      </c>
      <c r="F107" s="9">
        <f t="shared" si="28"/>
        <v>0.13972227094059941</v>
      </c>
      <c r="G107" s="9">
        <f t="shared" si="29"/>
        <v>1.0633946733250221</v>
      </c>
      <c r="H107" s="9">
        <f t="shared" si="30"/>
        <v>1.5635991768622619</v>
      </c>
      <c r="I107" s="9">
        <f t="shared" si="31"/>
        <v>4.5304703154390742</v>
      </c>
      <c r="J107" s="9">
        <f t="shared" si="32"/>
        <v>7.1570551585518762</v>
      </c>
      <c r="K107" s="11">
        <f t="shared" si="33"/>
        <v>0.65359477124183007</v>
      </c>
      <c r="L107" s="11">
        <f t="shared" si="34"/>
        <v>0.23148148148148145</v>
      </c>
      <c r="M107" s="11">
        <f t="shared" si="35"/>
        <v>0.14727540500736377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-0.22701134673036838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0.21479891434746229</v>
      </c>
      <c r="Q107" s="11">
        <f>2*'OddsRatio_working_3-way'!K107*'OddsRatio_working_3-way'!L107*'OddsRatio_working_3-way'!M107</f>
        <v>4.4564090113581388E-2</v>
      </c>
      <c r="R107" s="11">
        <f t="shared" si="36"/>
        <v>0</v>
      </c>
      <c r="S107" s="11">
        <f t="shared" si="37"/>
        <v>-0.94620342745505426</v>
      </c>
      <c r="T107" s="11">
        <f t="shared" si="38"/>
        <v>-0.19630776503216893</v>
      </c>
      <c r="U107" s="11">
        <f>'OddsRatio_working_3-way'!S107-'OddsRatio_working_3-way'!R107^2/3</f>
        <v>-0.94620342745505426</v>
      </c>
      <c r="V107" s="11">
        <f>'OddsRatio_working_3-way'!S107*'OddsRatio_working_3-way'!R107/3-2*'OddsRatio_working_3-way'!R107^3/27-'OddsRatio_working_3-way'!T107</f>
        <v>0.19630776503216893</v>
      </c>
      <c r="W107" s="11">
        <f>'OddsRatio_working_3-way'!V107^2+4*'OddsRatio_working_3-way'!U107^3/27</f>
        <v>-8.6965010262994247E-2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0.1771311300103115</v>
      </c>
      <c r="Y107" s="11">
        <f>IF('OddsRatio_working_3-way'!W107&gt;=0,IF('OddsRatio_working_3-way'!V107+SQRT('OddsRatio_working_3-way'!W107)&gt;0,0,PI()),ACOS('OddsRatio_working_3-way'!V107/(2*'OddsRatio_working_3-way'!X107)))</f>
        <v>0.98347743696231438</v>
      </c>
      <c r="Z107" s="11">
        <f>'OddsRatio_working_3-way'!X107^(1/3)*COS('OddsRatio_working_3-way'!Y107/3)</f>
        <v>0.53169733666251107</v>
      </c>
      <c r="AA107" s="11">
        <f>'OddsRatio_working_3-way'!X107^(1/3)*COS(('OddsRatio_working_3-way'!Y107+2*PI())/3)</f>
        <v>-0.42245107413416078</v>
      </c>
      <c r="AB107" s="11">
        <f>'OddsRatio_working_3-way'!X107^(1/3)*COS(('OddsRatio_working_3-way'!Y107+4*PI())/3)</f>
        <v>-0.1092462625283505</v>
      </c>
      <c r="AC107" s="11">
        <f>'OddsRatio_working_3-way'!X107^(1/3)*SIN('OddsRatio_working_3-way'!Y107/3)</f>
        <v>0.18082888229210084</v>
      </c>
      <c r="AD107" s="11">
        <f>'OddsRatio_working_3-way'!X107^(1/3)*SIN(('OddsRatio_working_3-way'!Y107+2*PI())/3)</f>
        <v>0.37004895952821154</v>
      </c>
      <c r="AE107" s="11">
        <f>'OddsRatio_working_3-way'!X107^(1/3)*SIN(('OddsRatio_working_3-way'!Y107+4*PI())/3)</f>
        <v>-0.55087784182031219</v>
      </c>
      <c r="AF107" s="11">
        <f>-'OddsRatio_working_3-way'!U107/(3*'OddsRatio_working_3-way'!X107^(1/3))*COS(('OddsRatio_working_3-way'!Y107)/3)</f>
        <v>0.53169733666251096</v>
      </c>
      <c r="AG107" s="11">
        <f>-'OddsRatio_working_3-way'!U107/(3*'OddsRatio_working_3-way'!X107^(1/3))*COS(('OddsRatio_working_3-way'!Y107+2*PI())/3)</f>
        <v>-0.42245107413416072</v>
      </c>
      <c r="AH107" s="11">
        <f>-'OddsRatio_working_3-way'!U107/(3*'OddsRatio_working_3-way'!X107^(1/3))*COS(('OddsRatio_working_3-way'!Y107+4*PI())/3)</f>
        <v>-0.10924626252835047</v>
      </c>
      <c r="AI107" s="11">
        <f>'OddsRatio_working_3-way'!U107/(3*'OddsRatio_working_3-way'!X107^(1/3))*SIN(('OddsRatio_working_3-way'!Y107)/3)</f>
        <v>-0.18082888229210078</v>
      </c>
      <c r="AJ107" s="11">
        <f>'OddsRatio_working_3-way'!U107/(3*'OddsRatio_working_3-way'!X107^(1/3))*SIN(('OddsRatio_working_3-way'!Y107+2*PI())/3)</f>
        <v>-0.37004895952821143</v>
      </c>
      <c r="AK107" s="11">
        <f>'OddsRatio_working_3-way'!U107/(3*'OddsRatio_working_3-way'!X107^(1/3))*SIN(('OddsRatio_working_3-way'!Y107+4*PI())/3)</f>
        <v>0.55087784182031208</v>
      </c>
      <c r="AL107" s="11">
        <f>'OddsRatio_working_3-way'!Z107+'OddsRatio_working_3-way'!AF107</f>
        <v>1.0633946733250221</v>
      </c>
      <c r="AM107" s="11">
        <f>'OddsRatio_working_3-way'!AA107+'OddsRatio_working_3-way'!AG107</f>
        <v>-0.84490214826832144</v>
      </c>
      <c r="AN107" s="11">
        <f>'OddsRatio_working_3-way'!AB107+'OddsRatio_working_3-way'!AH107</f>
        <v>-0.21849252505670097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1.0633946733250221</v>
      </c>
      <c r="AS107" s="11">
        <f>IF(('OddsRatio_working_3-way'!X107=0),IF(Q107&gt;0,-Q107^(1/3),(-Q107)^(1/3)),'OddsRatio_working_3-way'!AM107-'OddsRatio_working_3-way'!R107/3)</f>
        <v>-0.84490214826832144</v>
      </c>
      <c r="AT107" s="11">
        <f>IF(('OddsRatio_working_3-way'!X107=0),IF(Q107&gt;0,-Q107^(1/3),(-Q107)^(1/3)),'OddsRatio_working_3-way'!AN107-'OddsRatio_working_3-way'!R107/3)</f>
        <v>-0.21849252505670097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3.37</v>
      </c>
      <c r="B108" s="4">
        <f>IF('True_Odds_Calculator_3-way'!B109="","",'True_Odds_Calculator_3-way'!B109)</f>
        <v>3.46</v>
      </c>
      <c r="C108" s="4">
        <f>IF('True_Odds_Calculator_3-way'!C109="","",'True_Odds_Calculator_3-way'!C109)</f>
        <v>2.2599999999999998</v>
      </c>
      <c r="D108" s="9">
        <f t="shared" si="26"/>
        <v>0.28784105703808183</v>
      </c>
      <c r="E108" s="9">
        <f t="shared" si="27"/>
        <v>0.28026165782333917</v>
      </c>
      <c r="F108" s="9">
        <f t="shared" si="28"/>
        <v>0.43189728513857883</v>
      </c>
      <c r="G108" s="9">
        <f t="shared" si="29"/>
        <v>1.0439407378545327</v>
      </c>
      <c r="H108" s="9">
        <f t="shared" si="30"/>
        <v>3.4741395487152427</v>
      </c>
      <c r="I108" s="9">
        <f t="shared" si="31"/>
        <v>3.5680942151221502</v>
      </c>
      <c r="J108" s="9">
        <f t="shared" si="32"/>
        <v>2.3153653296967112</v>
      </c>
      <c r="K108" s="11">
        <f t="shared" si="33"/>
        <v>0.29673590504451036</v>
      </c>
      <c r="L108" s="11">
        <f t="shared" si="34"/>
        <v>0.28901734104046245</v>
      </c>
      <c r="M108" s="11">
        <f t="shared" si="35"/>
        <v>0.44247787610619471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-0.27876584335823251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0.23110154761382526</v>
      </c>
      <c r="Q108" s="11">
        <f>2*'OddsRatio_working_3-way'!K108*'OddsRatio_working_3-way'!L108*'OddsRatio_working_3-way'!M108</f>
        <v>7.5895417935574805E-2</v>
      </c>
      <c r="R108" s="11">
        <f t="shared" si="36"/>
        <v>0</v>
      </c>
      <c r="S108" s="11">
        <f t="shared" si="37"/>
        <v>-0.82901672898585543</v>
      </c>
      <c r="T108" s="11">
        <f t="shared" si="38"/>
        <v>-0.27225508341078997</v>
      </c>
      <c r="U108" s="11">
        <f>'OddsRatio_working_3-way'!S108-'OddsRatio_working_3-way'!R108^2/3</f>
        <v>-0.82901672898585543</v>
      </c>
      <c r="V108" s="11">
        <f>'OddsRatio_working_3-way'!S108*'OddsRatio_working_3-way'!R108/3-2*'OddsRatio_working_3-way'!R108^3/27-'OddsRatio_working_3-way'!T108</f>
        <v>0.27225508341078997</v>
      </c>
      <c r="W108" s="11">
        <f>'OddsRatio_working_3-way'!V108^2+4*'OddsRatio_working_3-way'!U108^3/27</f>
        <v>-1.0285655517119907E-2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0.14526569274964418</v>
      </c>
      <c r="Y108" s="11">
        <f>IF('OddsRatio_working_3-way'!W108&gt;=0,IF('OddsRatio_working_3-way'!V108+SQRT('OddsRatio_working_3-way'!W108)&gt;0,0,PI()),ACOS('OddsRatio_working_3-way'!V108/(2*'OddsRatio_working_3-way'!X108)))</f>
        <v>0.35658741879155809</v>
      </c>
      <c r="Z108" s="11">
        <f>'OddsRatio_working_3-way'!X108^(1/3)*COS('OddsRatio_working_3-way'!Y108/3)</f>
        <v>0.52197036892726623</v>
      </c>
      <c r="AA108" s="11">
        <f>'OddsRatio_working_3-way'!X108^(1/3)*COS(('OddsRatio_working_3-way'!Y108+2*PI())/3)</f>
        <v>-0.31497020755257921</v>
      </c>
      <c r="AB108" s="11">
        <f>'OddsRatio_working_3-way'!X108^(1/3)*COS(('OddsRatio_working_3-way'!Y108+4*PI())/3)</f>
        <v>-0.2070001613746871</v>
      </c>
      <c r="AC108" s="11">
        <f>'OddsRatio_working_3-way'!X108^(1/3)*SIN('OddsRatio_working_3-way'!Y108/3)</f>
        <v>6.2336535225222374E-2</v>
      </c>
      <c r="AD108" s="11">
        <f>'OddsRatio_working_3-way'!X108^(1/3)*SIN(('OddsRatio_working_3-way'!Y108+2*PI())/3)</f>
        <v>0.42087133190113696</v>
      </c>
      <c r="AE108" s="11">
        <f>'OddsRatio_working_3-way'!X108^(1/3)*SIN(('OddsRatio_working_3-way'!Y108+4*PI())/3)</f>
        <v>-0.48320786712635927</v>
      </c>
      <c r="AF108" s="11">
        <f>-'OddsRatio_working_3-way'!U108/(3*'OddsRatio_working_3-way'!X108^(1/3))*COS(('OddsRatio_working_3-way'!Y108)/3)</f>
        <v>0.52197036892726634</v>
      </c>
      <c r="AG108" s="11">
        <f>-'OddsRatio_working_3-way'!U108/(3*'OddsRatio_working_3-way'!X108^(1/3))*COS(('OddsRatio_working_3-way'!Y108+2*PI())/3)</f>
        <v>-0.31497020755257926</v>
      </c>
      <c r="AH108" s="11">
        <f>-'OddsRatio_working_3-way'!U108/(3*'OddsRatio_working_3-way'!X108^(1/3))*COS(('OddsRatio_working_3-way'!Y108+4*PI())/3)</f>
        <v>-0.20700016137468716</v>
      </c>
      <c r="AI108" s="11">
        <f>'OddsRatio_working_3-way'!U108/(3*'OddsRatio_working_3-way'!X108^(1/3))*SIN(('OddsRatio_working_3-way'!Y108)/3)</f>
        <v>-6.2336535225222388E-2</v>
      </c>
      <c r="AJ108" s="11">
        <f>'OddsRatio_working_3-way'!U108/(3*'OddsRatio_working_3-way'!X108^(1/3))*SIN(('OddsRatio_working_3-way'!Y108+2*PI())/3)</f>
        <v>-0.42087133190113701</v>
      </c>
      <c r="AK108" s="11">
        <f>'OddsRatio_working_3-way'!U108/(3*'OddsRatio_working_3-way'!X108^(1/3))*SIN(('OddsRatio_working_3-way'!Y108+4*PI())/3)</f>
        <v>0.48320786712635933</v>
      </c>
      <c r="AL108" s="11">
        <f>'OddsRatio_working_3-way'!Z108+'OddsRatio_working_3-way'!AF108</f>
        <v>1.0439407378545327</v>
      </c>
      <c r="AM108" s="11">
        <f>'OddsRatio_working_3-way'!AA108+'OddsRatio_working_3-way'!AG108</f>
        <v>-0.62994041510515841</v>
      </c>
      <c r="AN108" s="11">
        <f>'OddsRatio_working_3-way'!AB108+'OddsRatio_working_3-way'!AH108</f>
        <v>-0.41400032274937426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1.0439407378545327</v>
      </c>
      <c r="AS108" s="11">
        <f>IF(('OddsRatio_working_3-way'!X108=0),IF(Q108&gt;0,-Q108^(1/3),(-Q108)^(1/3)),'OddsRatio_working_3-way'!AM108-'OddsRatio_working_3-way'!R108/3)</f>
        <v>-0.62994041510515841</v>
      </c>
      <c r="AT108" s="11">
        <f>IF(('OddsRatio_working_3-way'!X108=0),IF(Q108&gt;0,-Q108^(1/3),(-Q108)^(1/3)),'OddsRatio_working_3-way'!AN108-'OddsRatio_working_3-way'!R108/3)</f>
        <v>-0.41400032274937426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1.63</v>
      </c>
      <c r="B109" s="4">
        <f>IF('True_Odds_Calculator_3-way'!B110="","",'True_Odds_Calculator_3-way'!B110)</f>
        <v>3.95</v>
      </c>
      <c r="C109" s="4">
        <f>IF('True_Odds_Calculator_3-way'!C110="","",'True_Odds_Calculator_3-way'!C110)</f>
        <v>6.03</v>
      </c>
      <c r="D109" s="9">
        <f t="shared" si="26"/>
        <v>0.59966472350643529</v>
      </c>
      <c r="E109" s="9">
        <f t="shared" si="27"/>
        <v>0.24236216717962614</v>
      </c>
      <c r="F109" s="9">
        <f t="shared" si="28"/>
        <v>0.15797310931393882</v>
      </c>
      <c r="G109" s="9">
        <f t="shared" si="29"/>
        <v>1.059680176141353</v>
      </c>
      <c r="H109" s="9">
        <f t="shared" si="30"/>
        <v>1.6675985109690523</v>
      </c>
      <c r="I109" s="9">
        <f t="shared" si="31"/>
        <v>4.1260565196169932</v>
      </c>
      <c r="J109" s="9">
        <f t="shared" si="32"/>
        <v>6.3301912859910052</v>
      </c>
      <c r="K109" s="11">
        <f t="shared" si="33"/>
        <v>0.61349693251533743</v>
      </c>
      <c r="L109" s="11">
        <f t="shared" si="34"/>
        <v>0.25316455696202528</v>
      </c>
      <c r="M109" s="11">
        <f t="shared" si="35"/>
        <v>0.16583747927031509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-0.24078450644965765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0.22176915376522677</v>
      </c>
      <c r="Q109" s="11">
        <f>2*'OddsRatio_working_3-way'!K109*'OddsRatio_working_3-way'!L109*'OddsRatio_working_3-way'!M109</f>
        <v>5.1514321432108427E-2</v>
      </c>
      <c r="R109" s="11">
        <f t="shared" si="36"/>
        <v>0</v>
      </c>
      <c r="S109" s="11">
        <f t="shared" si="37"/>
        <v>-0.92102750727274663</v>
      </c>
      <c r="T109" s="11">
        <f t="shared" si="38"/>
        <v>-0.21394367184035926</v>
      </c>
      <c r="U109" s="11">
        <f>'OddsRatio_working_3-way'!S109-'OddsRatio_working_3-way'!R109^2/3</f>
        <v>-0.92102750727274663</v>
      </c>
      <c r="V109" s="11">
        <f>'OddsRatio_working_3-way'!S109*'OddsRatio_working_3-way'!R109/3-2*'OddsRatio_working_3-way'!R109^3/27-'OddsRatio_working_3-way'!T109</f>
        <v>0.21394367184035926</v>
      </c>
      <c r="W109" s="11">
        <f>'OddsRatio_working_3-way'!V109^2+4*'OddsRatio_working_3-way'!U109^3/27</f>
        <v>-6.997624772098622E-2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0.17010889339002941</v>
      </c>
      <c r="Y109" s="11">
        <f>IF('OddsRatio_working_3-way'!W109&gt;=0,IF('OddsRatio_working_3-way'!V109+SQRT('OddsRatio_working_3-way'!W109)&gt;0,0,PI()),ACOS('OddsRatio_working_3-way'!V109/(2*'OddsRatio_working_3-way'!X109)))</f>
        <v>0.89073168231772559</v>
      </c>
      <c r="Z109" s="11">
        <f>'OddsRatio_working_3-way'!X109^(1/3)*COS('OddsRatio_working_3-way'!Y109/3)</f>
        <v>0.52984008807067651</v>
      </c>
      <c r="AA109" s="11">
        <f>'OddsRatio_working_3-way'!X109^(1/3)*COS(('OddsRatio_working_3-way'!Y109+2*PI())/3)</f>
        <v>-0.40530874594232924</v>
      </c>
      <c r="AB109" s="11">
        <f>'OddsRatio_working_3-way'!X109^(1/3)*COS(('OddsRatio_working_3-way'!Y109+4*PI())/3)</f>
        <v>-0.12453134212834743</v>
      </c>
      <c r="AC109" s="11">
        <f>'OddsRatio_working_3-way'!X109^(1/3)*SIN('OddsRatio_working_3-way'!Y109/3)</f>
        <v>0.16210690967436669</v>
      </c>
      <c r="AD109" s="11">
        <f>'OddsRatio_working_3-way'!X109^(1/3)*SIN(('OddsRatio_working_3-way'!Y109+2*PI())/3)</f>
        <v>0.37780152137540679</v>
      </c>
      <c r="AE109" s="11">
        <f>'OddsRatio_working_3-way'!X109^(1/3)*SIN(('OddsRatio_working_3-way'!Y109+4*PI())/3)</f>
        <v>-0.53990843104977349</v>
      </c>
      <c r="AF109" s="11">
        <f>-'OddsRatio_working_3-way'!U109/(3*'OddsRatio_working_3-way'!X109^(1/3))*COS(('OddsRatio_working_3-way'!Y109)/3)</f>
        <v>0.52984008807067651</v>
      </c>
      <c r="AG109" s="11">
        <f>-'OddsRatio_working_3-way'!U109/(3*'OddsRatio_working_3-way'!X109^(1/3))*COS(('OddsRatio_working_3-way'!Y109+2*PI())/3)</f>
        <v>-0.40530874594232924</v>
      </c>
      <c r="AH109" s="11">
        <f>-'OddsRatio_working_3-way'!U109/(3*'OddsRatio_working_3-way'!X109^(1/3))*COS(('OddsRatio_working_3-way'!Y109+4*PI())/3)</f>
        <v>-0.12453134212834743</v>
      </c>
      <c r="AI109" s="11">
        <f>'OddsRatio_working_3-way'!U109/(3*'OddsRatio_working_3-way'!X109^(1/3))*SIN(('OddsRatio_working_3-way'!Y109)/3)</f>
        <v>-0.16210690967436669</v>
      </c>
      <c r="AJ109" s="11">
        <f>'OddsRatio_working_3-way'!U109/(3*'OddsRatio_working_3-way'!X109^(1/3))*SIN(('OddsRatio_working_3-way'!Y109+2*PI())/3)</f>
        <v>-0.37780152137540679</v>
      </c>
      <c r="AK109" s="11">
        <f>'OddsRatio_working_3-way'!U109/(3*'OddsRatio_working_3-way'!X109^(1/3))*SIN(('OddsRatio_working_3-way'!Y109+4*PI())/3)</f>
        <v>0.53990843104977349</v>
      </c>
      <c r="AL109" s="11">
        <f>'OddsRatio_working_3-way'!Z109+'OddsRatio_working_3-way'!AF109</f>
        <v>1.059680176141353</v>
      </c>
      <c r="AM109" s="11">
        <f>'OddsRatio_working_3-way'!AA109+'OddsRatio_working_3-way'!AG109</f>
        <v>-0.81061749188465848</v>
      </c>
      <c r="AN109" s="11">
        <f>'OddsRatio_working_3-way'!AB109+'OddsRatio_working_3-way'!AH109</f>
        <v>-0.24906268425669487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1.059680176141353</v>
      </c>
      <c r="AS109" s="11">
        <f>IF(('OddsRatio_working_3-way'!X109=0),IF(Q109&gt;0,-Q109^(1/3),(-Q109)^(1/3)),'OddsRatio_working_3-way'!AM109-'OddsRatio_working_3-way'!R109/3)</f>
        <v>-0.81061749188465848</v>
      </c>
      <c r="AT109" s="11">
        <f>IF(('OddsRatio_working_3-way'!X109=0),IF(Q109&gt;0,-Q109^(1/3),(-Q109)^(1/3)),'OddsRatio_working_3-way'!AN109-'OddsRatio_working_3-way'!R109/3)</f>
        <v>-0.24906268425669487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3.75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2.2200000000000002</v>
      </c>
      <c r="D110" s="9">
        <f t="shared" si="26"/>
        <v>0.25846050930179276</v>
      </c>
      <c r="E110" s="9">
        <f t="shared" si="27"/>
        <v>0.30155757505864433</v>
      </c>
      <c r="F110" s="9">
        <f t="shared" si="28"/>
        <v>0.4399819156395629</v>
      </c>
      <c r="G110" s="9">
        <f t="shared" si="29"/>
        <v>1.0432956455076785</v>
      </c>
      <c r="H110" s="9">
        <f t="shared" si="30"/>
        <v>3.8690630251461156</v>
      </c>
      <c r="I110" s="9">
        <f t="shared" si="31"/>
        <v>3.3161163330270464</v>
      </c>
      <c r="J110" s="9">
        <f t="shared" si="32"/>
        <v>2.2728206875193679</v>
      </c>
      <c r="K110" s="11">
        <f t="shared" si="33"/>
        <v>0.26666666666666666</v>
      </c>
      <c r="L110" s="11">
        <f t="shared" si="34"/>
        <v>0.3105590062111801</v>
      </c>
      <c r="M110" s="11">
        <f t="shared" si="35"/>
        <v>0.4504504504504504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-0.2778467908902692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0.23091414395762219</v>
      </c>
      <c r="Q110" s="11">
        <f>2*'OddsRatio_working_3-way'!K110*'OddsRatio_working_3-way'!L110*'OddsRatio_working_3-way'!M110</f>
        <v>7.460877026094416E-2</v>
      </c>
      <c r="R110" s="11">
        <f t="shared" si="36"/>
        <v>0</v>
      </c>
      <c r="S110" s="11">
        <f t="shared" si="37"/>
        <v>-0.8310844376418145</v>
      </c>
      <c r="T110" s="11">
        <f t="shared" si="38"/>
        <v>-0.268524858688793</v>
      </c>
      <c r="U110" s="11">
        <f>'OddsRatio_working_3-way'!S110-'OddsRatio_working_3-way'!R110^2/3</f>
        <v>-0.8310844376418145</v>
      </c>
      <c r="V110" s="11">
        <f>'OddsRatio_working_3-way'!S110*'OddsRatio_working_3-way'!R110/3-2*'OddsRatio_working_3-way'!R110^3/27-'OddsRatio_working_3-way'!T110</f>
        <v>0.268524858688793</v>
      </c>
      <c r="W110" s="11">
        <f>'OddsRatio_working_3-way'!V110^2+4*'OddsRatio_working_3-way'!U110^3/27</f>
        <v>-1.2936050162769622E-2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0.14580950748888588</v>
      </c>
      <c r="Y110" s="11">
        <f>IF('OddsRatio_working_3-way'!W110&gt;=0,IF('OddsRatio_working_3-way'!V110+SQRT('OddsRatio_working_3-way'!W110)&gt;0,0,PI()),ACOS('OddsRatio_working_3-way'!V110/(2*'OddsRatio_working_3-way'!X110)))</f>
        <v>0.40065148777799631</v>
      </c>
      <c r="Z110" s="11">
        <f>'OddsRatio_working_3-way'!X110^(1/3)*COS('OddsRatio_working_3-way'!Y110/3)</f>
        <v>0.52164782275383925</v>
      </c>
      <c r="AA110" s="11">
        <f>'OddsRatio_working_3-way'!X110^(1/3)*COS(('OddsRatio_working_3-way'!Y110+2*PI())/3)</f>
        <v>-0.3215179899397248</v>
      </c>
      <c r="AB110" s="11">
        <f>'OddsRatio_working_3-way'!X110^(1/3)*COS(('OddsRatio_working_3-way'!Y110+4*PI())/3)</f>
        <v>-0.20012983281411476</v>
      </c>
      <c r="AC110" s="11">
        <f>'OddsRatio_working_3-way'!X110^(1/3)*SIN('OddsRatio_working_3-way'!Y110/3)</f>
        <v>7.0083485192903722E-2</v>
      </c>
      <c r="AD110" s="11">
        <f>'OddsRatio_working_3-way'!X110^(1/3)*SIN(('OddsRatio_working_3-way'!Y110+2*PI())/3)</f>
        <v>0.41671852373721502</v>
      </c>
      <c r="AE110" s="11">
        <f>'OddsRatio_working_3-way'!X110^(1/3)*SIN(('OddsRatio_working_3-way'!Y110+4*PI())/3)</f>
        <v>-0.48680200893011866</v>
      </c>
      <c r="AF110" s="11">
        <f>-'OddsRatio_working_3-way'!U110/(3*'OddsRatio_working_3-way'!X110^(1/3))*COS(('OddsRatio_working_3-way'!Y110)/3)</f>
        <v>0.52164782275383936</v>
      </c>
      <c r="AG110" s="11">
        <f>-'OddsRatio_working_3-way'!U110/(3*'OddsRatio_working_3-way'!X110^(1/3))*COS(('OddsRatio_working_3-way'!Y110+2*PI())/3)</f>
        <v>-0.32151798993972486</v>
      </c>
      <c r="AH110" s="11">
        <f>-'OddsRatio_working_3-way'!U110/(3*'OddsRatio_working_3-way'!X110^(1/3))*COS(('OddsRatio_working_3-way'!Y110+4*PI())/3)</f>
        <v>-0.20012983281411481</v>
      </c>
      <c r="AI110" s="11">
        <f>'OddsRatio_working_3-way'!U110/(3*'OddsRatio_working_3-way'!X110^(1/3))*SIN(('OddsRatio_working_3-way'!Y110)/3)</f>
        <v>-7.0083485192903736E-2</v>
      </c>
      <c r="AJ110" s="11">
        <f>'OddsRatio_working_3-way'!U110/(3*'OddsRatio_working_3-way'!X110^(1/3))*SIN(('OddsRatio_working_3-way'!Y110+2*PI())/3)</f>
        <v>-0.41671852373721513</v>
      </c>
      <c r="AK110" s="11">
        <f>'OddsRatio_working_3-way'!U110/(3*'OddsRatio_working_3-way'!X110^(1/3))*SIN(('OddsRatio_working_3-way'!Y110+4*PI())/3)</f>
        <v>0.48680200893011871</v>
      </c>
      <c r="AL110" s="11">
        <f>'OddsRatio_working_3-way'!Z110+'OddsRatio_working_3-way'!AF110</f>
        <v>1.0432956455076785</v>
      </c>
      <c r="AM110" s="11">
        <f>'OddsRatio_working_3-way'!AA110+'OddsRatio_working_3-way'!AG110</f>
        <v>-0.6430359798794496</v>
      </c>
      <c r="AN110" s="11">
        <f>'OddsRatio_working_3-way'!AB110+'OddsRatio_working_3-way'!AH110</f>
        <v>-0.40025966562822957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1.0432956455076785</v>
      </c>
      <c r="AS110" s="11">
        <f>IF(('OddsRatio_working_3-way'!X110=0),IF(Q110&gt;0,-Q110^(1/3),(-Q110)^(1/3)),'OddsRatio_working_3-way'!AM110-'OddsRatio_working_3-way'!R110/3)</f>
        <v>-0.6430359798794496</v>
      </c>
      <c r="AT110" s="11">
        <f>IF(('OddsRatio_working_3-way'!X110=0),IF(Q110&gt;0,-Q110^(1/3),(-Q110)^(1/3)),'OddsRatio_working_3-way'!AN110-'OddsRatio_working_3-way'!R110/3)</f>
        <v>-0.40025966562822957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3.04</v>
      </c>
      <c r="B111" s="4">
        <f>IF('True_Odds_Calculator_3-way'!B112="","",'True_Odds_Calculator_3-way'!B112)</f>
        <v>3.8</v>
      </c>
      <c r="C111" s="4">
        <f>IF('True_Odds_Calculator_3-way'!C112="","",'True_Odds_Calculator_3-way'!C112)</f>
        <v>2.29</v>
      </c>
      <c r="D111" s="9">
        <f t="shared" si="26"/>
        <v>0.319337651076676</v>
      </c>
      <c r="E111" s="9">
        <f t="shared" si="27"/>
        <v>0.25474052549698795</v>
      </c>
      <c r="F111" s="9">
        <f t="shared" si="28"/>
        <v>0.42592182342633589</v>
      </c>
      <c r="G111" s="9">
        <f t="shared" si="29"/>
        <v>1.0448439545200561</v>
      </c>
      <c r="H111" s="9">
        <f t="shared" si="30"/>
        <v>3.1314816672209145</v>
      </c>
      <c r="I111" s="9">
        <f t="shared" si="31"/>
        <v>3.9255630726561566</v>
      </c>
      <c r="J111" s="9">
        <f t="shared" si="32"/>
        <v>2.3478487013308729</v>
      </c>
      <c r="K111" s="11">
        <f t="shared" si="33"/>
        <v>0.32894736842105265</v>
      </c>
      <c r="L111" s="11">
        <f t="shared" si="34"/>
        <v>0.26315789473684209</v>
      </c>
      <c r="M111" s="11">
        <f t="shared" si="35"/>
        <v>0.4366812227074236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-0.2785385089936977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0.23172229009665046</v>
      </c>
      <c r="Q111" s="11">
        <f>2*'OddsRatio_working_3-way'!K111*'OddsRatio_working_3-way'!L111*'OddsRatio_working_3-way'!M111</f>
        <v>7.560270476236558E-2</v>
      </c>
      <c r="R111" s="11">
        <f t="shared" si="36"/>
        <v>0</v>
      </c>
      <c r="S111" s="11">
        <f t="shared" si="37"/>
        <v>-0.83192191605324306</v>
      </c>
      <c r="T111" s="11">
        <f t="shared" si="38"/>
        <v>-0.27142640001737134</v>
      </c>
      <c r="U111" s="11">
        <f>'OddsRatio_working_3-way'!S111-'OddsRatio_working_3-way'!R111^2/3</f>
        <v>-0.83192191605324306</v>
      </c>
      <c r="V111" s="11">
        <f>'OddsRatio_working_3-way'!S111*'OddsRatio_working_3-way'!R111/3-2*'OddsRatio_working_3-way'!R111^3/27-'OddsRatio_working_3-way'!T111</f>
        <v>0.27142640001737134</v>
      </c>
      <c r="W111" s="11">
        <f>'OddsRatio_working_3-way'!V111^2+4*'OddsRatio_working_3-way'!U111^3/27</f>
        <v>-1.1626706184278468E-2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0.14602995994886508</v>
      </c>
      <c r="Y111" s="11">
        <f>IF('OddsRatio_working_3-way'!W111&gt;=0,IF('OddsRatio_working_3-way'!V111+SQRT('OddsRatio_working_3-way'!W111)&gt;0,0,PI()),ACOS('OddsRatio_working_3-way'!V111/(2*'OddsRatio_working_3-way'!X111)))</f>
        <v>0.37814320368930732</v>
      </c>
      <c r="Z111" s="11">
        <f>'OddsRatio_working_3-way'!X111^(1/3)*COS('OddsRatio_working_3-way'!Y111/3)</f>
        <v>0.52242197726002804</v>
      </c>
      <c r="AA111" s="11">
        <f>'OddsRatio_working_3-way'!X111^(1/3)*COS(('OddsRatio_working_3-way'!Y111+2*PI())/3)</f>
        <v>-0.3185428058879981</v>
      </c>
      <c r="AB111" s="11">
        <f>'OddsRatio_working_3-way'!X111^(1/3)*COS(('OddsRatio_working_3-way'!Y111+4*PI())/3)</f>
        <v>-0.20387917137203007</v>
      </c>
      <c r="AC111" s="11">
        <f>'OddsRatio_working_3-way'!X111^(1/3)*SIN('OddsRatio_working_3-way'!Y111/3)</f>
        <v>6.620108025405512E-2</v>
      </c>
      <c r="AD111" s="11">
        <f>'OddsRatio_working_3-way'!X111^(1/3)*SIN(('OddsRatio_working_3-way'!Y111+2*PI())/3)</f>
        <v>0.41933016367545312</v>
      </c>
      <c r="AE111" s="11">
        <f>'OddsRatio_working_3-way'!X111^(1/3)*SIN(('OddsRatio_working_3-way'!Y111+4*PI())/3)</f>
        <v>-0.48553124392950808</v>
      </c>
      <c r="AF111" s="11">
        <f>-'OddsRatio_working_3-way'!U111/(3*'OddsRatio_working_3-way'!X111^(1/3))*COS(('OddsRatio_working_3-way'!Y111)/3)</f>
        <v>0.52242197726002793</v>
      </c>
      <c r="AG111" s="11">
        <f>-'OddsRatio_working_3-way'!U111/(3*'OddsRatio_working_3-way'!X111^(1/3))*COS(('OddsRatio_working_3-way'!Y111+2*PI())/3)</f>
        <v>-0.31854280588799805</v>
      </c>
      <c r="AH111" s="11">
        <f>-'OddsRatio_working_3-way'!U111/(3*'OddsRatio_working_3-way'!X111^(1/3))*COS(('OddsRatio_working_3-way'!Y111+4*PI())/3)</f>
        <v>-0.20387917137203002</v>
      </c>
      <c r="AI111" s="11">
        <f>'OddsRatio_working_3-way'!U111/(3*'OddsRatio_working_3-way'!X111^(1/3))*SIN(('OddsRatio_working_3-way'!Y111)/3)</f>
        <v>-6.6201080254055106E-2</v>
      </c>
      <c r="AJ111" s="11">
        <f>'OddsRatio_working_3-way'!U111/(3*'OddsRatio_working_3-way'!X111^(1/3))*SIN(('OddsRatio_working_3-way'!Y111+2*PI())/3)</f>
        <v>-0.419330163675453</v>
      </c>
      <c r="AK111" s="11">
        <f>'OddsRatio_working_3-way'!U111/(3*'OddsRatio_working_3-way'!X111^(1/3))*SIN(('OddsRatio_working_3-way'!Y111+4*PI())/3)</f>
        <v>0.48553124392950797</v>
      </c>
      <c r="AL111" s="11">
        <f>'OddsRatio_working_3-way'!Z111+'OddsRatio_working_3-way'!AF111</f>
        <v>1.0448439545200561</v>
      </c>
      <c r="AM111" s="11">
        <f>'OddsRatio_working_3-way'!AA111+'OddsRatio_working_3-way'!AG111</f>
        <v>-0.63708561177599621</v>
      </c>
      <c r="AN111" s="11">
        <f>'OddsRatio_working_3-way'!AB111+'OddsRatio_working_3-way'!AH111</f>
        <v>-0.40775834274406009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1.0448439545200561</v>
      </c>
      <c r="AS111" s="11">
        <f>IF(('OddsRatio_working_3-way'!X111=0),IF(Q111&gt;0,-Q111^(1/3),(-Q111)^(1/3)),'OddsRatio_working_3-way'!AM111-'OddsRatio_working_3-way'!R111/3)</f>
        <v>-0.63708561177599621</v>
      </c>
      <c r="AT111" s="11">
        <f>IF(('OddsRatio_working_3-way'!X111=0),IF(Q111&gt;0,-Q111^(1/3),(-Q111)^(1/3)),'OddsRatio_working_3-way'!AN111-'OddsRatio_working_3-way'!R111/3)</f>
        <v>-0.40775834274406009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1.64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5.88</v>
      </c>
      <c r="D112" s="9">
        <f t="shared" si="26"/>
        <v>0.59628951890335069</v>
      </c>
      <c r="E112" s="9">
        <f t="shared" si="27"/>
        <v>0.24143636962395168</v>
      </c>
      <c r="F112" s="9">
        <f t="shared" si="28"/>
        <v>0.16227411147269766</v>
      </c>
      <c r="G112" s="9">
        <f t="shared" si="29"/>
        <v>1.0578713975614198</v>
      </c>
      <c r="H112" s="9">
        <f t="shared" si="30"/>
        <v>1.6770376944393091</v>
      </c>
      <c r="I112" s="9">
        <f t="shared" si="31"/>
        <v>4.1418780507574162</v>
      </c>
      <c r="J112" s="9">
        <f t="shared" si="32"/>
        <v>6.162412420099729</v>
      </c>
      <c r="K112" s="11">
        <f t="shared" si="33"/>
        <v>0.6097560975609756</v>
      </c>
      <c r="L112" s="11">
        <f t="shared" si="34"/>
        <v>0.25188916876574308</v>
      </c>
      <c r="M112" s="11">
        <f t="shared" si="35"/>
        <v>0.17006802721088435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-0.24229506264630329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0.22176653422319964</v>
      </c>
      <c r="Q112" s="11">
        <f>2*'OddsRatio_working_3-way'!K112*'OddsRatio_working_3-way'!L112*'OddsRatio_working_3-way'!M112</f>
        <v>5.2241821960706626E-2</v>
      </c>
      <c r="R112" s="11">
        <f t="shared" si="36"/>
        <v>0</v>
      </c>
      <c r="S112" s="11">
        <f t="shared" si="37"/>
        <v>-0.91527467295909892</v>
      </c>
      <c r="T112" s="11">
        <f t="shared" si="38"/>
        <v>-0.21561240823535899</v>
      </c>
      <c r="U112" s="11">
        <f>'OddsRatio_working_3-way'!S112-'OddsRatio_working_3-way'!R112^2/3</f>
        <v>-0.91527467295909892</v>
      </c>
      <c r="V112" s="11">
        <f>'OddsRatio_working_3-way'!S112*'OddsRatio_working_3-way'!R112/3-2*'OddsRatio_working_3-way'!R112^3/27-'OddsRatio_working_3-way'!T112</f>
        <v>0.21561240823535899</v>
      </c>
      <c r="W112" s="11">
        <f>'OddsRatio_working_3-way'!V112^2+4*'OddsRatio_working_3-way'!U112^3/27</f>
        <v>-6.7104025907161663E-2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0.16851760775376912</v>
      </c>
      <c r="Y112" s="11">
        <f>IF('OddsRatio_working_3-way'!W112&gt;=0,IF('OddsRatio_working_3-way'!V112+SQRT('OddsRatio_working_3-way'!W112)&gt;0,0,PI()),ACOS('OddsRatio_working_3-way'!V112/(2*'OddsRatio_working_3-way'!X112)))</f>
        <v>0.87664604293928494</v>
      </c>
      <c r="Z112" s="11">
        <f>'OddsRatio_working_3-way'!X112^(1/3)*COS('OddsRatio_working_3-way'!Y112/3)</f>
        <v>0.5289356987807099</v>
      </c>
      <c r="AA112" s="11">
        <f>'OddsRatio_working_3-way'!X112^(1/3)*COS(('OddsRatio_working_3-way'!Y112+2*PI())/3)</f>
        <v>-0.40226820554481596</v>
      </c>
      <c r="AB112" s="11">
        <f>'OddsRatio_working_3-way'!X112^(1/3)*COS(('OddsRatio_working_3-way'!Y112+4*PI())/3)</f>
        <v>-0.12666749323589407</v>
      </c>
      <c r="AC112" s="11">
        <f>'OddsRatio_working_3-way'!X112^(1/3)*SIN('OddsRatio_working_3-way'!Y112/3)</f>
        <v>0.15911814544040864</v>
      </c>
      <c r="AD112" s="11">
        <f>'OddsRatio_working_3-way'!X112^(1/3)*SIN(('OddsRatio_working_3-way'!Y112+2*PI())/3)</f>
        <v>0.37851267939236416</v>
      </c>
      <c r="AE112" s="11">
        <f>'OddsRatio_working_3-way'!X112^(1/3)*SIN(('OddsRatio_working_3-way'!Y112+4*PI())/3)</f>
        <v>-0.5376308248327728</v>
      </c>
      <c r="AF112" s="11">
        <f>-'OddsRatio_working_3-way'!U112/(3*'OddsRatio_working_3-way'!X112^(1/3))*COS(('OddsRatio_working_3-way'!Y112)/3)</f>
        <v>0.52893569878071001</v>
      </c>
      <c r="AG112" s="11">
        <f>-'OddsRatio_working_3-way'!U112/(3*'OddsRatio_working_3-way'!X112^(1/3))*COS(('OddsRatio_working_3-way'!Y112+2*PI())/3)</f>
        <v>-0.40226820554481602</v>
      </c>
      <c r="AH112" s="11">
        <f>-'OddsRatio_working_3-way'!U112/(3*'OddsRatio_working_3-way'!X112^(1/3))*COS(('OddsRatio_working_3-way'!Y112+4*PI())/3)</f>
        <v>-0.1266674932358941</v>
      </c>
      <c r="AI112" s="11">
        <f>'OddsRatio_working_3-way'!U112/(3*'OddsRatio_working_3-way'!X112^(1/3))*SIN(('OddsRatio_working_3-way'!Y112)/3)</f>
        <v>-0.15911814544040867</v>
      </c>
      <c r="AJ112" s="11">
        <f>'OddsRatio_working_3-way'!U112/(3*'OddsRatio_working_3-way'!X112^(1/3))*SIN(('OddsRatio_working_3-way'!Y112+2*PI())/3)</f>
        <v>-0.37851267939236422</v>
      </c>
      <c r="AK112" s="11">
        <f>'OddsRatio_working_3-way'!U112/(3*'OddsRatio_working_3-way'!X112^(1/3))*SIN(('OddsRatio_working_3-way'!Y112+4*PI())/3)</f>
        <v>0.53763082483277291</v>
      </c>
      <c r="AL112" s="11">
        <f>'OddsRatio_working_3-way'!Z112+'OddsRatio_working_3-way'!AF112</f>
        <v>1.0578713975614198</v>
      </c>
      <c r="AM112" s="11">
        <f>'OddsRatio_working_3-way'!AA112+'OddsRatio_working_3-way'!AG112</f>
        <v>-0.80453641108963203</v>
      </c>
      <c r="AN112" s="11">
        <f>'OddsRatio_working_3-way'!AB112+'OddsRatio_working_3-way'!AH112</f>
        <v>-0.2533349864717882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1.0578713975614198</v>
      </c>
      <c r="AS112" s="11">
        <f>IF(('OddsRatio_working_3-way'!X112=0),IF(Q112&gt;0,-Q112^(1/3),(-Q112)^(1/3)),'OddsRatio_working_3-way'!AM112-'OddsRatio_working_3-way'!R112/3)</f>
        <v>-0.80453641108963203</v>
      </c>
      <c r="AT112" s="11">
        <f>IF(('OddsRatio_working_3-way'!X112=0),IF(Q112&gt;0,-Q112^(1/3),(-Q112)^(1/3)),'OddsRatio_working_3-way'!AN112-'OddsRatio_working_3-way'!R112/3)</f>
        <v>-0.2533349864717882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2.17</v>
      </c>
      <c r="B113" s="4">
        <f>IF('True_Odds_Calculator_3-way'!B114="","",'True_Odds_Calculator_3-way'!B114)</f>
        <v>3.74</v>
      </c>
      <c r="C113" s="4">
        <f>IF('True_Odds_Calculator_3-way'!C114="","",'True_Odds_Calculator_3-way'!C114)</f>
        <v>3.33</v>
      </c>
      <c r="D113" s="9">
        <f t="shared" si="26"/>
        <v>0.44995440845413875</v>
      </c>
      <c r="E113" s="9">
        <f t="shared" si="27"/>
        <v>0.25887785972151189</v>
      </c>
      <c r="F113" s="9">
        <f t="shared" si="28"/>
        <v>0.29116773182434946</v>
      </c>
      <c r="G113" s="9">
        <f t="shared" si="29"/>
        <v>1.0448268277531541</v>
      </c>
      <c r="H113" s="9">
        <f t="shared" si="30"/>
        <v>2.2224473884711906</v>
      </c>
      <c r="I113" s="9">
        <f t="shared" si="31"/>
        <v>3.8628255080436427</v>
      </c>
      <c r="J113" s="9">
        <f t="shared" si="32"/>
        <v>3.4344465086648488</v>
      </c>
      <c r="K113" s="11">
        <f t="shared" si="33"/>
        <v>0.46082949308755761</v>
      </c>
      <c r="L113" s="11">
        <f t="shared" si="34"/>
        <v>0.26737967914438499</v>
      </c>
      <c r="M113" s="11">
        <f t="shared" si="35"/>
        <v>0.3003003003003003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-0.27638646803732203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0.23089207149928212</v>
      </c>
      <c r="Q113" s="11">
        <f>2*'OddsRatio_working_3-way'!K113*'OddsRatio_working_3-way'!L113*'OddsRatio_working_3-way'!M113</f>
        <v>7.4003869070282724E-2</v>
      </c>
      <c r="R113" s="11">
        <f t="shared" si="36"/>
        <v>0</v>
      </c>
      <c r="S113" s="11">
        <f t="shared" si="37"/>
        <v>-0.83539571650846323</v>
      </c>
      <c r="T113" s="11">
        <f t="shared" si="38"/>
        <v>-0.26775503734245615</v>
      </c>
      <c r="U113" s="11">
        <f>'OddsRatio_working_3-way'!S113-'OddsRatio_working_3-way'!R113^2/3</f>
        <v>-0.83539571650846323</v>
      </c>
      <c r="V113" s="11">
        <f>'OddsRatio_working_3-way'!S113*'OddsRatio_working_3-way'!R113/3-2*'OddsRatio_working_3-way'!R113^3/27-'OddsRatio_working_3-way'!T113</f>
        <v>0.26775503734245615</v>
      </c>
      <c r="W113" s="11">
        <f>'OddsRatio_working_3-way'!V113^2+4*'OddsRatio_working_3-way'!U113^3/27</f>
        <v>-1.4679236666873402E-2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0.14694556533724784</v>
      </c>
      <c r="Y113" s="11">
        <f>IF('OddsRatio_working_3-way'!W113&gt;=0,IF('OddsRatio_working_3-way'!V113+SQRT('OddsRatio_working_3-way'!W113)&gt;0,0,PI()),ACOS('OddsRatio_working_3-way'!V113/(2*'OddsRatio_working_3-way'!X113)))</f>
        <v>0.42492709254008876</v>
      </c>
      <c r="Z113" s="11">
        <f>'OddsRatio_working_3-way'!X113^(1/3)*COS('OddsRatio_working_3-way'!Y113/3)</f>
        <v>0.52241341387657703</v>
      </c>
      <c r="AA113" s="11">
        <f>'OddsRatio_working_3-way'!X113^(1/3)*COS(('OddsRatio_working_3-way'!Y113+2*PI())/3)</f>
        <v>-0.32572102998736785</v>
      </c>
      <c r="AB113" s="11">
        <f>'OddsRatio_working_3-way'!X113^(1/3)*COS(('OddsRatio_working_3-way'!Y113+4*PI())/3)</f>
        <v>-0.19669238388920965</v>
      </c>
      <c r="AC113" s="11">
        <f>'OddsRatio_working_3-way'!X113^(1/3)*SIN('OddsRatio_working_3-way'!Y113/3)</f>
        <v>7.4494723557944828E-2</v>
      </c>
      <c r="AD113" s="11">
        <f>'OddsRatio_working_3-way'!X113^(1/3)*SIN(('OddsRatio_working_3-way'!Y113+2*PI())/3)</f>
        <v>0.41517592591589736</v>
      </c>
      <c r="AE113" s="11">
        <f>'OddsRatio_working_3-way'!X113^(1/3)*SIN(('OddsRatio_working_3-way'!Y113+4*PI())/3)</f>
        <v>-0.48967064947384203</v>
      </c>
      <c r="AF113" s="11">
        <f>-'OddsRatio_working_3-way'!U113/(3*'OddsRatio_working_3-way'!X113^(1/3))*COS(('OddsRatio_working_3-way'!Y113)/3)</f>
        <v>0.52241341387657692</v>
      </c>
      <c r="AG113" s="11">
        <f>-'OddsRatio_working_3-way'!U113/(3*'OddsRatio_working_3-way'!X113^(1/3))*COS(('OddsRatio_working_3-way'!Y113+2*PI())/3)</f>
        <v>-0.32572102998736774</v>
      </c>
      <c r="AH113" s="11">
        <f>-'OddsRatio_working_3-way'!U113/(3*'OddsRatio_working_3-way'!X113^(1/3))*COS(('OddsRatio_working_3-way'!Y113+4*PI())/3)</f>
        <v>-0.19669238388920959</v>
      </c>
      <c r="AI113" s="11">
        <f>'OddsRatio_working_3-way'!U113/(3*'OddsRatio_working_3-way'!X113^(1/3))*SIN(('OddsRatio_working_3-way'!Y113)/3)</f>
        <v>-7.4494723557944814E-2</v>
      </c>
      <c r="AJ113" s="11">
        <f>'OddsRatio_working_3-way'!U113/(3*'OddsRatio_working_3-way'!X113^(1/3))*SIN(('OddsRatio_working_3-way'!Y113+2*PI())/3)</f>
        <v>-0.41517592591589725</v>
      </c>
      <c r="AK113" s="11">
        <f>'OddsRatio_working_3-way'!U113/(3*'OddsRatio_working_3-way'!X113^(1/3))*SIN(('OddsRatio_working_3-way'!Y113+4*PI())/3)</f>
        <v>0.48967064947384192</v>
      </c>
      <c r="AL113" s="11">
        <f>'OddsRatio_working_3-way'!Z113+'OddsRatio_working_3-way'!AF113</f>
        <v>1.0448268277531541</v>
      </c>
      <c r="AM113" s="11">
        <f>'OddsRatio_working_3-way'!AA113+'OddsRatio_working_3-way'!AG113</f>
        <v>-0.65144205997473559</v>
      </c>
      <c r="AN113" s="11">
        <f>'OddsRatio_working_3-way'!AB113+'OddsRatio_working_3-way'!AH113</f>
        <v>-0.39338476777841924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1.0448268277531541</v>
      </c>
      <c r="AS113" s="11">
        <f>IF(('OddsRatio_working_3-way'!X113=0),IF(Q113&gt;0,-Q113^(1/3),(-Q113)^(1/3)),'OddsRatio_working_3-way'!AM113-'OddsRatio_working_3-way'!R113/3)</f>
        <v>-0.65144205997473559</v>
      </c>
      <c r="AT113" s="11">
        <f>IF(('OddsRatio_working_3-way'!X113=0),IF(Q113&gt;0,-Q113^(1/3),(-Q113)^(1/3)),'OddsRatio_working_3-way'!AN113-'OddsRatio_working_3-way'!R113/3)</f>
        <v>-0.39338476777841924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5.84</v>
      </c>
      <c r="B114" s="4">
        <f>IF('True_Odds_Calculator_3-way'!B115="","",'True_Odds_Calculator_3-way'!B115)</f>
        <v>3.58</v>
      </c>
      <c r="C114" s="4">
        <f>IF('True_Odds_Calculator_3-way'!C115="","",'True_Odds_Calculator_3-way'!C115)</f>
        <v>1.69</v>
      </c>
      <c r="D114" s="9">
        <f t="shared" si="26"/>
        <v>0.16112912585502298</v>
      </c>
      <c r="E114" s="9">
        <f t="shared" si="27"/>
        <v>0.264886125323606</v>
      </c>
      <c r="F114" s="9">
        <f t="shared" si="28"/>
        <v>0.57398474882137118</v>
      </c>
      <c r="G114" s="9">
        <f t="shared" si="29"/>
        <v>1.0756616944493129</v>
      </c>
      <c r="H114" s="9">
        <f t="shared" si="30"/>
        <v>6.2062026011346747</v>
      </c>
      <c r="I114" s="9">
        <f t="shared" si="31"/>
        <v>3.7752071716792273</v>
      </c>
      <c r="J114" s="9">
        <f t="shared" si="32"/>
        <v>1.7422065691700257</v>
      </c>
      <c r="K114" s="11">
        <f t="shared" si="33"/>
        <v>0.17123287671232876</v>
      </c>
      <c r="L114" s="11">
        <f t="shared" si="34"/>
        <v>0.27932960893854747</v>
      </c>
      <c r="M114" s="11">
        <f t="shared" si="35"/>
        <v>0.59171597633136097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-0.24385495237789034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0.22952937591104194</v>
      </c>
      <c r="Q114" s="11">
        <f>2*'OddsRatio_working_3-way'!K114*'OddsRatio_working_3-way'!L114*'OddsRatio_working_3-way'!M114</f>
        <v>5.660403844908557E-2</v>
      </c>
      <c r="R114" s="11">
        <f t="shared" si="36"/>
        <v>0</v>
      </c>
      <c r="S114" s="11">
        <f t="shared" si="37"/>
        <v>-0.94125369886009636</v>
      </c>
      <c r="T114" s="11">
        <f t="shared" si="38"/>
        <v>-0.23212175064367363</v>
      </c>
      <c r="U114" s="11">
        <f>'OddsRatio_working_3-way'!S114-'OddsRatio_working_3-way'!R114^2/3</f>
        <v>-0.94125369886009636</v>
      </c>
      <c r="V114" s="11">
        <f>'OddsRatio_working_3-way'!S114*'OddsRatio_working_3-way'!R114/3-2*'OddsRatio_working_3-way'!R114^3/27-'OddsRatio_working_3-way'!T114</f>
        <v>0.23212175064367363</v>
      </c>
      <c r="W114" s="11">
        <f>'OddsRatio_working_3-way'!V114^2+4*'OddsRatio_working_3-way'!U114^3/27</f>
        <v>-6.9661972770620473E-2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0.17574305099526999</v>
      </c>
      <c r="Y114" s="11">
        <f>IF('OddsRatio_working_3-way'!W114&gt;=0,IF('OddsRatio_working_3-way'!V114+SQRT('OddsRatio_working_3-way'!W114)&gt;0,0,PI()),ACOS('OddsRatio_working_3-way'!V114/(2*'OddsRatio_working_3-way'!X114)))</f>
        <v>0.84944376035351121</v>
      </c>
      <c r="Z114" s="11">
        <f>'OddsRatio_working_3-way'!X114^(1/3)*COS('OddsRatio_working_3-way'!Y114/3)</f>
        <v>0.53783084722465646</v>
      </c>
      <c r="AA114" s="11">
        <f>'OddsRatio_working_3-way'!X114^(1/3)*COS(('OddsRatio_working_3-way'!Y114+2*PI())/3)</f>
        <v>-0.40443999535203234</v>
      </c>
      <c r="AB114" s="11">
        <f>'OddsRatio_working_3-way'!X114^(1/3)*COS(('OddsRatio_working_3-way'!Y114+4*PI())/3)</f>
        <v>-0.13339085187262406</v>
      </c>
      <c r="AC114" s="11">
        <f>'OddsRatio_working_3-way'!X114^(1/3)*SIN('OddsRatio_working_3-way'!Y114/3)</f>
        <v>0.15649029595145394</v>
      </c>
      <c r="AD114" s="11">
        <f>'OddsRatio_working_3-way'!X114^(1/3)*SIN(('OddsRatio_working_3-way'!Y114+2*PI())/3)</f>
        <v>0.38753002865973302</v>
      </c>
      <c r="AE114" s="11">
        <f>'OddsRatio_working_3-way'!X114^(1/3)*SIN(('OddsRatio_working_3-way'!Y114+4*PI())/3)</f>
        <v>-0.54402032461118688</v>
      </c>
      <c r="AF114" s="11">
        <f>-'OddsRatio_working_3-way'!U114/(3*'OddsRatio_working_3-way'!X114^(1/3))*COS(('OddsRatio_working_3-way'!Y114)/3)</f>
        <v>0.53783084722465646</v>
      </c>
      <c r="AG114" s="11">
        <f>-'OddsRatio_working_3-way'!U114/(3*'OddsRatio_working_3-way'!X114^(1/3))*COS(('OddsRatio_working_3-way'!Y114+2*PI())/3)</f>
        <v>-0.40443999535203234</v>
      </c>
      <c r="AH114" s="11">
        <f>-'OddsRatio_working_3-way'!U114/(3*'OddsRatio_working_3-way'!X114^(1/3))*COS(('OddsRatio_working_3-way'!Y114+4*PI())/3)</f>
        <v>-0.13339085187262406</v>
      </c>
      <c r="AI114" s="11">
        <f>'OddsRatio_working_3-way'!U114/(3*'OddsRatio_working_3-way'!X114^(1/3))*SIN(('OddsRatio_working_3-way'!Y114)/3)</f>
        <v>-0.15649029595145394</v>
      </c>
      <c r="AJ114" s="11">
        <f>'OddsRatio_working_3-way'!U114/(3*'OddsRatio_working_3-way'!X114^(1/3))*SIN(('OddsRatio_working_3-way'!Y114+2*PI())/3)</f>
        <v>-0.38753002865973302</v>
      </c>
      <c r="AK114" s="11">
        <f>'OddsRatio_working_3-way'!U114/(3*'OddsRatio_working_3-way'!X114^(1/3))*SIN(('OddsRatio_working_3-way'!Y114+4*PI())/3)</f>
        <v>0.54402032461118688</v>
      </c>
      <c r="AL114" s="11">
        <f>'OddsRatio_working_3-way'!Z114+'OddsRatio_working_3-way'!AF114</f>
        <v>1.0756616944493129</v>
      </c>
      <c r="AM114" s="11">
        <f>'OddsRatio_working_3-way'!AA114+'OddsRatio_working_3-way'!AG114</f>
        <v>-0.80887999070406469</v>
      </c>
      <c r="AN114" s="11">
        <f>'OddsRatio_working_3-way'!AB114+'OddsRatio_working_3-way'!AH114</f>
        <v>-0.26678170374524812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1.0756616944493129</v>
      </c>
      <c r="AS114" s="11">
        <f>IF(('OddsRatio_working_3-way'!X114=0),IF(Q114&gt;0,-Q114^(1/3),(-Q114)^(1/3)),'OddsRatio_working_3-way'!AM114-'OddsRatio_working_3-way'!R114/3)</f>
        <v>-0.80887999070406469</v>
      </c>
      <c r="AT114" s="11">
        <f>IF(('OddsRatio_working_3-way'!X114=0),IF(Q114&gt;0,-Q114^(1/3),(-Q114)^(1/3)),'OddsRatio_working_3-way'!AN114-'OddsRatio_working_3-way'!R114/3)</f>
        <v>-0.26678170374524812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2.0099999999999998</v>
      </c>
      <c r="B115" s="4">
        <f>IF('True_Odds_Calculator_3-way'!B116="","",'True_Odds_Calculator_3-way'!B116)</f>
        <v>3.73</v>
      </c>
      <c r="C115" s="4">
        <f>IF('True_Odds_Calculator_3-way'!C116="","",'True_Odds_Calculator_3-way'!C116)</f>
        <v>3.64</v>
      </c>
      <c r="D115" s="9">
        <f t="shared" si="26"/>
        <v>0.48175504610884351</v>
      </c>
      <c r="E115" s="9">
        <f t="shared" si="27"/>
        <v>0.25590479472715322</v>
      </c>
      <c r="F115" s="9">
        <f t="shared" si="28"/>
        <v>0.26234015916400327</v>
      </c>
      <c r="G115" s="9">
        <f t="shared" si="29"/>
        <v>1.0650927683648801</v>
      </c>
      <c r="H115" s="9">
        <f t="shared" si="30"/>
        <v>2.0757436960485283</v>
      </c>
      <c r="I115" s="9">
        <f t="shared" si="31"/>
        <v>3.9077032576361233</v>
      </c>
      <c r="J115" s="9">
        <f t="shared" si="32"/>
        <v>3.8118449084832831</v>
      </c>
      <c r="K115" s="11">
        <f t="shared" si="33"/>
        <v>0.49751243781094534</v>
      </c>
      <c r="L115" s="11">
        <f t="shared" si="34"/>
        <v>0.26809651474530832</v>
      </c>
      <c r="M115" s="11">
        <f t="shared" si="35"/>
        <v>0.27472527472527469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-0.26673602496898874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0.23378379586614553</v>
      </c>
      <c r="Q115" s="11">
        <f>2*'OddsRatio_working_3-way'!K115*'OddsRatio_working_3-way'!L115*'OddsRatio_working_3-way'!M115</f>
        <v>7.3286456384371632E-2</v>
      </c>
      <c r="R115" s="11">
        <f t="shared" si="36"/>
        <v>0</v>
      </c>
      <c r="S115" s="11">
        <f t="shared" si="37"/>
        <v>-0.87646127250087691</v>
      </c>
      <c r="T115" s="11">
        <f t="shared" si="38"/>
        <v>-0.27475275000027483</v>
      </c>
      <c r="U115" s="11">
        <f>'OddsRatio_working_3-way'!S115-'OddsRatio_working_3-way'!R115^2/3</f>
        <v>-0.87646127250087691</v>
      </c>
      <c r="V115" s="11">
        <f>'OddsRatio_working_3-way'!S115*'OddsRatio_working_3-way'!R115/3-2*'OddsRatio_working_3-way'!R115^3/27-'OddsRatio_working_3-way'!T115</f>
        <v>0.27475275000027483</v>
      </c>
      <c r="W115" s="11">
        <f>'OddsRatio_working_3-way'!V115^2+4*'OddsRatio_working_3-way'!U115^3/27</f>
        <v>-2.425668097524232E-2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0.15791275645744698</v>
      </c>
      <c r="Y115" s="11">
        <f>IF('OddsRatio_working_3-way'!W115&gt;=0,IF('OddsRatio_working_3-way'!V115+SQRT('OddsRatio_working_3-way'!W115)&gt;0,0,PI()),ACOS('OddsRatio_working_3-way'!V115/(2*'OddsRatio_working_3-way'!X115)))</f>
        <v>0.51569319101053512</v>
      </c>
      <c r="Z115" s="11">
        <f>'OddsRatio_working_3-way'!X115^(1/3)*COS('OddsRatio_working_3-way'!Y115/3)</f>
        <v>0.53254638418244005</v>
      </c>
      <c r="AA115" s="11">
        <f>'OddsRatio_working_3-way'!X115^(1/3)*COS(('OddsRatio_working_3-way'!Y115+2*PI())/3)</f>
        <v>-0.34634240993350918</v>
      </c>
      <c r="AB115" s="11">
        <f>'OddsRatio_working_3-way'!X115^(1/3)*COS(('OddsRatio_working_3-way'!Y115+4*PI())/3)</f>
        <v>-0.18620397424893126</v>
      </c>
      <c r="AC115" s="11">
        <f>'OddsRatio_working_3-way'!X115^(1/3)*SIN('OddsRatio_working_3-way'!Y115/3)</f>
        <v>9.2455968950096876E-2</v>
      </c>
      <c r="AD115" s="11">
        <f>'OddsRatio_working_3-way'!X115^(1/3)*SIN(('OddsRatio_working_3-way'!Y115+2*PI())/3)</f>
        <v>0.41497071292049204</v>
      </c>
      <c r="AE115" s="11">
        <f>'OddsRatio_working_3-way'!X115^(1/3)*SIN(('OddsRatio_working_3-way'!Y115+4*PI())/3)</f>
        <v>-0.5074266818705887</v>
      </c>
      <c r="AF115" s="11">
        <f>-'OddsRatio_working_3-way'!U115/(3*'OddsRatio_working_3-way'!X115^(1/3))*COS(('OddsRatio_working_3-way'!Y115)/3)</f>
        <v>0.53254638418244005</v>
      </c>
      <c r="AG115" s="11">
        <f>-'OddsRatio_working_3-way'!U115/(3*'OddsRatio_working_3-way'!X115^(1/3))*COS(('OddsRatio_working_3-way'!Y115+2*PI())/3)</f>
        <v>-0.34634240993350918</v>
      </c>
      <c r="AH115" s="11">
        <f>-'OddsRatio_working_3-way'!U115/(3*'OddsRatio_working_3-way'!X115^(1/3))*COS(('OddsRatio_working_3-way'!Y115+4*PI())/3)</f>
        <v>-0.18620397424893126</v>
      </c>
      <c r="AI115" s="11">
        <f>'OddsRatio_working_3-way'!U115/(3*'OddsRatio_working_3-way'!X115^(1/3))*SIN(('OddsRatio_working_3-way'!Y115)/3)</f>
        <v>-9.2455968950096876E-2</v>
      </c>
      <c r="AJ115" s="11">
        <f>'OddsRatio_working_3-way'!U115/(3*'OddsRatio_working_3-way'!X115^(1/3))*SIN(('OddsRatio_working_3-way'!Y115+2*PI())/3)</f>
        <v>-0.41497071292049204</v>
      </c>
      <c r="AK115" s="11">
        <f>'OddsRatio_working_3-way'!U115/(3*'OddsRatio_working_3-way'!X115^(1/3))*SIN(('OddsRatio_working_3-way'!Y115+4*PI())/3)</f>
        <v>0.5074266818705887</v>
      </c>
      <c r="AL115" s="11">
        <f>'OddsRatio_working_3-way'!Z115+'OddsRatio_working_3-way'!AF115</f>
        <v>1.0650927683648801</v>
      </c>
      <c r="AM115" s="11">
        <f>'OddsRatio_working_3-way'!AA115+'OddsRatio_working_3-way'!AG115</f>
        <v>-0.69268481986701835</v>
      </c>
      <c r="AN115" s="11">
        <f>'OddsRatio_working_3-way'!AB115+'OddsRatio_working_3-way'!AH115</f>
        <v>-0.37240794849786252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1.0650927683648801</v>
      </c>
      <c r="AS115" s="11">
        <f>IF(('OddsRatio_working_3-way'!X115=0),IF(Q115&gt;0,-Q115^(1/3),(-Q115)^(1/3)),'OddsRatio_working_3-way'!AM115-'OddsRatio_working_3-way'!R115/3)</f>
        <v>-0.69268481986701835</v>
      </c>
      <c r="AT115" s="11">
        <f>IF(('OddsRatio_working_3-way'!X115=0),IF(Q115&gt;0,-Q115^(1/3),(-Q115)^(1/3)),'OddsRatio_working_3-way'!AN115-'OddsRatio_working_3-way'!R115/3)</f>
        <v>-0.37240794849786252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3.08</v>
      </c>
      <c r="B116" s="4">
        <f>IF('True_Odds_Calculator_3-way'!B117="","",'True_Odds_Calculator_3-way'!B117)</f>
        <v>3.15</v>
      </c>
      <c r="C116" s="4">
        <f>IF('True_Odds_Calculator_3-way'!C117="","",'True_Odds_Calculator_3-way'!C117)</f>
        <v>2.52</v>
      </c>
      <c r="D116" s="9">
        <f t="shared" si="26"/>
        <v>0.31204209846159858</v>
      </c>
      <c r="E116" s="9">
        <f t="shared" si="27"/>
        <v>0.3049810463247245</v>
      </c>
      <c r="F116" s="9">
        <f t="shared" si="28"/>
        <v>0.38297685521367714</v>
      </c>
      <c r="G116" s="9">
        <f t="shared" si="29"/>
        <v>1.0599499002053245</v>
      </c>
      <c r="H116" s="9">
        <f t="shared" si="30"/>
        <v>3.2046957924270747</v>
      </c>
      <c r="I116" s="9">
        <f t="shared" si="31"/>
        <v>3.2788922854414477</v>
      </c>
      <c r="J116" s="9">
        <f t="shared" si="32"/>
        <v>2.6111238483120931</v>
      </c>
      <c r="K116" s="11">
        <f t="shared" si="33"/>
        <v>0.32467532467532467</v>
      </c>
      <c r="L116" s="11">
        <f t="shared" si="34"/>
        <v>0.31746031746031744</v>
      </c>
      <c r="M116" s="11">
        <f t="shared" si="35"/>
        <v>0.3968253968253968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-0.27802482224250946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0.23518305831230998</v>
      </c>
      <c r="Q116" s="11">
        <f>2*'OddsRatio_working_3-way'!K116*'OddsRatio_working_3-way'!L116*'OddsRatio_working_3-way'!M116</f>
        <v>8.1802802891238258E-2</v>
      </c>
      <c r="R116" s="11">
        <f t="shared" si="36"/>
        <v>0</v>
      </c>
      <c r="S116" s="11">
        <f t="shared" si="37"/>
        <v>-0.84590669428490672</v>
      </c>
      <c r="T116" s="11">
        <f t="shared" si="38"/>
        <v>-0.2942284154034458</v>
      </c>
      <c r="U116" s="11">
        <f>'OddsRatio_working_3-way'!S116-'OddsRatio_working_3-way'!R116^2/3</f>
        <v>-0.84590669428490672</v>
      </c>
      <c r="V116" s="11">
        <f>'OddsRatio_working_3-way'!S116*'OddsRatio_working_3-way'!R116/3-2*'OddsRatio_working_3-way'!R116^3/27-'OddsRatio_working_3-way'!T116</f>
        <v>0.2942284154034458</v>
      </c>
      <c r="W116" s="11">
        <f>'OddsRatio_working_3-way'!V116^2+4*'OddsRatio_working_3-way'!U116^3/27</f>
        <v>-3.1030346677483334E-3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0.14972758187669613</v>
      </c>
      <c r="Y116" s="11">
        <f>IF('OddsRatio_working_3-way'!W116&gt;=0,IF('OddsRatio_working_3-way'!V116+SQRT('OddsRatio_working_3-way'!W116)&gt;0,0,PI()),ACOS('OddsRatio_working_3-way'!V116/(2*'OddsRatio_working_3-way'!X116)))</f>
        <v>0.18711069396660074</v>
      </c>
      <c r="Z116" s="11">
        <f>'OddsRatio_working_3-way'!X116^(1/3)*COS('OddsRatio_working_3-way'!Y116/3)</f>
        <v>0.52997495010266227</v>
      </c>
      <c r="AA116" s="11">
        <f>'OddsRatio_working_3-way'!X116^(1/3)*COS(('OddsRatio_working_3-way'!Y116+2*PI())/3)</f>
        <v>-0.29365082741959286</v>
      </c>
      <c r="AB116" s="11">
        <f>'OddsRatio_working_3-way'!X116^(1/3)*COS(('OddsRatio_working_3-way'!Y116+4*PI())/3)</f>
        <v>-0.23632412268306949</v>
      </c>
      <c r="AC116" s="11">
        <f>'OddsRatio_working_3-way'!X116^(1/3)*SIN('OddsRatio_working_3-way'!Y116/3)</f>
        <v>3.3097588411386235E-2</v>
      </c>
      <c r="AD116" s="11">
        <f>'OddsRatio_working_3-way'!X116^(1/3)*SIN(('OddsRatio_working_3-way'!Y116+2*PI())/3)</f>
        <v>0.44242297595260283</v>
      </c>
      <c r="AE116" s="11">
        <f>'OddsRatio_working_3-way'!X116^(1/3)*SIN(('OddsRatio_working_3-way'!Y116+4*PI())/3)</f>
        <v>-0.47552056436398882</v>
      </c>
      <c r="AF116" s="11">
        <f>-'OddsRatio_working_3-way'!U116/(3*'OddsRatio_working_3-way'!X116^(1/3))*COS(('OddsRatio_working_3-way'!Y116)/3)</f>
        <v>0.52997495010266227</v>
      </c>
      <c r="AG116" s="11">
        <f>-'OddsRatio_working_3-way'!U116/(3*'OddsRatio_working_3-way'!X116^(1/3))*COS(('OddsRatio_working_3-way'!Y116+2*PI())/3)</f>
        <v>-0.29365082741959286</v>
      </c>
      <c r="AH116" s="11">
        <f>-'OddsRatio_working_3-way'!U116/(3*'OddsRatio_working_3-way'!X116^(1/3))*COS(('OddsRatio_working_3-way'!Y116+4*PI())/3)</f>
        <v>-0.23632412268306949</v>
      </c>
      <c r="AI116" s="11">
        <f>'OddsRatio_working_3-way'!U116/(3*'OddsRatio_working_3-way'!X116^(1/3))*SIN(('OddsRatio_working_3-way'!Y116)/3)</f>
        <v>-3.3097588411386235E-2</v>
      </c>
      <c r="AJ116" s="11">
        <f>'OddsRatio_working_3-way'!U116/(3*'OddsRatio_working_3-way'!X116^(1/3))*SIN(('OddsRatio_working_3-way'!Y116+2*PI())/3)</f>
        <v>-0.44242297595260283</v>
      </c>
      <c r="AK116" s="11">
        <f>'OddsRatio_working_3-way'!U116/(3*'OddsRatio_working_3-way'!X116^(1/3))*SIN(('OddsRatio_working_3-way'!Y116+4*PI())/3)</f>
        <v>0.47552056436398882</v>
      </c>
      <c r="AL116" s="11">
        <f>'OddsRatio_working_3-way'!Z116+'OddsRatio_working_3-way'!AF116</f>
        <v>1.0599499002053245</v>
      </c>
      <c r="AM116" s="11">
        <f>'OddsRatio_working_3-way'!AA116+'OddsRatio_working_3-way'!AG116</f>
        <v>-0.58730165483918573</v>
      </c>
      <c r="AN116" s="11">
        <f>'OddsRatio_working_3-way'!AB116+'OddsRatio_working_3-way'!AH116</f>
        <v>-0.47264824536613897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1.0599499002053245</v>
      </c>
      <c r="AS116" s="11">
        <f>IF(('OddsRatio_working_3-way'!X116=0),IF(Q116&gt;0,-Q116^(1/3),(-Q116)^(1/3)),'OddsRatio_working_3-way'!AM116-'OddsRatio_working_3-way'!R116/3)</f>
        <v>-0.58730165483918573</v>
      </c>
      <c r="AT116" s="11">
        <f>IF(('OddsRatio_working_3-way'!X116=0),IF(Q116&gt;0,-Q116^(1/3),(-Q116)^(1/3)),'OddsRatio_working_3-way'!AN116-'OddsRatio_working_3-way'!R116/3)</f>
        <v>-0.47264824536613897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1.72</v>
      </c>
      <c r="B117" s="4">
        <f>IF('True_Odds_Calculator_3-way'!B118="","",'True_Odds_Calculator_3-way'!B118)</f>
        <v>3.39</v>
      </c>
      <c r="C117" s="4">
        <f>IF('True_Odds_Calculator_3-way'!C118="","",'True_Odds_Calculator_3-way'!C118)</f>
        <v>6.02</v>
      </c>
      <c r="D117" s="9">
        <f t="shared" si="26"/>
        <v>0.56361116581445336</v>
      </c>
      <c r="E117" s="9">
        <f t="shared" si="27"/>
        <v>0.28009982301250119</v>
      </c>
      <c r="F117" s="9">
        <f t="shared" si="28"/>
        <v>0.15628901117304539</v>
      </c>
      <c r="G117" s="9">
        <f t="shared" si="29"/>
        <v>1.0753789843031862</v>
      </c>
      <c r="H117" s="9">
        <f t="shared" si="30"/>
        <v>1.774272868698294</v>
      </c>
      <c r="I117" s="9">
        <f t="shared" si="31"/>
        <v>3.5701557724846147</v>
      </c>
      <c r="J117" s="9">
        <f t="shared" si="32"/>
        <v>6.3984025012019936</v>
      </c>
      <c r="K117" s="11">
        <f t="shared" si="33"/>
        <v>0.58139534883720934</v>
      </c>
      <c r="L117" s="11">
        <f t="shared" si="34"/>
        <v>0.29498525073746312</v>
      </c>
      <c r="M117" s="11">
        <f t="shared" si="35"/>
        <v>0.16611295681063123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-0.24609878986078504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0.23161458785594297</v>
      </c>
      <c r="Q117" s="11">
        <f>2*'OddsRatio_working_3-way'!K117*'OddsRatio_working_3-way'!L117*'OddsRatio_working_3-way'!M117</f>
        <v>5.6977758390145856E-2</v>
      </c>
      <c r="R117" s="11">
        <f t="shared" si="36"/>
        <v>0</v>
      </c>
      <c r="S117" s="11">
        <f t="shared" si="37"/>
        <v>-0.9411447654292181</v>
      </c>
      <c r="T117" s="11">
        <f t="shared" si="38"/>
        <v>-0.23152392753486292</v>
      </c>
      <c r="U117" s="11">
        <f>'OddsRatio_working_3-way'!S117-'OddsRatio_working_3-way'!R117^2/3</f>
        <v>-0.9411447654292181</v>
      </c>
      <c r="V117" s="11">
        <f>'OddsRatio_working_3-way'!S117*'OddsRatio_working_3-way'!R117/3-2*'OddsRatio_working_3-way'!R117^3/27-'OddsRatio_working_3-way'!T117</f>
        <v>0.23152392753486292</v>
      </c>
      <c r="W117" s="11">
        <f>'OddsRatio_working_3-way'!V117^2+4*'OddsRatio_working_3-way'!U117^3/27</f>
        <v>-6.9896262278952501E-2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0.17571254316362916</v>
      </c>
      <c r="Y117" s="11">
        <f>IF('OddsRatio_working_3-way'!W117&gt;=0,IF('OddsRatio_working_3-way'!V117+SQRT('OddsRatio_working_3-way'!W117)&gt;0,0,PI()),ACOS('OddsRatio_working_3-way'!V117/(2*'OddsRatio_working_3-way'!X117)))</f>
        <v>0.85155453487665345</v>
      </c>
      <c r="Z117" s="11">
        <f>'OddsRatio_working_3-way'!X117^(1/3)*COS('OddsRatio_working_3-way'!Y117/3)</f>
        <v>0.53768949215159312</v>
      </c>
      <c r="AA117" s="11">
        <f>'OddsRatio_working_3-way'!X117^(1/3)*COS(('OddsRatio_working_3-way'!Y117+2*PI())/3)</f>
        <v>-0.40468913822956165</v>
      </c>
      <c r="AB117" s="11">
        <f>'OddsRatio_working_3-way'!X117^(1/3)*COS(('OddsRatio_working_3-way'!Y117+4*PI())/3)</f>
        <v>-0.13300035392203155</v>
      </c>
      <c r="AC117" s="11">
        <f>'OddsRatio_working_3-way'!X117^(1/3)*SIN('OddsRatio_working_3-way'!Y117/3)</f>
        <v>0.1568595927557549</v>
      </c>
      <c r="AD117" s="11">
        <f>'OddsRatio_working_3-way'!X117^(1/3)*SIN(('OddsRatio_working_3-way'!Y117+2*PI())/3)</f>
        <v>0.38722296317335581</v>
      </c>
      <c r="AE117" s="11">
        <f>'OddsRatio_working_3-way'!X117^(1/3)*SIN(('OddsRatio_working_3-way'!Y117+4*PI())/3)</f>
        <v>-0.54408255592911048</v>
      </c>
      <c r="AF117" s="11">
        <f>-'OddsRatio_working_3-way'!U117/(3*'OddsRatio_working_3-way'!X117^(1/3))*COS(('OddsRatio_working_3-way'!Y117)/3)</f>
        <v>0.53768949215159312</v>
      </c>
      <c r="AG117" s="11">
        <f>-'OddsRatio_working_3-way'!U117/(3*'OddsRatio_working_3-way'!X117^(1/3))*COS(('OddsRatio_working_3-way'!Y117+2*PI())/3)</f>
        <v>-0.40468913822956171</v>
      </c>
      <c r="AH117" s="11">
        <f>-'OddsRatio_working_3-way'!U117/(3*'OddsRatio_working_3-way'!X117^(1/3))*COS(('OddsRatio_working_3-way'!Y117+4*PI())/3)</f>
        <v>-0.13300035392203158</v>
      </c>
      <c r="AI117" s="11">
        <f>'OddsRatio_working_3-way'!U117/(3*'OddsRatio_working_3-way'!X117^(1/3))*SIN(('OddsRatio_working_3-way'!Y117)/3)</f>
        <v>-0.15685959275575492</v>
      </c>
      <c r="AJ117" s="11">
        <f>'OddsRatio_working_3-way'!U117/(3*'OddsRatio_working_3-way'!X117^(1/3))*SIN(('OddsRatio_working_3-way'!Y117+2*PI())/3)</f>
        <v>-0.38722296317335586</v>
      </c>
      <c r="AK117" s="11">
        <f>'OddsRatio_working_3-way'!U117/(3*'OddsRatio_working_3-way'!X117^(1/3))*SIN(('OddsRatio_working_3-way'!Y117+4*PI())/3)</f>
        <v>0.54408255592911059</v>
      </c>
      <c r="AL117" s="11">
        <f>'OddsRatio_working_3-way'!Z117+'OddsRatio_working_3-way'!AF117</f>
        <v>1.0753789843031862</v>
      </c>
      <c r="AM117" s="11">
        <f>'OddsRatio_working_3-way'!AA117+'OddsRatio_working_3-way'!AG117</f>
        <v>-0.8093782764591233</v>
      </c>
      <c r="AN117" s="11">
        <f>'OddsRatio_working_3-way'!AB117+'OddsRatio_working_3-way'!AH117</f>
        <v>-0.26600070784406316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1.0753789843031862</v>
      </c>
      <c r="AS117" s="11">
        <f>IF(('OddsRatio_working_3-way'!X117=0),IF(Q117&gt;0,-Q117^(1/3),(-Q117)^(1/3)),'OddsRatio_working_3-way'!AM117-'OddsRatio_working_3-way'!R117/3)</f>
        <v>-0.8093782764591233</v>
      </c>
      <c r="AT117" s="11">
        <f>IF(('OddsRatio_working_3-way'!X117=0),IF(Q117&gt;0,-Q117^(1/3),(-Q117)^(1/3)),'OddsRatio_working_3-way'!AN117-'OddsRatio_working_3-way'!R117/3)</f>
        <v>-0.26600070784406316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4.82</v>
      </c>
      <c r="B118" s="4">
        <f>IF('True_Odds_Calculator_3-way'!B119="","",'True_Odds_Calculator_3-way'!B119)</f>
        <v>4.57</v>
      </c>
      <c r="C118" s="4">
        <f>IF('True_Odds_Calculator_3-way'!C119="","",'True_Odds_Calculator_3-way'!C119)</f>
        <v>1.65</v>
      </c>
      <c r="D118" s="9">
        <f t="shared" si="26"/>
        <v>0.19829302516294742</v>
      </c>
      <c r="E118" s="9">
        <f t="shared" si="27"/>
        <v>0.20927311107904145</v>
      </c>
      <c r="F118" s="9">
        <f t="shared" si="28"/>
        <v>0.59243386375801121</v>
      </c>
      <c r="G118" s="9">
        <f t="shared" si="29"/>
        <v>1.0583878865570606</v>
      </c>
      <c r="H118" s="9">
        <f t="shared" si="30"/>
        <v>5.0430417266479717</v>
      </c>
      <c r="I118" s="9">
        <f t="shared" si="31"/>
        <v>4.7784447550087066</v>
      </c>
      <c r="J118" s="9">
        <f t="shared" si="32"/>
        <v>1.6879521262620893</v>
      </c>
      <c r="K118" s="11">
        <f t="shared" si="33"/>
        <v>0.20746887966804978</v>
      </c>
      <c r="L118" s="11">
        <f t="shared" si="34"/>
        <v>0.21881838074398249</v>
      </c>
      <c r="M118" s="11">
        <f t="shared" si="35"/>
        <v>0.60606060606060608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-0.24389211123006305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0.22121209369817918</v>
      </c>
      <c r="Q118" s="11">
        <f>2*'OddsRatio_working_3-way'!K118*'OddsRatio_working_3-way'!L118*'OddsRatio_working_3-way'!M118</f>
        <v>5.5027884004522187E-2</v>
      </c>
      <c r="R118" s="11">
        <f t="shared" si="36"/>
        <v>0</v>
      </c>
      <c r="S118" s="11">
        <f t="shared" si="37"/>
        <v>-0.90700799046964731</v>
      </c>
      <c r="T118" s="11">
        <f t="shared" si="38"/>
        <v>-0.22562387822628044</v>
      </c>
      <c r="U118" s="11">
        <f>'OddsRatio_working_3-way'!S118-'OddsRatio_working_3-way'!R118^2/3</f>
        <v>-0.90700799046964731</v>
      </c>
      <c r="V118" s="11">
        <f>'OddsRatio_working_3-way'!S118*'OddsRatio_working_3-way'!R118/3-2*'OddsRatio_working_3-way'!R118^3/27-'OddsRatio_working_3-way'!T118</f>
        <v>0.22562387822628044</v>
      </c>
      <c r="W118" s="11">
        <f>'OddsRatio_working_3-way'!V118^2+4*'OddsRatio_working_3-way'!U118^3/27</f>
        <v>-5.9636437904402879E-2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0.16623971571970272</v>
      </c>
      <c r="Y118" s="11">
        <f>IF('OddsRatio_working_3-way'!W118&gt;=0,IF('OddsRatio_working_3-way'!V118+SQRT('OddsRatio_working_3-way'!W118)&gt;0,0,PI()),ACOS('OddsRatio_working_3-way'!V118/(2*'OddsRatio_working_3-way'!X118)))</f>
        <v>0.82492775145911013</v>
      </c>
      <c r="Z118" s="11">
        <f>'OddsRatio_working_3-way'!X118^(1/3)*COS('OddsRatio_working_3-way'!Y118/3)</f>
        <v>0.52919394327853031</v>
      </c>
      <c r="AA118" s="11">
        <f>'OddsRatio_working_3-way'!X118^(1/3)*COS(('OddsRatio_working_3-way'!Y118+2*PI())/3)</f>
        <v>-0.39389246814011586</v>
      </c>
      <c r="AB118" s="11">
        <f>'OddsRatio_working_3-way'!X118^(1/3)*COS(('OddsRatio_working_3-way'!Y118+4*PI())/3)</f>
        <v>-0.13530147513841417</v>
      </c>
      <c r="AC118" s="11">
        <f>'OddsRatio_working_3-way'!X118^(1/3)*SIN('OddsRatio_working_3-way'!Y118/3)</f>
        <v>0.14929757941954505</v>
      </c>
      <c r="AD118" s="11">
        <f>'OddsRatio_working_3-way'!X118^(1/3)*SIN(('OddsRatio_working_3-way'!Y118+2*PI())/3)</f>
        <v>0.38364660869829614</v>
      </c>
      <c r="AE118" s="11">
        <f>'OddsRatio_working_3-way'!X118^(1/3)*SIN(('OddsRatio_working_3-way'!Y118+4*PI())/3)</f>
        <v>-0.53294418811784106</v>
      </c>
      <c r="AF118" s="11">
        <f>-'OddsRatio_working_3-way'!U118/(3*'OddsRatio_working_3-way'!X118^(1/3))*COS(('OddsRatio_working_3-way'!Y118)/3)</f>
        <v>0.52919394327853031</v>
      </c>
      <c r="AG118" s="11">
        <f>-'OddsRatio_working_3-way'!U118/(3*'OddsRatio_working_3-way'!X118^(1/3))*COS(('OddsRatio_working_3-way'!Y118+2*PI())/3)</f>
        <v>-0.39389246814011586</v>
      </c>
      <c r="AH118" s="11">
        <f>-'OddsRatio_working_3-way'!U118/(3*'OddsRatio_working_3-way'!X118^(1/3))*COS(('OddsRatio_working_3-way'!Y118+4*PI())/3)</f>
        <v>-0.13530147513841417</v>
      </c>
      <c r="AI118" s="11">
        <f>'OddsRatio_working_3-way'!U118/(3*'OddsRatio_working_3-way'!X118^(1/3))*SIN(('OddsRatio_working_3-way'!Y118)/3)</f>
        <v>-0.14929757941954505</v>
      </c>
      <c r="AJ118" s="11">
        <f>'OddsRatio_working_3-way'!U118/(3*'OddsRatio_working_3-way'!X118^(1/3))*SIN(('OddsRatio_working_3-way'!Y118+2*PI())/3)</f>
        <v>-0.38364660869829614</v>
      </c>
      <c r="AK118" s="11">
        <f>'OddsRatio_working_3-way'!U118/(3*'OddsRatio_working_3-way'!X118^(1/3))*SIN(('OddsRatio_working_3-way'!Y118+4*PI())/3)</f>
        <v>0.53294418811784106</v>
      </c>
      <c r="AL118" s="11">
        <f>'OddsRatio_working_3-way'!Z118+'OddsRatio_working_3-way'!AF118</f>
        <v>1.0583878865570606</v>
      </c>
      <c r="AM118" s="11">
        <f>'OddsRatio_working_3-way'!AA118+'OddsRatio_working_3-way'!AG118</f>
        <v>-0.78778493628023172</v>
      </c>
      <c r="AN118" s="11">
        <f>'OddsRatio_working_3-way'!AB118+'OddsRatio_working_3-way'!AH118</f>
        <v>-0.27060295027682835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1.0583878865570606</v>
      </c>
      <c r="AS118" s="11">
        <f>IF(('OddsRatio_working_3-way'!X118=0),IF(Q118&gt;0,-Q118^(1/3),(-Q118)^(1/3)),'OddsRatio_working_3-way'!AM118-'OddsRatio_working_3-way'!R118/3)</f>
        <v>-0.78778493628023172</v>
      </c>
      <c r="AT118" s="11">
        <f>IF(('OddsRatio_working_3-way'!X118=0),IF(Q118&gt;0,-Q118^(1/3),(-Q118)^(1/3)),'OddsRatio_working_3-way'!AN118-'OddsRatio_working_3-way'!R118/3)</f>
        <v>-0.27060295027682835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1.43</v>
      </c>
      <c r="B119" s="4">
        <f>IF('True_Odds_Calculator_3-way'!B120="","",'True_Odds_Calculator_3-way'!B120)</f>
        <v>5.19</v>
      </c>
      <c r="C119" s="4">
        <f>IF('True_Odds_Calculator_3-way'!C120="","",'True_Odds_Calculator_3-way'!C120)</f>
        <v>7.11</v>
      </c>
      <c r="D119" s="9">
        <f t="shared" si="26"/>
        <v>0.68491922109277759</v>
      </c>
      <c r="E119" s="9">
        <f t="shared" si="27"/>
        <v>0.18239585370167066</v>
      </c>
      <c r="F119" s="9">
        <f t="shared" si="28"/>
        <v>0.13268492520555178</v>
      </c>
      <c r="G119" s="9">
        <f t="shared" si="29"/>
        <v>1.0698283460195095</v>
      </c>
      <c r="H119" s="9">
        <f t="shared" si="30"/>
        <v>1.460026188788389</v>
      </c>
      <c r="I119" s="9">
        <f t="shared" si="31"/>
        <v>5.4825807698217455</v>
      </c>
      <c r="J119" s="9">
        <f t="shared" si="32"/>
        <v>7.5366511941792025</v>
      </c>
      <c r="K119" s="11">
        <f t="shared" si="33"/>
        <v>0.69930069930069938</v>
      </c>
      <c r="L119" s="11">
        <f t="shared" si="34"/>
        <v>0.19267822736030826</v>
      </c>
      <c r="M119" s="11">
        <f t="shared" si="35"/>
        <v>0.14064697609001406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-0.20861747890356952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0.20334182915583371</v>
      </c>
      <c r="Q119" s="11">
        <f>2*'OddsRatio_working_3-way'!K119*'OddsRatio_working_3-way'!L119*'OddsRatio_working_3-way'!M119</f>
        <v>3.7901552498757443E-2</v>
      </c>
      <c r="R119" s="11">
        <f t="shared" si="36"/>
        <v>0</v>
      </c>
      <c r="S119" s="11">
        <f t="shared" si="37"/>
        <v>-0.97471137233819993</v>
      </c>
      <c r="T119" s="11">
        <f t="shared" si="38"/>
        <v>-0.18167965933610433</v>
      </c>
      <c r="U119" s="11">
        <f>'OddsRatio_working_3-way'!S119-'OddsRatio_working_3-way'!R119^2/3</f>
        <v>-0.97471137233819993</v>
      </c>
      <c r="V119" s="11">
        <f>'OddsRatio_working_3-way'!S119*'OddsRatio_working_3-way'!R119/3-2*'OddsRatio_working_3-way'!R119^3/27-'OddsRatio_working_3-way'!T119</f>
        <v>0.18167965933610433</v>
      </c>
      <c r="W119" s="11">
        <f>'OddsRatio_working_3-way'!V119^2+4*'OddsRatio_working_3-way'!U119^3/27</f>
        <v>-0.1041830922920795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0.1851962411258409</v>
      </c>
      <c r="Y119" s="11">
        <f>IF('OddsRatio_working_3-way'!W119&gt;=0,IF('OddsRatio_working_3-way'!V119+SQRT('OddsRatio_working_3-way'!W119)&gt;0,0,PI()),ACOS('OddsRatio_working_3-way'!V119/(2*'OddsRatio_working_3-way'!X119)))</f>
        <v>1.0581262532106261</v>
      </c>
      <c r="Z119" s="11">
        <f>'OddsRatio_working_3-way'!X119^(1/3)*COS('OddsRatio_working_3-way'!Y119/3)</f>
        <v>0.53491417300975475</v>
      </c>
      <c r="AA119" s="11">
        <f>'OddsRatio_working_3-way'!X119^(1/3)*COS(('OddsRatio_working_3-way'!Y119+2*PI())/3)</f>
        <v>-0.43797970588282864</v>
      </c>
      <c r="AB119" s="11">
        <f>'OddsRatio_working_3-way'!X119^(1/3)*COS(('OddsRatio_working_3-way'!Y119+4*PI())/3)</f>
        <v>-9.6934467126926493E-2</v>
      </c>
      <c r="AC119" s="11">
        <f>'OddsRatio_working_3-way'!X119^(1/3)*SIN('OddsRatio_working_3-way'!Y119/3)</f>
        <v>0.19690256040156051</v>
      </c>
      <c r="AD119" s="11">
        <f>'OddsRatio_working_3-way'!X119^(1/3)*SIN(('OddsRatio_working_3-way'!Y119+2*PI())/3)</f>
        <v>0.36479798247001166</v>
      </c>
      <c r="AE119" s="11">
        <f>'OddsRatio_working_3-way'!X119^(1/3)*SIN(('OddsRatio_working_3-way'!Y119+4*PI())/3)</f>
        <v>-0.56170054287157212</v>
      </c>
      <c r="AF119" s="11">
        <f>-'OddsRatio_working_3-way'!U119/(3*'OddsRatio_working_3-way'!X119^(1/3))*COS(('OddsRatio_working_3-way'!Y119)/3)</f>
        <v>0.53491417300975475</v>
      </c>
      <c r="AG119" s="11">
        <f>-'OddsRatio_working_3-way'!U119/(3*'OddsRatio_working_3-way'!X119^(1/3))*COS(('OddsRatio_working_3-way'!Y119+2*PI())/3)</f>
        <v>-0.43797970588282864</v>
      </c>
      <c r="AH119" s="11">
        <f>-'OddsRatio_working_3-way'!U119/(3*'OddsRatio_working_3-way'!X119^(1/3))*COS(('OddsRatio_working_3-way'!Y119+4*PI())/3)</f>
        <v>-9.6934467126926493E-2</v>
      </c>
      <c r="AI119" s="11">
        <f>'OddsRatio_working_3-way'!U119/(3*'OddsRatio_working_3-way'!X119^(1/3))*SIN(('OddsRatio_working_3-way'!Y119)/3)</f>
        <v>-0.19690256040156051</v>
      </c>
      <c r="AJ119" s="11">
        <f>'OddsRatio_working_3-way'!U119/(3*'OddsRatio_working_3-way'!X119^(1/3))*SIN(('OddsRatio_working_3-way'!Y119+2*PI())/3)</f>
        <v>-0.36479798247001166</v>
      </c>
      <c r="AK119" s="11">
        <f>'OddsRatio_working_3-way'!U119/(3*'OddsRatio_working_3-way'!X119^(1/3))*SIN(('OddsRatio_working_3-way'!Y119+4*PI())/3)</f>
        <v>0.56170054287157212</v>
      </c>
      <c r="AL119" s="11">
        <f>'OddsRatio_working_3-way'!Z119+'OddsRatio_working_3-way'!AF119</f>
        <v>1.0698283460195095</v>
      </c>
      <c r="AM119" s="11">
        <f>'OddsRatio_working_3-way'!AA119+'OddsRatio_working_3-way'!AG119</f>
        <v>-0.87595941176565728</v>
      </c>
      <c r="AN119" s="11">
        <f>'OddsRatio_working_3-way'!AB119+'OddsRatio_working_3-way'!AH119</f>
        <v>-0.19386893425385299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1.0698283460195095</v>
      </c>
      <c r="AS119" s="11">
        <f>IF(('OddsRatio_working_3-way'!X119=0),IF(Q119&gt;0,-Q119^(1/3),(-Q119)^(1/3)),'OddsRatio_working_3-way'!AM119-'OddsRatio_working_3-way'!R119/3)</f>
        <v>-0.87595941176565728</v>
      </c>
      <c r="AT119" s="11">
        <f>IF(('OddsRatio_working_3-way'!X119=0),IF(Q119&gt;0,-Q119^(1/3),(-Q119)^(1/3)),'OddsRatio_working_3-way'!AN119-'OddsRatio_working_3-way'!R119/3)</f>
        <v>-0.19386893425385299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1.63</v>
      </c>
      <c r="B120" s="4">
        <f>IF('True_Odds_Calculator_3-way'!B121="","",'True_Odds_Calculator_3-way'!B121)</f>
        <v>4.43</v>
      </c>
      <c r="C120" s="4">
        <f>IF('True_Odds_Calculator_3-way'!C121="","",'True_Odds_Calculator_3-way'!C121)</f>
        <v>5.19</v>
      </c>
      <c r="D120" s="9">
        <f t="shared" si="26"/>
        <v>0.59998663434562416</v>
      </c>
      <c r="E120" s="9">
        <f t="shared" si="27"/>
        <v>0.21599056939594624</v>
      </c>
      <c r="F120" s="9">
        <f t="shared" si="28"/>
        <v>0.18402279625843002</v>
      </c>
      <c r="G120" s="9">
        <f t="shared" si="29"/>
        <v>1.0582599909705341</v>
      </c>
      <c r="H120" s="9">
        <f t="shared" si="30"/>
        <v>1.6667037943114362</v>
      </c>
      <c r="I120" s="9">
        <f t="shared" si="31"/>
        <v>4.6298317690289315</v>
      </c>
      <c r="J120" s="9">
        <f t="shared" si="32"/>
        <v>5.4341093621665388</v>
      </c>
      <c r="K120" s="11">
        <f t="shared" si="33"/>
        <v>0.61349693251533743</v>
      </c>
      <c r="L120" s="11">
        <f t="shared" si="34"/>
        <v>0.22573363431151244</v>
      </c>
      <c r="M120" s="11">
        <f t="shared" si="35"/>
        <v>0.19267822736030826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-0.2415961470865281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0.22013812346418632</v>
      </c>
      <c r="Q120" s="11">
        <f>2*'OddsRatio_working_3-way'!K120*'OddsRatio_working_3-way'!L120*'OddsRatio_working_3-way'!M120</f>
        <v>5.3366817809499728E-2</v>
      </c>
      <c r="R120" s="11">
        <f t="shared" si="36"/>
        <v>0</v>
      </c>
      <c r="S120" s="11">
        <f t="shared" si="37"/>
        <v>-0.91118226063987451</v>
      </c>
      <c r="T120" s="11">
        <f t="shared" si="38"/>
        <v>-0.22089266924603027</v>
      </c>
      <c r="U120" s="11">
        <f>'OddsRatio_working_3-way'!S120-'OddsRatio_working_3-way'!R120^2/3</f>
        <v>-0.91118226063987451</v>
      </c>
      <c r="V120" s="11">
        <f>'OddsRatio_working_3-way'!S120*'OddsRatio_working_3-way'!R120/3-2*'OddsRatio_working_3-way'!R120^3/27-'OddsRatio_working_3-way'!T120</f>
        <v>0.22089266924603027</v>
      </c>
      <c r="W120" s="11">
        <f>'OddsRatio_working_3-way'!V120^2+4*'OddsRatio_working_3-way'!U120^3/27</f>
        <v>-6.3282266834984002E-2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0.16738864818262028</v>
      </c>
      <c r="Y120" s="11">
        <f>IF('OddsRatio_working_3-way'!W120&gt;=0,IF('OddsRatio_working_3-way'!V120+SQRT('OddsRatio_working_3-way'!W120)&gt;0,0,PI()),ACOS('OddsRatio_working_3-way'!V120/(2*'OddsRatio_working_3-way'!X120)))</f>
        <v>0.85021748002993436</v>
      </c>
      <c r="Z120" s="11">
        <f>'OddsRatio_working_3-way'!X120^(1/3)*COS('OddsRatio_working_3-way'!Y120/3)</f>
        <v>0.52912999548526718</v>
      </c>
      <c r="AA120" s="11">
        <f>'OddsRatio_working_3-way'!X120^(1/3)*COS(('OddsRatio_working_3-way'!Y120+2*PI())/3)</f>
        <v>-0.3980252954655501</v>
      </c>
      <c r="AB120" s="11">
        <f>'OddsRatio_working_3-way'!X120^(1/3)*COS(('OddsRatio_working_3-way'!Y120+4*PI())/3)</f>
        <v>-0.131104700019717</v>
      </c>
      <c r="AC120" s="11">
        <f>'OddsRatio_working_3-way'!X120^(1/3)*SIN('OddsRatio_working_3-way'!Y120/3)</f>
        <v>0.15410667763290686</v>
      </c>
      <c r="AD120" s="11">
        <f>'OddsRatio_working_3-way'!X120^(1/3)*SIN(('OddsRatio_working_3-way'!Y120+2*PI())/3)</f>
        <v>0.38118667917813326</v>
      </c>
      <c r="AE120" s="11">
        <f>'OddsRatio_working_3-way'!X120^(1/3)*SIN(('OddsRatio_working_3-way'!Y120+4*PI())/3)</f>
        <v>-0.53529335681104018</v>
      </c>
      <c r="AF120" s="11">
        <f>-'OddsRatio_working_3-way'!U120/(3*'OddsRatio_working_3-way'!X120^(1/3))*COS(('OddsRatio_working_3-way'!Y120)/3)</f>
        <v>0.52912999548526707</v>
      </c>
      <c r="AG120" s="11">
        <f>-'OddsRatio_working_3-way'!U120/(3*'OddsRatio_working_3-way'!X120^(1/3))*COS(('OddsRatio_working_3-way'!Y120+2*PI())/3)</f>
        <v>-0.39802529546554999</v>
      </c>
      <c r="AH120" s="11">
        <f>-'OddsRatio_working_3-way'!U120/(3*'OddsRatio_working_3-way'!X120^(1/3))*COS(('OddsRatio_working_3-way'!Y120+4*PI())/3)</f>
        <v>-0.13110470001971697</v>
      </c>
      <c r="AI120" s="11">
        <f>'OddsRatio_working_3-way'!U120/(3*'OddsRatio_working_3-way'!X120^(1/3))*SIN(('OddsRatio_working_3-way'!Y120)/3)</f>
        <v>-0.15410667763290684</v>
      </c>
      <c r="AJ120" s="11">
        <f>'OddsRatio_working_3-way'!U120/(3*'OddsRatio_working_3-way'!X120^(1/3))*SIN(('OddsRatio_working_3-way'!Y120+2*PI())/3)</f>
        <v>-0.3811866791781332</v>
      </c>
      <c r="AK120" s="11">
        <f>'OddsRatio_working_3-way'!U120/(3*'OddsRatio_working_3-way'!X120^(1/3))*SIN(('OddsRatio_working_3-way'!Y120+4*PI())/3)</f>
        <v>0.53529335681104007</v>
      </c>
      <c r="AL120" s="11">
        <f>'OddsRatio_working_3-way'!Z120+'OddsRatio_working_3-way'!AF120</f>
        <v>1.0582599909705341</v>
      </c>
      <c r="AM120" s="11">
        <f>'OddsRatio_working_3-way'!AA120+'OddsRatio_working_3-way'!AG120</f>
        <v>-0.79605059093110009</v>
      </c>
      <c r="AN120" s="11">
        <f>'OddsRatio_working_3-way'!AB120+'OddsRatio_working_3-way'!AH120</f>
        <v>-0.26220940003943394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1.0582599909705341</v>
      </c>
      <c r="AS120" s="11">
        <f>IF(('OddsRatio_working_3-way'!X120=0),IF(Q120&gt;0,-Q120^(1/3),(-Q120)^(1/3)),'OddsRatio_working_3-way'!AM120-'OddsRatio_working_3-way'!R120/3)</f>
        <v>-0.79605059093110009</v>
      </c>
      <c r="AT120" s="11">
        <f>IF(('OddsRatio_working_3-way'!X120=0),IF(Q120&gt;0,-Q120^(1/3),(-Q120)^(1/3)),'OddsRatio_working_3-way'!AN120-'OddsRatio_working_3-way'!R120/3)</f>
        <v>-0.26220940003943394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1.46</v>
      </c>
      <c r="B121" s="4">
        <f>IF('True_Odds_Calculator_3-way'!B122="","",'True_Odds_Calculator_3-way'!B122)</f>
        <v>5.0199999999999996</v>
      </c>
      <c r="C121" s="4">
        <f>IF('True_Odds_Calculator_3-way'!C122="","",'True_Odds_Calculator_3-way'!C122)</f>
        <v>6.71</v>
      </c>
      <c r="D121" s="9">
        <f t="shared" si="26"/>
        <v>0.67040424189241721</v>
      </c>
      <c r="E121" s="9">
        <f t="shared" si="27"/>
        <v>0.18880453884085496</v>
      </c>
      <c r="F121" s="9">
        <f t="shared" si="28"/>
        <v>0.14079121926672777</v>
      </c>
      <c r="G121" s="9">
        <f t="shared" si="29"/>
        <v>1.0687768257590493</v>
      </c>
      <c r="H121" s="9">
        <f t="shared" si="30"/>
        <v>1.4916373398491629</v>
      </c>
      <c r="I121" s="9">
        <f t="shared" si="31"/>
        <v>5.2964828395513788</v>
      </c>
      <c r="J121" s="9">
        <f t="shared" si="32"/>
        <v>7.1027156750841716</v>
      </c>
      <c r="K121" s="11">
        <f t="shared" si="33"/>
        <v>0.68493150684931503</v>
      </c>
      <c r="L121" s="11">
        <f t="shared" si="34"/>
        <v>0.19920318725099603</v>
      </c>
      <c r="M121" s="11">
        <f t="shared" si="35"/>
        <v>0.14903129657228018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-0.2147043778827894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0.20720254762750848</v>
      </c>
      <c r="Q121" s="11">
        <f>2*'OddsRatio_working_3-way'!K121*'OddsRatio_working_3-way'!L121*'OddsRatio_working_3-way'!M121</f>
        <v>4.066782092787212E-2</v>
      </c>
      <c r="R121" s="11">
        <f t="shared" si="36"/>
        <v>0</v>
      </c>
      <c r="S121" s="11">
        <f t="shared" si="37"/>
        <v>-0.96505972384328231</v>
      </c>
      <c r="T121" s="11">
        <f t="shared" si="38"/>
        <v>-0.18941309594568836</v>
      </c>
      <c r="U121" s="11">
        <f>'OddsRatio_working_3-way'!S121-'OddsRatio_working_3-way'!R121^2/3</f>
        <v>-0.96505972384328231</v>
      </c>
      <c r="V121" s="11">
        <f>'OddsRatio_working_3-way'!S121*'OddsRatio_working_3-way'!R121/3-2*'OddsRatio_working_3-way'!R121^3/27-'OddsRatio_working_3-way'!T121</f>
        <v>0.18941309594568836</v>
      </c>
      <c r="W121" s="11">
        <f>'OddsRatio_working_3-way'!V121^2+4*'OddsRatio_working_3-way'!U121^3/27</f>
        <v>-9.7278084170844076E-2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0.18245232602420736</v>
      </c>
      <c r="Y121" s="11">
        <f>IF('OddsRatio_working_3-way'!W121&gt;=0,IF('OddsRatio_working_3-way'!V121+SQRT('OddsRatio_working_3-way'!W121)&gt;0,0,PI()),ACOS('OddsRatio_working_3-way'!V121/(2*'OddsRatio_working_3-way'!X121)))</f>
        <v>1.0250272618064744</v>
      </c>
      <c r="Z121" s="11">
        <f>'OddsRatio_working_3-way'!X121^(1/3)*COS('OddsRatio_working_3-way'!Y121/3)</f>
        <v>0.53438841287952465</v>
      </c>
      <c r="AA121" s="11">
        <f>'OddsRatio_working_3-way'!X121^(1/3)*COS(('OddsRatio_working_3-way'!Y121+2*PI())/3)</f>
        <v>-0.43177457919392037</v>
      </c>
      <c r="AB121" s="11">
        <f>'OddsRatio_working_3-way'!X121^(1/3)*COS(('OddsRatio_working_3-way'!Y121+4*PI())/3)</f>
        <v>-0.10261383368560419</v>
      </c>
      <c r="AC121" s="11">
        <f>'OddsRatio_working_3-way'!X121^(1/3)*SIN('OddsRatio_working_3-way'!Y121/3)</f>
        <v>0.19004104502588415</v>
      </c>
      <c r="AD121" s="11">
        <f>'OddsRatio_working_3-way'!X121^(1/3)*SIN(('OddsRatio_working_3-way'!Y121+2*PI())/3)</f>
        <v>0.3677734185287736</v>
      </c>
      <c r="AE121" s="11">
        <f>'OddsRatio_working_3-way'!X121^(1/3)*SIN(('OddsRatio_working_3-way'!Y121+4*PI())/3)</f>
        <v>-0.55781446355465769</v>
      </c>
      <c r="AF121" s="11">
        <f>-'OddsRatio_working_3-way'!U121/(3*'OddsRatio_working_3-way'!X121^(1/3))*COS(('OddsRatio_working_3-way'!Y121)/3)</f>
        <v>0.53438841287952465</v>
      </c>
      <c r="AG121" s="11">
        <f>-'OddsRatio_working_3-way'!U121/(3*'OddsRatio_working_3-way'!X121^(1/3))*COS(('OddsRatio_working_3-way'!Y121+2*PI())/3)</f>
        <v>-0.43177457919392037</v>
      </c>
      <c r="AH121" s="11">
        <f>-'OddsRatio_working_3-way'!U121/(3*'OddsRatio_working_3-way'!X121^(1/3))*COS(('OddsRatio_working_3-way'!Y121+4*PI())/3)</f>
        <v>-0.10261383368560419</v>
      </c>
      <c r="AI121" s="11">
        <f>'OddsRatio_working_3-way'!U121/(3*'OddsRatio_working_3-way'!X121^(1/3))*SIN(('OddsRatio_working_3-way'!Y121)/3)</f>
        <v>-0.19004104502588415</v>
      </c>
      <c r="AJ121" s="11">
        <f>'OddsRatio_working_3-way'!U121/(3*'OddsRatio_working_3-way'!X121^(1/3))*SIN(('OddsRatio_working_3-way'!Y121+2*PI())/3)</f>
        <v>-0.3677734185287736</v>
      </c>
      <c r="AK121" s="11">
        <f>'OddsRatio_working_3-way'!U121/(3*'OddsRatio_working_3-way'!X121^(1/3))*SIN(('OddsRatio_working_3-way'!Y121+4*PI())/3)</f>
        <v>0.55781446355465769</v>
      </c>
      <c r="AL121" s="11">
        <f>'OddsRatio_working_3-way'!Z121+'OddsRatio_working_3-way'!AF121</f>
        <v>1.0687768257590493</v>
      </c>
      <c r="AM121" s="11">
        <f>'OddsRatio_working_3-way'!AA121+'OddsRatio_working_3-way'!AG121</f>
        <v>-0.86354915838784074</v>
      </c>
      <c r="AN121" s="11">
        <f>'OddsRatio_working_3-way'!AB121+'OddsRatio_working_3-way'!AH121</f>
        <v>-0.20522766737120837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1.0687768257590493</v>
      </c>
      <c r="AS121" s="11">
        <f>IF(('OddsRatio_working_3-way'!X121=0),IF(Q121&gt;0,-Q121^(1/3),(-Q121)^(1/3)),'OddsRatio_working_3-way'!AM121-'OddsRatio_working_3-way'!R121/3)</f>
        <v>-0.86354915838784074</v>
      </c>
      <c r="AT121" s="11">
        <f>IF(('OddsRatio_working_3-way'!X121=0),IF(Q121&gt;0,-Q121^(1/3),(-Q121)^(1/3)),'OddsRatio_working_3-way'!AN121-'OddsRatio_working_3-way'!R121/3)</f>
        <v>-0.20522766737120837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4.13</v>
      </c>
      <c r="B122" s="4">
        <f>IF('True_Odds_Calculator_3-way'!B123="","",'True_Odds_Calculator_3-way'!B123)</f>
        <v>3.52</v>
      </c>
      <c r="C122" s="4">
        <f>IF('True_Odds_Calculator_3-way'!C123="","",'True_Odds_Calculator_3-way'!C123)</f>
        <v>1.99</v>
      </c>
      <c r="D122" s="9">
        <f t="shared" si="26"/>
        <v>0.23389478924462279</v>
      </c>
      <c r="E122" s="9">
        <f t="shared" si="27"/>
        <v>0.2749454832019177</v>
      </c>
      <c r="F122" s="9">
        <f t="shared" si="28"/>
        <v>0.49115972755345955</v>
      </c>
      <c r="G122" s="9">
        <f t="shared" si="29"/>
        <v>1.0464621676914261</v>
      </c>
      <c r="H122" s="9">
        <f t="shared" si="30"/>
        <v>4.2754265848741646</v>
      </c>
      <c r="I122" s="9">
        <f t="shared" si="31"/>
        <v>3.6370846625823936</v>
      </c>
      <c r="J122" s="9">
        <f t="shared" si="32"/>
        <v>2.0359975460145123</v>
      </c>
      <c r="K122" s="11">
        <f t="shared" si="33"/>
        <v>0.24213075060532688</v>
      </c>
      <c r="L122" s="11">
        <f t="shared" si="34"/>
        <v>0.28409090909090912</v>
      </c>
      <c r="M122" s="11">
        <f t="shared" si="35"/>
        <v>0.50251256281407031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-0.26991951281832904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0.22952092622478451</v>
      </c>
      <c r="Q122" s="11">
        <f>2*'OddsRatio_working_3-way'!K122*'OddsRatio_working_3-way'!L122*'OddsRatio_working_3-way'!M122</f>
        <v>6.9132809103850751E-2</v>
      </c>
      <c r="R122" s="11">
        <f t="shared" si="36"/>
        <v>0</v>
      </c>
      <c r="S122" s="11">
        <f t="shared" si="37"/>
        <v>-0.85033098877614288</v>
      </c>
      <c r="T122" s="11">
        <f t="shared" si="38"/>
        <v>-0.25612379180004302</v>
      </c>
      <c r="U122" s="11">
        <f>'OddsRatio_working_3-way'!S122-'OddsRatio_working_3-way'!R122^2/3</f>
        <v>-0.85033098877614288</v>
      </c>
      <c r="V122" s="11">
        <f>'OddsRatio_working_3-way'!S122*'OddsRatio_working_3-way'!R122/3-2*'OddsRatio_working_3-way'!R122^3/27-'OddsRatio_working_3-way'!T122</f>
        <v>0.25612379180004302</v>
      </c>
      <c r="W122" s="11">
        <f>'OddsRatio_working_3-way'!V122^2+4*'OddsRatio_working_3-way'!U122^3/27</f>
        <v>-2.5488410321398439E-2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0.15090378312639333</v>
      </c>
      <c r="Y122" s="11">
        <f>IF('OddsRatio_working_3-way'!W122&gt;=0,IF('OddsRatio_working_3-way'!V122+SQRT('OddsRatio_working_3-way'!W122)&gt;0,0,PI()),ACOS('OddsRatio_working_3-way'!V122/(2*'OddsRatio_working_3-way'!X122)))</f>
        <v>0.55740105306969756</v>
      </c>
      <c r="Z122" s="11">
        <f>'OddsRatio_working_3-way'!X122^(1/3)*COS('OddsRatio_working_3-way'!Y122/3)</f>
        <v>0.52323108384571315</v>
      </c>
      <c r="AA122" s="11">
        <f>'OddsRatio_working_3-way'!X122^(1/3)*COS(('OddsRatio_working_3-way'!Y122+2*PI())/3)</f>
        <v>-0.3467899034835164</v>
      </c>
      <c r="AB122" s="11">
        <f>'OddsRatio_working_3-way'!X122^(1/3)*COS(('OddsRatio_working_3-way'!Y122+4*PI())/3)</f>
        <v>-0.17644118036219711</v>
      </c>
      <c r="AC122" s="11">
        <f>'OddsRatio_working_3-way'!X122^(1/3)*SIN('OddsRatio_working_3-way'!Y122/3)</f>
        <v>9.8350881150202948E-2</v>
      </c>
      <c r="AD122" s="11">
        <f>'OddsRatio_working_3-way'!X122^(1/3)*SIN(('OddsRatio_working_3-way'!Y122+2*PI())/3)</f>
        <v>0.40395597008495177</v>
      </c>
      <c r="AE122" s="11">
        <f>'OddsRatio_working_3-way'!X122^(1/3)*SIN(('OddsRatio_working_3-way'!Y122+4*PI())/3)</f>
        <v>-0.50230685123515451</v>
      </c>
      <c r="AF122" s="11">
        <f>-'OddsRatio_working_3-way'!U122/(3*'OddsRatio_working_3-way'!X122^(1/3))*COS(('OddsRatio_working_3-way'!Y122)/3)</f>
        <v>0.52323108384571304</v>
      </c>
      <c r="AG122" s="11">
        <f>-'OddsRatio_working_3-way'!U122/(3*'OddsRatio_working_3-way'!X122^(1/3))*COS(('OddsRatio_working_3-way'!Y122+2*PI())/3)</f>
        <v>-0.34678990348351629</v>
      </c>
      <c r="AH122" s="11">
        <f>-'OddsRatio_working_3-way'!U122/(3*'OddsRatio_working_3-way'!X122^(1/3))*COS(('OddsRatio_working_3-way'!Y122+4*PI())/3)</f>
        <v>-0.17644118036219708</v>
      </c>
      <c r="AI122" s="11">
        <f>'OddsRatio_working_3-way'!U122/(3*'OddsRatio_working_3-way'!X122^(1/3))*SIN(('OddsRatio_working_3-way'!Y122)/3)</f>
        <v>-9.8350881150202921E-2</v>
      </c>
      <c r="AJ122" s="11">
        <f>'OddsRatio_working_3-way'!U122/(3*'OddsRatio_working_3-way'!X122^(1/3))*SIN(('OddsRatio_working_3-way'!Y122+2*PI())/3)</f>
        <v>-0.40395597008495165</v>
      </c>
      <c r="AK122" s="11">
        <f>'OddsRatio_working_3-way'!U122/(3*'OddsRatio_working_3-way'!X122^(1/3))*SIN(('OddsRatio_working_3-way'!Y122+4*PI())/3)</f>
        <v>0.50230685123515439</v>
      </c>
      <c r="AL122" s="11">
        <f>'OddsRatio_working_3-way'!Z122+'OddsRatio_working_3-way'!AF122</f>
        <v>1.0464621676914261</v>
      </c>
      <c r="AM122" s="11">
        <f>'OddsRatio_working_3-way'!AA122+'OddsRatio_working_3-way'!AG122</f>
        <v>-0.6935798069670327</v>
      </c>
      <c r="AN122" s="11">
        <f>'OddsRatio_working_3-way'!AB122+'OddsRatio_working_3-way'!AH122</f>
        <v>-0.35288236072439416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1.0464621676914261</v>
      </c>
      <c r="AS122" s="11">
        <f>IF(('OddsRatio_working_3-way'!X122=0),IF(Q122&gt;0,-Q122^(1/3),(-Q122)^(1/3)),'OddsRatio_working_3-way'!AM122-'OddsRatio_working_3-way'!R122/3)</f>
        <v>-0.6935798069670327</v>
      </c>
      <c r="AT122" s="11">
        <f>IF(('OddsRatio_working_3-way'!X122=0),IF(Q122&gt;0,-Q122^(1/3),(-Q122)^(1/3)),'OddsRatio_working_3-way'!AN122-'OddsRatio_working_3-way'!R122/3)</f>
        <v>-0.35288236072439416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2.04</v>
      </c>
      <c r="B123" s="4">
        <f>IF('True_Odds_Calculator_3-way'!B124="","",'True_Odds_Calculator_3-way'!B124)</f>
        <v>4.01</v>
      </c>
      <c r="C123" s="4">
        <f>IF('True_Odds_Calculator_3-way'!C124="","",'True_Odds_Calculator_3-way'!C124)</f>
        <v>3.47</v>
      </c>
      <c r="D123" s="9">
        <f t="shared" si="26"/>
        <v>0.47933219085825662</v>
      </c>
      <c r="E123" s="9">
        <f t="shared" si="27"/>
        <v>0.24132338563524072</v>
      </c>
      <c r="F123" s="9">
        <f t="shared" si="28"/>
        <v>0.27934442350650251</v>
      </c>
      <c r="G123" s="9">
        <f t="shared" si="29"/>
        <v>1.0444575468180854</v>
      </c>
      <c r="H123" s="9">
        <f t="shared" si="30"/>
        <v>2.0862358486908095</v>
      </c>
      <c r="I123" s="9">
        <f t="shared" si="31"/>
        <v>4.1438172159224376</v>
      </c>
      <c r="J123" s="9">
        <f t="shared" si="32"/>
        <v>3.5798101406406713</v>
      </c>
      <c r="K123" s="11">
        <f t="shared" si="33"/>
        <v>0.49019607843137253</v>
      </c>
      <c r="L123" s="11">
        <f t="shared" si="34"/>
        <v>0.24937655860349128</v>
      </c>
      <c r="M123" s="11">
        <f t="shared" si="35"/>
        <v>0.28818443804034583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-0.2723910120725761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0.22969078969525386</v>
      </c>
      <c r="Q123" s="11">
        <f>2*'OddsRatio_working_3-way'!K123*'OddsRatio_working_3-way'!L123*'OddsRatio_working_3-way'!M123</f>
        <v>7.0457297452531861E-2</v>
      </c>
      <c r="R123" s="11">
        <f t="shared" si="36"/>
        <v>0</v>
      </c>
      <c r="S123" s="11">
        <f t="shared" si="37"/>
        <v>-0.84323923887053531</v>
      </c>
      <c r="T123" s="11">
        <f t="shared" si="38"/>
        <v>-0.25866234321182063</v>
      </c>
      <c r="U123" s="11">
        <f>'OddsRatio_working_3-way'!S123-'OddsRatio_working_3-way'!R123^2/3</f>
        <v>-0.84323923887053531</v>
      </c>
      <c r="V123" s="11">
        <f>'OddsRatio_working_3-way'!S123*'OddsRatio_working_3-way'!R123/3-2*'OddsRatio_working_3-way'!R123^3/27-'OddsRatio_working_3-way'!T123</f>
        <v>0.25866234321182063</v>
      </c>
      <c r="W123" s="11">
        <f>'OddsRatio_working_3-way'!V123^2+4*'OddsRatio_working_3-way'!U123^3/27</f>
        <v>-2.1921539812159788E-2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0.14901992115820412</v>
      </c>
      <c r="Y123" s="11">
        <f>IF('OddsRatio_working_3-way'!W123&gt;=0,IF('OddsRatio_working_3-way'!V123+SQRT('OddsRatio_working_3-way'!W123)&gt;0,0,PI()),ACOS('OddsRatio_working_3-way'!V123/(2*'OddsRatio_working_3-way'!X123)))</f>
        <v>0.51988079161291179</v>
      </c>
      <c r="Z123" s="11">
        <f>'OddsRatio_working_3-way'!X123^(1/3)*COS('OddsRatio_working_3-way'!Y123/3)</f>
        <v>0.52222877340904283</v>
      </c>
      <c r="AA123" s="11">
        <f>'OddsRatio_working_3-way'!X123^(1/3)*COS(('OddsRatio_working_3-way'!Y123+2*PI())/3)</f>
        <v>-0.34028282034697049</v>
      </c>
      <c r="AB123" s="11">
        <f>'OddsRatio_working_3-way'!X123^(1/3)*COS(('OddsRatio_working_3-way'!Y123+4*PI())/3)</f>
        <v>-0.18194595306207204</v>
      </c>
      <c r="AC123" s="11">
        <f>'OddsRatio_working_3-way'!X123^(1/3)*SIN('OddsRatio_working_3-way'!Y123/3)</f>
        <v>9.1415832949578071E-2</v>
      </c>
      <c r="AD123" s="11">
        <f>'OddsRatio_working_3-way'!X123^(1/3)*SIN(('OddsRatio_working_3-way'!Y123+2*PI())/3)</f>
        <v>0.40655546788462948</v>
      </c>
      <c r="AE123" s="11">
        <f>'OddsRatio_working_3-way'!X123^(1/3)*SIN(('OddsRatio_working_3-way'!Y123+4*PI())/3)</f>
        <v>-0.49797130083420749</v>
      </c>
      <c r="AF123" s="11">
        <f>-'OddsRatio_working_3-way'!U123/(3*'OddsRatio_working_3-way'!X123^(1/3))*COS(('OddsRatio_working_3-way'!Y123)/3)</f>
        <v>0.52222877340904272</v>
      </c>
      <c r="AG123" s="11">
        <f>-'OddsRatio_working_3-way'!U123/(3*'OddsRatio_working_3-way'!X123^(1/3))*COS(('OddsRatio_working_3-way'!Y123+2*PI())/3)</f>
        <v>-0.34028282034697038</v>
      </c>
      <c r="AH123" s="11">
        <f>-'OddsRatio_working_3-way'!U123/(3*'OddsRatio_working_3-way'!X123^(1/3))*COS(('OddsRatio_working_3-way'!Y123+4*PI())/3)</f>
        <v>-0.18194595306207198</v>
      </c>
      <c r="AI123" s="11">
        <f>'OddsRatio_working_3-way'!U123/(3*'OddsRatio_working_3-way'!X123^(1/3))*SIN(('OddsRatio_working_3-way'!Y123)/3)</f>
        <v>-9.1415832949578057E-2</v>
      </c>
      <c r="AJ123" s="11">
        <f>'OddsRatio_working_3-way'!U123/(3*'OddsRatio_working_3-way'!X123^(1/3))*SIN(('OddsRatio_working_3-way'!Y123+2*PI())/3)</f>
        <v>-0.40655546788462937</v>
      </c>
      <c r="AK123" s="11">
        <f>'OddsRatio_working_3-way'!U123/(3*'OddsRatio_working_3-way'!X123^(1/3))*SIN(('OddsRatio_working_3-way'!Y123+4*PI())/3)</f>
        <v>0.49797130083420738</v>
      </c>
      <c r="AL123" s="11">
        <f>'OddsRatio_working_3-way'!Z123+'OddsRatio_working_3-way'!AF123</f>
        <v>1.0444575468180854</v>
      </c>
      <c r="AM123" s="11">
        <f>'OddsRatio_working_3-way'!AA123+'OddsRatio_working_3-way'!AG123</f>
        <v>-0.68056564069394088</v>
      </c>
      <c r="AN123" s="11">
        <f>'OddsRatio_working_3-way'!AB123+'OddsRatio_working_3-way'!AH123</f>
        <v>-0.36389190612414402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1.0444575468180854</v>
      </c>
      <c r="AS123" s="11">
        <f>IF(('OddsRatio_working_3-way'!X123=0),IF(Q123&gt;0,-Q123^(1/3),(-Q123)^(1/3)),'OddsRatio_working_3-way'!AM123-'OddsRatio_working_3-way'!R123/3)</f>
        <v>-0.68056564069394088</v>
      </c>
      <c r="AT123" s="11">
        <f>IF(('OddsRatio_working_3-way'!X123=0),IF(Q123&gt;0,-Q123^(1/3),(-Q123)^(1/3)),'OddsRatio_working_3-way'!AN123-'OddsRatio_working_3-way'!R123/3)</f>
        <v>-0.36389190612414402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1.68</v>
      </c>
      <c r="B124" s="4">
        <f>IF('True_Odds_Calculator_3-way'!B125="","",'True_Odds_Calculator_3-way'!B125)</f>
        <v>4.42</v>
      </c>
      <c r="C124" s="4">
        <f>IF('True_Odds_Calculator_3-way'!C125="","",'True_Odds_Calculator_3-way'!C125)</f>
        <v>4.83</v>
      </c>
      <c r="D124" s="9">
        <f t="shared" si="26"/>
        <v>0.58326436740748522</v>
      </c>
      <c r="E124" s="9">
        <f t="shared" si="27"/>
        <v>0.21770098716214786</v>
      </c>
      <c r="F124" s="9">
        <f t="shared" si="28"/>
        <v>0.19903464543036709</v>
      </c>
      <c r="G124" s="9">
        <f t="shared" si="29"/>
        <v>1.0507182553297516</v>
      </c>
      <c r="H124" s="9">
        <f t="shared" si="30"/>
        <v>1.7144884136242311</v>
      </c>
      <c r="I124" s="9">
        <f t="shared" si="31"/>
        <v>4.5934564332277503</v>
      </c>
      <c r="J124" s="9">
        <f t="shared" si="32"/>
        <v>5.0242509179129478</v>
      </c>
      <c r="K124" s="11">
        <f t="shared" si="33"/>
        <v>0.59523809523809523</v>
      </c>
      <c r="L124" s="11">
        <f t="shared" si="34"/>
        <v>0.22624434389140272</v>
      </c>
      <c r="M124" s="11">
        <f t="shared" si="35"/>
        <v>0.20703933747412007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-0.24834482287898452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0.22110293392719407</v>
      </c>
      <c r="Q124" s="11">
        <f>2*'OddsRatio_working_3-way'!K124*'OddsRatio_working_3-way'!L124*'OddsRatio_working_3-way'!M124</f>
        <v>5.5763665555408334E-2</v>
      </c>
      <c r="R124" s="11">
        <f t="shared" si="36"/>
        <v>0</v>
      </c>
      <c r="S124" s="11">
        <f t="shared" si="37"/>
        <v>-0.89030619347734463</v>
      </c>
      <c r="T124" s="11">
        <f t="shared" si="38"/>
        <v>-0.22454128460967074</v>
      </c>
      <c r="U124" s="11">
        <f>'OddsRatio_working_3-way'!S124-'OddsRatio_working_3-way'!R124^2/3</f>
        <v>-0.89030619347734463</v>
      </c>
      <c r="V124" s="11">
        <f>'OddsRatio_working_3-way'!S124*'OddsRatio_working_3-way'!R124/3-2*'OddsRatio_working_3-way'!R124^3/27-'OddsRatio_working_3-way'!T124</f>
        <v>0.22454128460967074</v>
      </c>
      <c r="W124" s="11">
        <f>'OddsRatio_working_3-way'!V124^2+4*'OddsRatio_working_3-way'!U124^3/27</f>
        <v>-5.4128894159659692E-2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0.16166917041741513</v>
      </c>
      <c r="Y124" s="11">
        <f>IF('OddsRatio_working_3-way'!W124&gt;=0,IF('OddsRatio_working_3-way'!V124+SQRT('OddsRatio_working_3-way'!W124)&gt;0,0,PI()),ACOS('OddsRatio_working_3-way'!V124/(2*'OddsRatio_working_3-way'!X124)))</f>
        <v>0.80314549518106582</v>
      </c>
      <c r="Z124" s="11">
        <f>'OddsRatio_working_3-way'!X124^(1/3)*COS('OddsRatio_working_3-way'!Y124/3)</f>
        <v>0.5253591276648758</v>
      </c>
      <c r="AA124" s="11">
        <f>'OddsRatio_working_3-way'!X124^(1/3)*COS(('OddsRatio_working_3-way'!Y124+2*PI())/3)</f>
        <v>-0.38747895727542192</v>
      </c>
      <c r="AB124" s="11">
        <f>'OddsRatio_working_3-way'!X124^(1/3)*COS(('OddsRatio_working_3-way'!Y124+4*PI())/3)</f>
        <v>-0.13788017038945399</v>
      </c>
      <c r="AC124" s="11">
        <f>'OddsRatio_working_3-way'!X124^(1/3)*SIN('OddsRatio_working_3-way'!Y124/3)</f>
        <v>0.14410592679801765</v>
      </c>
      <c r="AD124" s="11">
        <f>'OddsRatio_working_3-way'!X124^(1/3)*SIN(('OddsRatio_working_3-way'!Y124+2*PI())/3)</f>
        <v>0.3829213872688057</v>
      </c>
      <c r="AE124" s="11">
        <f>'OddsRatio_working_3-way'!X124^(1/3)*SIN(('OddsRatio_working_3-way'!Y124+4*PI())/3)</f>
        <v>-0.52702731406682335</v>
      </c>
      <c r="AF124" s="11">
        <f>-'OddsRatio_working_3-way'!U124/(3*'OddsRatio_working_3-way'!X124^(1/3))*COS(('OddsRatio_working_3-way'!Y124)/3)</f>
        <v>0.5253591276648758</v>
      </c>
      <c r="AG124" s="11">
        <f>-'OddsRatio_working_3-way'!U124/(3*'OddsRatio_working_3-way'!X124^(1/3))*COS(('OddsRatio_working_3-way'!Y124+2*PI())/3)</f>
        <v>-0.38747895727542192</v>
      </c>
      <c r="AH124" s="11">
        <f>-'OddsRatio_working_3-way'!U124/(3*'OddsRatio_working_3-way'!X124^(1/3))*COS(('OddsRatio_working_3-way'!Y124+4*PI())/3)</f>
        <v>-0.13788017038945399</v>
      </c>
      <c r="AI124" s="11">
        <f>'OddsRatio_working_3-way'!U124/(3*'OddsRatio_working_3-way'!X124^(1/3))*SIN(('OddsRatio_working_3-way'!Y124)/3)</f>
        <v>-0.14410592679801765</v>
      </c>
      <c r="AJ124" s="11">
        <f>'OddsRatio_working_3-way'!U124/(3*'OddsRatio_working_3-way'!X124^(1/3))*SIN(('OddsRatio_working_3-way'!Y124+2*PI())/3)</f>
        <v>-0.3829213872688057</v>
      </c>
      <c r="AK124" s="11">
        <f>'OddsRatio_working_3-way'!U124/(3*'OddsRatio_working_3-way'!X124^(1/3))*SIN(('OddsRatio_working_3-way'!Y124+4*PI())/3)</f>
        <v>0.52702731406682335</v>
      </c>
      <c r="AL124" s="11">
        <f>'OddsRatio_working_3-way'!Z124+'OddsRatio_working_3-way'!AF124</f>
        <v>1.0507182553297516</v>
      </c>
      <c r="AM124" s="11">
        <f>'OddsRatio_working_3-way'!AA124+'OddsRatio_working_3-way'!AG124</f>
        <v>-0.77495791455084384</v>
      </c>
      <c r="AN124" s="11">
        <f>'OddsRatio_working_3-way'!AB124+'OddsRatio_working_3-way'!AH124</f>
        <v>-0.27576034077890799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1.0507182553297516</v>
      </c>
      <c r="AS124" s="11">
        <f>IF(('OddsRatio_working_3-way'!X124=0),IF(Q124&gt;0,-Q124^(1/3),(-Q124)^(1/3)),'OddsRatio_working_3-way'!AM124-'OddsRatio_working_3-way'!R124/3)</f>
        <v>-0.77495791455084384</v>
      </c>
      <c r="AT124" s="11">
        <f>IF(('OddsRatio_working_3-way'!X124=0),IF(Q124&gt;0,-Q124^(1/3),(-Q124)^(1/3)),'OddsRatio_working_3-way'!AN124-'OddsRatio_working_3-way'!R124/3)</f>
        <v>-0.27576034077890799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4.3099999999999996</v>
      </c>
      <c r="B125" s="4">
        <f>IF('True_Odds_Calculator_3-way'!B126="","",'True_Odds_Calculator_3-way'!B126)</f>
        <v>3.72</v>
      </c>
      <c r="C125" s="4">
        <f>IF('True_Odds_Calculator_3-way'!C126="","",'True_Odds_Calculator_3-way'!C126)</f>
        <v>1.89</v>
      </c>
      <c r="D125" s="9">
        <f t="shared" si="26"/>
        <v>0.22352212419218728</v>
      </c>
      <c r="E125" s="9">
        <f t="shared" si="27"/>
        <v>0.25942842479780276</v>
      </c>
      <c r="F125" s="9">
        <f t="shared" si="28"/>
        <v>0.51704945101000988</v>
      </c>
      <c r="G125" s="9">
        <f t="shared" si="29"/>
        <v>1.0494954887214119</v>
      </c>
      <c r="H125" s="9">
        <f t="shared" si="30"/>
        <v>4.4738300676678735</v>
      </c>
      <c r="I125" s="9">
        <f t="shared" si="31"/>
        <v>3.8546277293222402</v>
      </c>
      <c r="J125" s="9">
        <f t="shared" si="32"/>
        <v>1.9340509849620562</v>
      </c>
      <c r="K125" s="11">
        <f t="shared" si="33"/>
        <v>0.23201856148491881</v>
      </c>
      <c r="L125" s="11">
        <f t="shared" si="34"/>
        <v>0.26881720430107525</v>
      </c>
      <c r="M125" s="11">
        <f t="shared" si="35"/>
        <v>0.52910052910052918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-0.26442644739678378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0.22836212742157908</v>
      </c>
      <c r="Q125" s="11">
        <f>2*'OddsRatio_working_3-way'!K125*'OddsRatio_working_3-way'!L125*'OddsRatio_working_3-way'!M125</f>
        <v>6.6000614861728063E-2</v>
      </c>
      <c r="R125" s="11">
        <f t="shared" si="36"/>
        <v>0</v>
      </c>
      <c r="S125" s="11">
        <f t="shared" si="37"/>
        <v>-0.86361303746183693</v>
      </c>
      <c r="T125" s="11">
        <f t="shared" si="38"/>
        <v>-0.2495991437750974</v>
      </c>
      <c r="U125" s="11">
        <f>'OddsRatio_working_3-way'!S125-'OddsRatio_working_3-way'!R125^2/3</f>
        <v>-0.86361303746183693</v>
      </c>
      <c r="V125" s="11">
        <f>'OddsRatio_working_3-way'!S125*'OddsRatio_working_3-way'!R125/3-2*'OddsRatio_working_3-way'!R125^3/27-'OddsRatio_working_3-way'!T125</f>
        <v>0.2495991437750974</v>
      </c>
      <c r="W125" s="11">
        <f>'OddsRatio_working_3-way'!V125^2+4*'OddsRatio_working_3-way'!U125^3/27</f>
        <v>-3.3123428035254684E-2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0.15445319728684515</v>
      </c>
      <c r="Y125" s="11">
        <f>IF('OddsRatio_working_3-way'!W125&gt;=0,IF('OddsRatio_working_3-way'!V125+SQRT('OddsRatio_working_3-way'!W125)&gt;0,0,PI()),ACOS('OddsRatio_working_3-way'!V125/(2*'OddsRatio_working_3-way'!X125)))</f>
        <v>0.63003143245420801</v>
      </c>
      <c r="Z125" s="11">
        <f>'OddsRatio_working_3-way'!X125^(1/3)*COS('OddsRatio_working_3-way'!Y125/3)</f>
        <v>0.52474774436070593</v>
      </c>
      <c r="AA125" s="11">
        <f>'OddsRatio_working_3-way'!X125^(1/3)*COS(('OddsRatio_working_3-way'!Y125+2*PI())/3)</f>
        <v>-0.35924034190400211</v>
      </c>
      <c r="AB125" s="11">
        <f>'OddsRatio_working_3-way'!X125^(1/3)*COS(('OddsRatio_working_3-way'!Y125+4*PI())/3)</f>
        <v>-0.1655074024567037</v>
      </c>
      <c r="AC125" s="11">
        <f>'OddsRatio_working_3-way'!X125^(1/3)*SIN('OddsRatio_working_3-way'!Y125/3)</f>
        <v>0.11185176474079515</v>
      </c>
      <c r="AD125" s="11">
        <f>'OddsRatio_working_3-way'!X125^(1/3)*SIN(('OddsRatio_working_3-way'!Y125+2*PI())/3)</f>
        <v>0.39851899482455622</v>
      </c>
      <c r="AE125" s="11">
        <f>'OddsRatio_working_3-way'!X125^(1/3)*SIN(('OddsRatio_working_3-way'!Y125+4*PI())/3)</f>
        <v>-0.51037075956535138</v>
      </c>
      <c r="AF125" s="11">
        <f>-'OddsRatio_working_3-way'!U125/(3*'OddsRatio_working_3-way'!X125^(1/3))*COS(('OddsRatio_working_3-way'!Y125)/3)</f>
        <v>0.52474774436070593</v>
      </c>
      <c r="AG125" s="11">
        <f>-'OddsRatio_working_3-way'!U125/(3*'OddsRatio_working_3-way'!X125^(1/3))*COS(('OddsRatio_working_3-way'!Y125+2*PI())/3)</f>
        <v>-0.35924034190400211</v>
      </c>
      <c r="AH125" s="11">
        <f>-'OddsRatio_working_3-way'!U125/(3*'OddsRatio_working_3-way'!X125^(1/3))*COS(('OddsRatio_working_3-way'!Y125+4*PI())/3)</f>
        <v>-0.1655074024567037</v>
      </c>
      <c r="AI125" s="11">
        <f>'OddsRatio_working_3-way'!U125/(3*'OddsRatio_working_3-way'!X125^(1/3))*SIN(('OddsRatio_working_3-way'!Y125)/3)</f>
        <v>-0.11185176474079515</v>
      </c>
      <c r="AJ125" s="11">
        <f>'OddsRatio_working_3-way'!U125/(3*'OddsRatio_working_3-way'!X125^(1/3))*SIN(('OddsRatio_working_3-way'!Y125+2*PI())/3)</f>
        <v>-0.39851899482455622</v>
      </c>
      <c r="AK125" s="11">
        <f>'OddsRatio_working_3-way'!U125/(3*'OddsRatio_working_3-way'!X125^(1/3))*SIN(('OddsRatio_working_3-way'!Y125+4*PI())/3)</f>
        <v>0.51037075956535138</v>
      </c>
      <c r="AL125" s="11">
        <f>'OddsRatio_working_3-way'!Z125+'OddsRatio_working_3-way'!AF125</f>
        <v>1.0494954887214119</v>
      </c>
      <c r="AM125" s="11">
        <f>'OddsRatio_working_3-way'!AA125+'OddsRatio_working_3-way'!AG125</f>
        <v>-0.71848068380800423</v>
      </c>
      <c r="AN125" s="11">
        <f>'OddsRatio_working_3-way'!AB125+'OddsRatio_working_3-way'!AH125</f>
        <v>-0.3310148049134074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1.0494954887214119</v>
      </c>
      <c r="AS125" s="11">
        <f>IF(('OddsRatio_working_3-way'!X125=0),IF(Q125&gt;0,-Q125^(1/3),(-Q125)^(1/3)),'OddsRatio_working_3-way'!AM125-'OddsRatio_working_3-way'!R125/3)</f>
        <v>-0.71848068380800423</v>
      </c>
      <c r="AT125" s="11">
        <f>IF(('OddsRatio_working_3-way'!X125=0),IF(Q125&gt;0,-Q125^(1/3),(-Q125)^(1/3)),'OddsRatio_working_3-way'!AN125-'OddsRatio_working_3-way'!R125/3)</f>
        <v>-0.3310148049134074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4.08</v>
      </c>
      <c r="B126" s="4">
        <f>IF('True_Odds_Calculator_3-way'!B127="","",'True_Odds_Calculator_3-way'!B127)</f>
        <v>3.96</v>
      </c>
      <c r="C126" s="4">
        <f>IF('True_Odds_Calculator_3-way'!C127="","",'True_Odds_Calculator_3-way'!C127)</f>
        <v>1.88</v>
      </c>
      <c r="D126" s="9">
        <f t="shared" si="26"/>
        <v>0.23637091642408342</v>
      </c>
      <c r="E126" s="9">
        <f t="shared" si="27"/>
        <v>0.24361901640749603</v>
      </c>
      <c r="F126" s="9">
        <f t="shared" si="28"/>
        <v>0.52001006716842035</v>
      </c>
      <c r="G126" s="9">
        <f t="shared" si="29"/>
        <v>1.0489087422105117</v>
      </c>
      <c r="H126" s="9">
        <f t="shared" si="30"/>
        <v>4.2306389260083765</v>
      </c>
      <c r="I126" s="9">
        <f t="shared" si="31"/>
        <v>4.1047698769431138</v>
      </c>
      <c r="J126" s="9">
        <f t="shared" si="32"/>
        <v>1.9230396931452503</v>
      </c>
      <c r="K126" s="11">
        <f t="shared" si="33"/>
        <v>0.24509803921568626</v>
      </c>
      <c r="L126" s="11">
        <f t="shared" si="34"/>
        <v>0.25252525252525254</v>
      </c>
      <c r="M126" s="11">
        <f t="shared" si="35"/>
        <v>0.53191489361702127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-0.26412645436425153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0.22782055009839747</v>
      </c>
      <c r="Q126" s="11">
        <f>2*'OddsRatio_working_3-way'!K126*'OddsRatio_working_3-way'!L126*'OddsRatio_working_3-way'!M126</f>
        <v>6.5844089623814286E-2</v>
      </c>
      <c r="R126" s="11">
        <f t="shared" si="36"/>
        <v>0</v>
      </c>
      <c r="S126" s="11">
        <f t="shared" si="37"/>
        <v>-0.86254347617984028</v>
      </c>
      <c r="T126" s="11">
        <f t="shared" si="38"/>
        <v>-0.24929002201729486</v>
      </c>
      <c r="U126" s="11">
        <f>'OddsRatio_working_3-way'!S126-'OddsRatio_working_3-way'!R126^2/3</f>
        <v>-0.86254347617984028</v>
      </c>
      <c r="V126" s="11">
        <f>'OddsRatio_working_3-way'!S126*'OddsRatio_working_3-way'!R126/3-2*'OddsRatio_working_3-way'!R126^3/27-'OddsRatio_working_3-way'!T126</f>
        <v>0.24929002201729486</v>
      </c>
      <c r="W126" s="11">
        <f>'OddsRatio_working_3-way'!V126^2+4*'OddsRatio_working_3-way'!U126^3/27</f>
        <v>-3.2923547459156828E-2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0.15416635701129816</v>
      </c>
      <c r="Y126" s="11">
        <f>IF('OddsRatio_working_3-way'!W126&gt;=0,IF('OddsRatio_working_3-way'!V126+SQRT('OddsRatio_working_3-way'!W126)&gt;0,0,PI()),ACOS('OddsRatio_working_3-way'!V126/(2*'OddsRatio_working_3-way'!X126)))</f>
        <v>0.62918090373530422</v>
      </c>
      <c r="Z126" s="11">
        <f>'OddsRatio_working_3-way'!X126^(1/3)*COS('OddsRatio_working_3-way'!Y126/3)</f>
        <v>0.52445437110525572</v>
      </c>
      <c r="AA126" s="11">
        <f>'OddsRatio_working_3-way'!X126^(1/3)*COS(('OddsRatio_working_3-way'!Y126+2*PI())/3)</f>
        <v>-0.3589048898923724</v>
      </c>
      <c r="AB126" s="11">
        <f>'OddsRatio_working_3-way'!X126^(1/3)*COS(('OddsRatio_working_3-way'!Y126+4*PI())/3)</f>
        <v>-0.16554948121288346</v>
      </c>
      <c r="AC126" s="11">
        <f>'OddsRatio_working_3-way'!X126^(1/3)*SIN('OddsRatio_working_3-way'!Y126/3)</f>
        <v>0.11163379725037309</v>
      </c>
      <c r="AD126" s="11">
        <f>'OddsRatio_working_3-way'!X126^(1/3)*SIN(('OddsRatio_working_3-way'!Y126+2*PI())/3)</f>
        <v>0.39837390987775639</v>
      </c>
      <c r="AE126" s="11">
        <f>'OddsRatio_working_3-way'!X126^(1/3)*SIN(('OddsRatio_working_3-way'!Y126+4*PI())/3)</f>
        <v>-0.51000770712812948</v>
      </c>
      <c r="AF126" s="11">
        <f>-'OddsRatio_working_3-way'!U126/(3*'OddsRatio_working_3-way'!X126^(1/3))*COS(('OddsRatio_working_3-way'!Y126)/3)</f>
        <v>0.52445437110525583</v>
      </c>
      <c r="AG126" s="11">
        <f>-'OddsRatio_working_3-way'!U126/(3*'OddsRatio_working_3-way'!X126^(1/3))*COS(('OddsRatio_working_3-way'!Y126+2*PI())/3)</f>
        <v>-0.35890488989237246</v>
      </c>
      <c r="AH126" s="11">
        <f>-'OddsRatio_working_3-way'!U126/(3*'OddsRatio_working_3-way'!X126^(1/3))*COS(('OddsRatio_working_3-way'!Y126+4*PI())/3)</f>
        <v>-0.16554948121288349</v>
      </c>
      <c r="AI126" s="11">
        <f>'OddsRatio_working_3-way'!U126/(3*'OddsRatio_working_3-way'!X126^(1/3))*SIN(('OddsRatio_working_3-way'!Y126)/3)</f>
        <v>-0.11163379725037312</v>
      </c>
      <c r="AJ126" s="11">
        <f>'OddsRatio_working_3-way'!U126/(3*'OddsRatio_working_3-way'!X126^(1/3))*SIN(('OddsRatio_working_3-way'!Y126+2*PI())/3)</f>
        <v>-0.39837390987775645</v>
      </c>
      <c r="AK126" s="11">
        <f>'OddsRatio_working_3-way'!U126/(3*'OddsRatio_working_3-way'!X126^(1/3))*SIN(('OddsRatio_working_3-way'!Y126+4*PI())/3)</f>
        <v>0.51000770712812959</v>
      </c>
      <c r="AL126" s="11">
        <f>'OddsRatio_working_3-way'!Z126+'OddsRatio_working_3-way'!AF126</f>
        <v>1.0489087422105117</v>
      </c>
      <c r="AM126" s="11">
        <f>'OddsRatio_working_3-way'!AA126+'OddsRatio_working_3-way'!AG126</f>
        <v>-0.71780977978474492</v>
      </c>
      <c r="AN126" s="11">
        <f>'OddsRatio_working_3-way'!AB126+'OddsRatio_working_3-way'!AH126</f>
        <v>-0.33109896242576697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1.0489087422105117</v>
      </c>
      <c r="AS126" s="11">
        <f>IF(('OddsRatio_working_3-way'!X126=0),IF(Q126&gt;0,-Q126^(1/3),(-Q126)^(1/3)),'OddsRatio_working_3-way'!AM126-'OddsRatio_working_3-way'!R126/3)</f>
        <v>-0.71780977978474492</v>
      </c>
      <c r="AT126" s="11">
        <f>IF(('OddsRatio_working_3-way'!X126=0),IF(Q126&gt;0,-Q126^(1/3),(-Q126)^(1/3)),'OddsRatio_working_3-way'!AN126-'OddsRatio_working_3-way'!R126/3)</f>
        <v>-0.33109896242576697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2.4300000000000002</v>
      </c>
      <c r="B127" s="4">
        <f>IF('True_Odds_Calculator_3-way'!B128="","",'True_Odds_Calculator_3-way'!B128)</f>
        <v>3.48</v>
      </c>
      <c r="C127" s="4">
        <f>IF('True_Odds_Calculator_3-way'!C128="","",'True_Odds_Calculator_3-way'!C128)</f>
        <v>3.04</v>
      </c>
      <c r="D127" s="9">
        <f t="shared" si="26"/>
        <v>0.40140255587106866</v>
      </c>
      <c r="E127" s="9">
        <f t="shared" si="27"/>
        <v>0.27884286515929352</v>
      </c>
      <c r="F127" s="9">
        <f t="shared" si="28"/>
        <v>0.31975457896963783</v>
      </c>
      <c r="G127" s="9">
        <f t="shared" si="29"/>
        <v>1.0428424163134327</v>
      </c>
      <c r="H127" s="9">
        <f t="shared" si="30"/>
        <v>2.4912646553282092</v>
      </c>
      <c r="I127" s="9">
        <f t="shared" si="31"/>
        <v>3.5862491924573137</v>
      </c>
      <c r="J127" s="9">
        <f t="shared" si="32"/>
        <v>3.1273985292794029</v>
      </c>
      <c r="K127" s="11">
        <f t="shared" si="33"/>
        <v>0.41152263374485593</v>
      </c>
      <c r="L127" s="11">
        <f t="shared" si="34"/>
        <v>0.28735632183908044</v>
      </c>
      <c r="M127" s="11">
        <f t="shared" si="35"/>
        <v>0.32894736842105265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-0.28142247914379404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0.23145036210506398</v>
      </c>
      <c r="Q127" s="11">
        <f>2*'OddsRatio_working_3-way'!K127*'OddsRatio_working_3-way'!L127*'OddsRatio_working_3-way'!M127</f>
        <v>7.7798441043718983E-2</v>
      </c>
      <c r="R127" s="11">
        <f t="shared" si="36"/>
        <v>0</v>
      </c>
      <c r="S127" s="11">
        <f t="shared" si="37"/>
        <v>-0.82243025791412849</v>
      </c>
      <c r="T127" s="11">
        <f t="shared" si="38"/>
        <v>-0.27644714551735411</v>
      </c>
      <c r="U127" s="11">
        <f>'OddsRatio_working_3-way'!S127-'OddsRatio_working_3-way'!R127^2/3</f>
        <v>-0.82243025791412849</v>
      </c>
      <c r="V127" s="11">
        <f>'OddsRatio_working_3-way'!S127*'OddsRatio_working_3-way'!R127/3-2*'OddsRatio_working_3-way'!R127^3/27-'OddsRatio_working_3-way'!T127</f>
        <v>0.27644714551735411</v>
      </c>
      <c r="W127" s="11">
        <f>'OddsRatio_working_3-way'!V127^2+4*'OddsRatio_working_3-way'!U127^3/27</f>
        <v>-5.9895475509421231E-3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0.14353794952523469</v>
      </c>
      <c r="Y127" s="11">
        <f>IF('OddsRatio_working_3-way'!W127&gt;=0,IF('OddsRatio_working_3-way'!V127+SQRT('OddsRatio_working_3-way'!W127)&gt;0,0,PI()),ACOS('OddsRatio_working_3-way'!V127/(2*'OddsRatio_working_3-way'!X127)))</f>
        <v>0.27296498366943389</v>
      </c>
      <c r="Z127" s="11">
        <f>'OddsRatio_working_3-way'!X127^(1/3)*COS('OddsRatio_working_3-way'!Y127/3)</f>
        <v>0.52142120815671633</v>
      </c>
      <c r="AA127" s="11">
        <f>'OddsRatio_working_3-way'!X127^(1/3)*COS(('OddsRatio_working_3-way'!Y127+2*PI())/3)</f>
        <v>-0.30191142011184063</v>
      </c>
      <c r="AB127" s="11">
        <f>'OddsRatio_working_3-way'!X127^(1/3)*COS(('OddsRatio_working_3-way'!Y127+4*PI())/3)</f>
        <v>-0.21950978804487581</v>
      </c>
      <c r="AC127" s="11">
        <f>'OddsRatio_working_3-way'!X127^(1/3)*SIN('OddsRatio_working_3-way'!Y127/3)</f>
        <v>4.7574604455526665E-2</v>
      </c>
      <c r="AD127" s="11">
        <f>'OddsRatio_working_3-way'!X127^(1/3)*SIN(('OddsRatio_working_3-way'!Y127+2*PI())/3)</f>
        <v>0.42777671010792673</v>
      </c>
      <c r="AE127" s="11">
        <f>'OddsRatio_working_3-way'!X127^(1/3)*SIN(('OddsRatio_working_3-way'!Y127+4*PI())/3)</f>
        <v>-0.47535131456345342</v>
      </c>
      <c r="AF127" s="11">
        <f>-'OddsRatio_working_3-way'!U127/(3*'OddsRatio_working_3-way'!X127^(1/3))*COS(('OddsRatio_working_3-way'!Y127)/3)</f>
        <v>0.52142120815671633</v>
      </c>
      <c r="AG127" s="11">
        <f>-'OddsRatio_working_3-way'!U127/(3*'OddsRatio_working_3-way'!X127^(1/3))*COS(('OddsRatio_working_3-way'!Y127+2*PI())/3)</f>
        <v>-0.30191142011184063</v>
      </c>
      <c r="AH127" s="11">
        <f>-'OddsRatio_working_3-way'!U127/(3*'OddsRatio_working_3-way'!X127^(1/3))*COS(('OddsRatio_working_3-way'!Y127+4*PI())/3)</f>
        <v>-0.21950978804487581</v>
      </c>
      <c r="AI127" s="11">
        <f>'OddsRatio_working_3-way'!U127/(3*'OddsRatio_working_3-way'!X127^(1/3))*SIN(('OddsRatio_working_3-way'!Y127)/3)</f>
        <v>-4.7574604455526665E-2</v>
      </c>
      <c r="AJ127" s="11">
        <f>'OddsRatio_working_3-way'!U127/(3*'OddsRatio_working_3-way'!X127^(1/3))*SIN(('OddsRatio_working_3-way'!Y127+2*PI())/3)</f>
        <v>-0.42777671010792673</v>
      </c>
      <c r="AK127" s="11">
        <f>'OddsRatio_working_3-way'!U127/(3*'OddsRatio_working_3-way'!X127^(1/3))*SIN(('OddsRatio_working_3-way'!Y127+4*PI())/3)</f>
        <v>0.47535131456345342</v>
      </c>
      <c r="AL127" s="11">
        <f>'OddsRatio_working_3-way'!Z127+'OddsRatio_working_3-way'!AF127</f>
        <v>1.0428424163134327</v>
      </c>
      <c r="AM127" s="11">
        <f>'OddsRatio_working_3-way'!AA127+'OddsRatio_working_3-way'!AG127</f>
        <v>-0.60382284022368127</v>
      </c>
      <c r="AN127" s="11">
        <f>'OddsRatio_working_3-way'!AB127+'OddsRatio_working_3-way'!AH127</f>
        <v>-0.43901957608975162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1.0428424163134327</v>
      </c>
      <c r="AS127" s="11">
        <f>IF(('OddsRatio_working_3-way'!X127=0),IF(Q127&gt;0,-Q127^(1/3),(-Q127)^(1/3)),'OddsRatio_working_3-way'!AM127-'OddsRatio_working_3-way'!R127/3)</f>
        <v>-0.60382284022368127</v>
      </c>
      <c r="AT127" s="11">
        <f>IF(('OddsRatio_working_3-way'!X127=0),IF(Q127&gt;0,-Q127^(1/3),(-Q127)^(1/3)),'OddsRatio_working_3-way'!AN127-'OddsRatio_working_3-way'!R127/3)</f>
        <v>-0.43901957608975162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1.6</v>
      </c>
      <c r="B128" s="4">
        <f>IF('True_Odds_Calculator_3-way'!B129="","",'True_Odds_Calculator_3-way'!B129)</f>
        <v>3.91</v>
      </c>
      <c r="C128" s="4">
        <f>IF('True_Odds_Calculator_3-way'!C129="","",'True_Odds_Calculator_3-way'!C129)</f>
        <v>6.16</v>
      </c>
      <c r="D128" s="9">
        <f t="shared" si="26"/>
        <v>0.60665705978741757</v>
      </c>
      <c r="E128" s="9">
        <f t="shared" si="27"/>
        <v>0.24127593895207253</v>
      </c>
      <c r="F128" s="9">
        <f t="shared" si="28"/>
        <v>0.15206700126050987</v>
      </c>
      <c r="G128" s="9">
        <f t="shared" si="29"/>
        <v>1.0806295854377654</v>
      </c>
      <c r="H128" s="9">
        <f t="shared" si="30"/>
        <v>1.6483777512626592</v>
      </c>
      <c r="I128" s="9">
        <f t="shared" si="31"/>
        <v>4.1446320936238976</v>
      </c>
      <c r="J128" s="9">
        <f t="shared" si="32"/>
        <v>6.57604866085887</v>
      </c>
      <c r="K128" s="11">
        <f t="shared" si="33"/>
        <v>0.625</v>
      </c>
      <c r="L128" s="11">
        <f t="shared" si="34"/>
        <v>0.25575447570332482</v>
      </c>
      <c r="M128" s="11">
        <f t="shared" si="35"/>
        <v>0.16233766233766234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-0.23378491712890681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0.22497882552230375</v>
      </c>
      <c r="Q128" s="11">
        <f>2*'OddsRatio_working_3-way'!K128*'OddsRatio_working_3-way'!L128*'OddsRatio_working_3-way'!M128</f>
        <v>5.1898229647590263E-2</v>
      </c>
      <c r="R128" s="11">
        <f t="shared" si="36"/>
        <v>0</v>
      </c>
      <c r="S128" s="11">
        <f t="shared" si="37"/>
        <v>-0.96233250752550703</v>
      </c>
      <c r="T128" s="11">
        <f t="shared" si="38"/>
        <v>-0.22199135121695668</v>
      </c>
      <c r="U128" s="11">
        <f>'OddsRatio_working_3-way'!S128-'OddsRatio_working_3-way'!R128^2/3</f>
        <v>-0.96233250752550703</v>
      </c>
      <c r="V128" s="11">
        <f>'OddsRatio_working_3-way'!S128*'OddsRatio_working_3-way'!R128/3-2*'OddsRatio_working_3-way'!R128^3/27-'OddsRatio_working_3-way'!T128</f>
        <v>0.22199135121695668</v>
      </c>
      <c r="W128" s="11">
        <f>'OddsRatio_working_3-way'!V128^2+4*'OddsRatio_working_3-way'!U128^3/27</f>
        <v>-8.2749558266328904E-2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0.18167946931440762</v>
      </c>
      <c r="Y128" s="11">
        <f>IF('OddsRatio_working_3-way'!W128&gt;=0,IF('OddsRatio_working_3-way'!V128+SQRT('OddsRatio_working_3-way'!W128)&gt;0,0,PI()),ACOS('OddsRatio_working_3-way'!V128/(2*'OddsRatio_working_3-way'!X128)))</f>
        <v>0.91354600156260424</v>
      </c>
      <c r="Z128" s="11">
        <f>'OddsRatio_working_3-way'!X128^(1/3)*COS('OddsRatio_working_3-way'!Y128/3)</f>
        <v>0.54031479271888283</v>
      </c>
      <c r="AA128" s="11">
        <f>'OddsRatio_working_3-way'!X128^(1/3)*COS(('OddsRatio_working_3-way'!Y128+2*PI())/3)</f>
        <v>-0.41722224755863113</v>
      </c>
      <c r="AB128" s="11">
        <f>'OddsRatio_working_3-way'!X128^(1/3)*COS(('OddsRatio_working_3-way'!Y128+4*PI())/3)</f>
        <v>-0.12309254516025181</v>
      </c>
      <c r="AC128" s="11">
        <f>'OddsRatio_working_3-way'!X128^(1/3)*SIN('OddsRatio_working_3-way'!Y128/3)</f>
        <v>0.16981586285636902</v>
      </c>
      <c r="AD128" s="11">
        <f>'OddsRatio_working_3-way'!X128^(1/3)*SIN(('OddsRatio_working_3-way'!Y128+2*PI())/3)</f>
        <v>0.38301840510689134</v>
      </c>
      <c r="AE128" s="11">
        <f>'OddsRatio_working_3-way'!X128^(1/3)*SIN(('OddsRatio_working_3-way'!Y128+4*PI())/3)</f>
        <v>-0.55283426796326018</v>
      </c>
      <c r="AF128" s="11">
        <f>-'OddsRatio_working_3-way'!U128/(3*'OddsRatio_working_3-way'!X128^(1/3))*COS(('OddsRatio_working_3-way'!Y128)/3)</f>
        <v>0.54031479271888272</v>
      </c>
      <c r="AG128" s="11">
        <f>-'OddsRatio_working_3-way'!U128/(3*'OddsRatio_working_3-way'!X128^(1/3))*COS(('OddsRatio_working_3-way'!Y128+2*PI())/3)</f>
        <v>-0.41722224755863108</v>
      </c>
      <c r="AH128" s="11">
        <f>-'OddsRatio_working_3-way'!U128/(3*'OddsRatio_working_3-way'!X128^(1/3))*COS(('OddsRatio_working_3-way'!Y128+4*PI())/3)</f>
        <v>-0.12309254516025178</v>
      </c>
      <c r="AI128" s="11">
        <f>'OddsRatio_working_3-way'!U128/(3*'OddsRatio_working_3-way'!X128^(1/3))*SIN(('OddsRatio_working_3-way'!Y128)/3)</f>
        <v>-0.16981586285636899</v>
      </c>
      <c r="AJ128" s="11">
        <f>'OddsRatio_working_3-way'!U128/(3*'OddsRatio_working_3-way'!X128^(1/3))*SIN(('OddsRatio_working_3-way'!Y128+2*PI())/3)</f>
        <v>-0.38301840510689122</v>
      </c>
      <c r="AK128" s="11">
        <f>'OddsRatio_working_3-way'!U128/(3*'OddsRatio_working_3-way'!X128^(1/3))*SIN(('OddsRatio_working_3-way'!Y128+4*PI())/3)</f>
        <v>0.55283426796326007</v>
      </c>
      <c r="AL128" s="11">
        <f>'OddsRatio_working_3-way'!Z128+'OddsRatio_working_3-way'!AF128</f>
        <v>1.0806295854377654</v>
      </c>
      <c r="AM128" s="11">
        <f>'OddsRatio_working_3-way'!AA128+'OddsRatio_working_3-way'!AG128</f>
        <v>-0.83444449511726226</v>
      </c>
      <c r="AN128" s="11">
        <f>'OddsRatio_working_3-way'!AB128+'OddsRatio_working_3-way'!AH128</f>
        <v>-0.24618509032050359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1.0806295854377654</v>
      </c>
      <c r="AS128" s="11">
        <f>IF(('OddsRatio_working_3-way'!X128=0),IF(Q128&gt;0,-Q128^(1/3),(-Q128)^(1/3)),'OddsRatio_working_3-way'!AM128-'OddsRatio_working_3-way'!R128/3)</f>
        <v>-0.83444449511726226</v>
      </c>
      <c r="AT128" s="11">
        <f>IF(('OddsRatio_working_3-way'!X128=0),IF(Q128&gt;0,-Q128^(1/3),(-Q128)^(1/3)),'OddsRatio_working_3-way'!AN128-'OddsRatio_working_3-way'!R128/3)</f>
        <v>-0.24618509032050359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1.99</v>
      </c>
      <c r="B129" s="4">
        <f>IF('True_Odds_Calculator_3-way'!B130="","",'True_Odds_Calculator_3-way'!B130)</f>
        <v>3.81</v>
      </c>
      <c r="C129" s="4">
        <f>IF('True_Odds_Calculator_3-way'!C130="","",'True_Odds_Calculator_3-way'!C130)</f>
        <v>3.7</v>
      </c>
      <c r="D129" s="9">
        <f t="shared" si="26"/>
        <v>0.48865123708417807</v>
      </c>
      <c r="E129" s="9">
        <f t="shared" si="27"/>
        <v>0.25187490104061494</v>
      </c>
      <c r="F129" s="9">
        <f t="shared" si="28"/>
        <v>0.2594738618752071</v>
      </c>
      <c r="G129" s="9">
        <f t="shared" si="29"/>
        <v>1.0570195320025264</v>
      </c>
      <c r="H129" s="9">
        <f t="shared" si="30"/>
        <v>2.0464493366825014</v>
      </c>
      <c r="I129" s="9">
        <f t="shared" si="31"/>
        <v>3.9702248849270996</v>
      </c>
      <c r="J129" s="9">
        <f t="shared" si="32"/>
        <v>3.8539527364068213</v>
      </c>
      <c r="K129" s="11">
        <f t="shared" si="33"/>
        <v>0.50251256281407031</v>
      </c>
      <c r="L129" s="11">
        <f t="shared" si="34"/>
        <v>0.26246719160104987</v>
      </c>
      <c r="M129" s="11">
        <f t="shared" si="35"/>
        <v>0.27027027027027023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-0.26774754812581747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0.23170402626739425</v>
      </c>
      <c r="Q129" s="11">
        <f>2*'OddsRatio_working_3-way'!K129*'OddsRatio_working_3-way'!L129*'OddsRatio_working_3-way'!M129</f>
        <v>7.1293546543813605E-2</v>
      </c>
      <c r="R129" s="11">
        <f t="shared" si="36"/>
        <v>0</v>
      </c>
      <c r="S129" s="11">
        <f t="shared" si="37"/>
        <v>-0.86538243912700197</v>
      </c>
      <c r="T129" s="11">
        <f t="shared" si="38"/>
        <v>-0.26627151973138519</v>
      </c>
      <c r="U129" s="11">
        <f>'OddsRatio_working_3-way'!S129-'OddsRatio_working_3-way'!R129^2/3</f>
        <v>-0.86538243912700197</v>
      </c>
      <c r="V129" s="11">
        <f>'OddsRatio_working_3-way'!S129*'OddsRatio_working_3-way'!R129/3-2*'OddsRatio_working_3-way'!R129^3/27-'OddsRatio_working_3-way'!T129</f>
        <v>0.26627151973138519</v>
      </c>
      <c r="W129" s="11">
        <f>'OddsRatio_working_3-way'!V129^2+4*'OddsRatio_working_3-way'!U129^3/27</f>
        <v>-2.5110360172119803E-2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0.15492811429190415</v>
      </c>
      <c r="Y129" s="11">
        <f>IF('OddsRatio_working_3-way'!W129&gt;=0,IF('OddsRatio_working_3-way'!V129+SQRT('OddsRatio_working_3-way'!W129)&gt;0,0,PI()),ACOS('OddsRatio_working_3-way'!V129/(2*'OddsRatio_working_3-way'!X129)))</f>
        <v>0.53682071360840045</v>
      </c>
      <c r="Z129" s="11">
        <f>'OddsRatio_working_3-way'!X129^(1/3)*COS('OddsRatio_working_3-way'!Y129/3)</f>
        <v>0.52850976600126331</v>
      </c>
      <c r="AA129" s="11">
        <f>'OddsRatio_working_3-way'!X129^(1/3)*COS(('OddsRatio_working_3-way'!Y129+2*PI())/3)</f>
        <v>-0.34704183977957065</v>
      </c>
      <c r="AB129" s="11">
        <f>'OddsRatio_working_3-way'!X129^(1/3)*COS(('OddsRatio_working_3-way'!Y129+4*PI())/3)</f>
        <v>-0.18146792622169278</v>
      </c>
      <c r="AC129" s="11">
        <f>'OddsRatio_working_3-way'!X129^(1/3)*SIN('OddsRatio_working_3-way'!Y129/3)</f>
        <v>9.559414356342065E-2</v>
      </c>
      <c r="AD129" s="11">
        <f>'OddsRatio_working_3-way'!X129^(1/3)*SIN(('OddsRatio_working_3-way'!Y129+2*PI())/3)</f>
        <v>0.40990581172355289</v>
      </c>
      <c r="AE129" s="11">
        <f>'OddsRatio_working_3-way'!X129^(1/3)*SIN(('OddsRatio_working_3-way'!Y129+4*PI())/3)</f>
        <v>-0.50549995528697356</v>
      </c>
      <c r="AF129" s="11">
        <f>-'OddsRatio_working_3-way'!U129/(3*'OddsRatio_working_3-way'!X129^(1/3))*COS(('OddsRatio_working_3-way'!Y129)/3)</f>
        <v>0.5285097660012632</v>
      </c>
      <c r="AG129" s="11">
        <f>-'OddsRatio_working_3-way'!U129/(3*'OddsRatio_working_3-way'!X129^(1/3))*COS(('OddsRatio_working_3-way'!Y129+2*PI())/3)</f>
        <v>-0.34704183977957059</v>
      </c>
      <c r="AH129" s="11">
        <f>-'OddsRatio_working_3-way'!U129/(3*'OddsRatio_working_3-way'!X129^(1/3))*COS(('OddsRatio_working_3-way'!Y129+4*PI())/3)</f>
        <v>-0.18146792622169272</v>
      </c>
      <c r="AI129" s="11">
        <f>'OddsRatio_working_3-way'!U129/(3*'OddsRatio_working_3-way'!X129^(1/3))*SIN(('OddsRatio_working_3-way'!Y129)/3)</f>
        <v>-9.5594143563420636E-2</v>
      </c>
      <c r="AJ129" s="11">
        <f>'OddsRatio_working_3-way'!U129/(3*'OddsRatio_working_3-way'!X129^(1/3))*SIN(('OddsRatio_working_3-way'!Y129+2*PI())/3)</f>
        <v>-0.40990581172355284</v>
      </c>
      <c r="AK129" s="11">
        <f>'OddsRatio_working_3-way'!U129/(3*'OddsRatio_working_3-way'!X129^(1/3))*SIN(('OddsRatio_working_3-way'!Y129+4*PI())/3)</f>
        <v>0.50549995528697345</v>
      </c>
      <c r="AL129" s="11">
        <f>'OddsRatio_working_3-way'!Z129+'OddsRatio_working_3-way'!AF129</f>
        <v>1.0570195320025264</v>
      </c>
      <c r="AM129" s="11">
        <f>'OddsRatio_working_3-way'!AA129+'OddsRatio_working_3-way'!AG129</f>
        <v>-0.69408367955914119</v>
      </c>
      <c r="AN129" s="11">
        <f>'OddsRatio_working_3-way'!AB129+'OddsRatio_working_3-way'!AH129</f>
        <v>-0.3629358524433855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1.0570195320025264</v>
      </c>
      <c r="AS129" s="11">
        <f>IF(('OddsRatio_working_3-way'!X129=0),IF(Q129&gt;0,-Q129^(1/3),(-Q129)^(1/3)),'OddsRatio_working_3-way'!AM129-'OddsRatio_working_3-way'!R129/3)</f>
        <v>-0.69408367955914119</v>
      </c>
      <c r="AT129" s="11">
        <f>IF(('OddsRatio_working_3-way'!X129=0),IF(Q129&gt;0,-Q129^(1/3),(-Q129)^(1/3)),'OddsRatio_working_3-way'!AN129-'OddsRatio_working_3-way'!R129/3)</f>
        <v>-0.3629358524433855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2.82</v>
      </c>
      <c r="B130" s="4">
        <f>IF('True_Odds_Calculator_3-way'!B131="","",'True_Odds_Calculator_3-way'!B131)</f>
        <v>3.54</v>
      </c>
      <c r="C130" s="4">
        <f>IF('True_Odds_Calculator_3-way'!C131="","",'True_Odds_Calculator_3-way'!C131)</f>
        <v>2.52</v>
      </c>
      <c r="D130" s="9">
        <f t="shared" si="26"/>
        <v>0.3430347112373423</v>
      </c>
      <c r="E130" s="9">
        <f t="shared" si="27"/>
        <v>0.27227173494222018</v>
      </c>
      <c r="F130" s="9">
        <f t="shared" si="28"/>
        <v>0.38469355382043741</v>
      </c>
      <c r="G130" s="9">
        <f t="shared" si="29"/>
        <v>1.0522840023347655</v>
      </c>
      <c r="H130" s="9">
        <f t="shared" si="30"/>
        <v>2.9151568842492734</v>
      </c>
      <c r="I130" s="9">
        <f t="shared" si="31"/>
        <v>3.672801365930304</v>
      </c>
      <c r="J130" s="9">
        <f t="shared" si="32"/>
        <v>2.5994716835488432</v>
      </c>
      <c r="K130" s="11">
        <f t="shared" si="33"/>
        <v>0.3546099290780142</v>
      </c>
      <c r="L130" s="11">
        <f t="shared" si="34"/>
        <v>0.2824858757062147</v>
      </c>
      <c r="M130" s="11">
        <f t="shared" si="35"/>
        <v>0.3968253968253968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-0.27931597903950345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0.2337353581493502</v>
      </c>
      <c r="Q130" s="11">
        <f>2*'OddsRatio_working_3-way'!K130*'OddsRatio_working_3-way'!L130*'OddsRatio_working_3-way'!M130</f>
        <v>7.9501822499778982E-2</v>
      </c>
      <c r="R130" s="11">
        <f t="shared" si="36"/>
        <v>0</v>
      </c>
      <c r="S130" s="11">
        <f t="shared" si="37"/>
        <v>-0.83681341451751745</v>
      </c>
      <c r="T130" s="11">
        <f t="shared" si="38"/>
        <v>-0.28463041310119641</v>
      </c>
      <c r="U130" s="11">
        <f>'OddsRatio_working_3-way'!S130-'OddsRatio_working_3-way'!R130^2/3</f>
        <v>-0.83681341451751745</v>
      </c>
      <c r="V130" s="11">
        <f>'OddsRatio_working_3-way'!S130*'OddsRatio_working_3-way'!R130/3-2*'OddsRatio_working_3-way'!R130^3/27-'OddsRatio_working_3-way'!T130</f>
        <v>0.28463041310119641</v>
      </c>
      <c r="W130" s="11">
        <f>'OddsRatio_working_3-way'!V130^2+4*'OddsRatio_working_3-way'!U130^3/27</f>
        <v>-5.7980008855731541E-3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0.14731978223216569</v>
      </c>
      <c r="Y130" s="11">
        <f>IF('OddsRatio_working_3-way'!W130&gt;=0,IF('OddsRatio_working_3-way'!V130+SQRT('OddsRatio_working_3-way'!W130)&gt;0,0,PI()),ACOS('OddsRatio_working_3-way'!V130/(2*'OddsRatio_working_3-way'!X130)))</f>
        <v>0.26139981100666176</v>
      </c>
      <c r="Z130" s="11">
        <f>'OddsRatio_working_3-way'!X130^(1/3)*COS('OddsRatio_working_3-way'!Y130/3)</f>
        <v>0.52614200116738263</v>
      </c>
      <c r="AA130" s="11">
        <f>'OddsRatio_working_3-way'!X130^(1/3)*COS(('OddsRatio_working_3-way'!Y130+2*PI())/3)</f>
        <v>-0.3028742615690147</v>
      </c>
      <c r="AB130" s="11">
        <f>'OddsRatio_working_3-way'!X130^(1/3)*COS(('OddsRatio_working_3-way'!Y130+4*PI())/3)</f>
        <v>-0.22326773959836782</v>
      </c>
      <c r="AC130" s="11">
        <f>'OddsRatio_working_3-way'!X130^(1/3)*SIN('OddsRatio_working_3-way'!Y130/3)</f>
        <v>4.5960846889002829E-2</v>
      </c>
      <c r="AD130" s="11">
        <f>'OddsRatio_working_3-way'!X130^(1/3)*SIN(('OddsRatio_working_3-way'!Y130+2*PI())/3)</f>
        <v>0.4326719155644338</v>
      </c>
      <c r="AE130" s="11">
        <f>'OddsRatio_working_3-way'!X130^(1/3)*SIN(('OddsRatio_working_3-way'!Y130+4*PI())/3)</f>
        <v>-0.47863276245343661</v>
      </c>
      <c r="AF130" s="11">
        <f>-'OddsRatio_working_3-way'!U130/(3*'OddsRatio_working_3-way'!X130^(1/3))*COS(('OddsRatio_working_3-way'!Y130)/3)</f>
        <v>0.52614200116738274</v>
      </c>
      <c r="AG130" s="11">
        <f>-'OddsRatio_working_3-way'!U130/(3*'OddsRatio_working_3-way'!X130^(1/3))*COS(('OddsRatio_working_3-way'!Y130+2*PI())/3)</f>
        <v>-0.30287426156901476</v>
      </c>
      <c r="AH130" s="11">
        <f>-'OddsRatio_working_3-way'!U130/(3*'OddsRatio_working_3-way'!X130^(1/3))*COS(('OddsRatio_working_3-way'!Y130+4*PI())/3)</f>
        <v>-0.22326773959836788</v>
      </c>
      <c r="AI130" s="11">
        <f>'OddsRatio_working_3-way'!U130/(3*'OddsRatio_working_3-way'!X130^(1/3))*SIN(('OddsRatio_working_3-way'!Y130)/3)</f>
        <v>-4.5960846889002836E-2</v>
      </c>
      <c r="AJ130" s="11">
        <f>'OddsRatio_working_3-way'!U130/(3*'OddsRatio_working_3-way'!X130^(1/3))*SIN(('OddsRatio_working_3-way'!Y130+2*PI())/3)</f>
        <v>-0.43267191556443385</v>
      </c>
      <c r="AK130" s="11">
        <f>'OddsRatio_working_3-way'!U130/(3*'OddsRatio_working_3-way'!X130^(1/3))*SIN(('OddsRatio_working_3-way'!Y130+4*PI())/3)</f>
        <v>0.47863276245343672</v>
      </c>
      <c r="AL130" s="11">
        <f>'OddsRatio_working_3-way'!Z130+'OddsRatio_working_3-way'!AF130</f>
        <v>1.0522840023347655</v>
      </c>
      <c r="AM130" s="11">
        <f>'OddsRatio_working_3-way'!AA130+'OddsRatio_working_3-way'!AG130</f>
        <v>-0.60574852313802952</v>
      </c>
      <c r="AN130" s="11">
        <f>'OddsRatio_working_3-way'!AB130+'OddsRatio_working_3-way'!AH130</f>
        <v>-0.4465354791967357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1.0522840023347655</v>
      </c>
      <c r="AS130" s="11">
        <f>IF(('OddsRatio_working_3-way'!X130=0),IF(Q130&gt;0,-Q130^(1/3),(-Q130)^(1/3)),'OddsRatio_working_3-way'!AM130-'OddsRatio_working_3-way'!R130/3)</f>
        <v>-0.60574852313802952</v>
      </c>
      <c r="AT130" s="11">
        <f>IF(('OddsRatio_working_3-way'!X130=0),IF(Q130&gt;0,-Q130^(1/3),(-Q130)^(1/3)),'OddsRatio_working_3-way'!AN130-'OddsRatio_working_3-way'!R130/3)</f>
        <v>-0.4465354791967357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8.15</v>
      </c>
      <c r="B131" s="4">
        <f>IF('True_Odds_Calculator_3-way'!B132="","",'True_Odds_Calculator_3-way'!B132)</f>
        <v>5.53</v>
      </c>
      <c r="C131" s="4">
        <f>IF('True_Odds_Calculator_3-way'!C132="","",'True_Odds_Calculator_3-way'!C132)</f>
        <v>1.38</v>
      </c>
      <c r="D131" s="9">
        <f t="shared" si="26"/>
        <v>0.11615621361254894</v>
      </c>
      <c r="E131" s="9">
        <f t="shared" si="27"/>
        <v>0.17179568856081259</v>
      </c>
      <c r="F131" s="9">
        <f t="shared" si="28"/>
        <v>0.71204809782663858</v>
      </c>
      <c r="G131" s="9">
        <f t="shared" si="29"/>
        <v>1.0642092380093715</v>
      </c>
      <c r="H131" s="9">
        <f t="shared" si="30"/>
        <v>8.6090960517670059</v>
      </c>
      <c r="I131" s="9">
        <f t="shared" si="31"/>
        <v>5.820867848182453</v>
      </c>
      <c r="J131" s="9">
        <f t="shared" si="32"/>
        <v>1.4043995104435609</v>
      </c>
      <c r="K131" s="11">
        <f t="shared" si="33"/>
        <v>0.12269938650306748</v>
      </c>
      <c r="L131" s="11">
        <f t="shared" si="34"/>
        <v>0.18083182640144665</v>
      </c>
      <c r="M131" s="11">
        <f t="shared" si="35"/>
        <v>0.7246376811594204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-0.19789098672243888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0.19390342548247952</v>
      </c>
      <c r="Q131" s="11">
        <f>2*'OddsRatio_working_3-way'!K131*'OddsRatio_working_3-way'!L131*'OddsRatio_working_3-way'!M131</f>
        <v>3.2156455303893786E-2</v>
      </c>
      <c r="R131" s="11">
        <f t="shared" si="36"/>
        <v>0</v>
      </c>
      <c r="S131" s="11">
        <f t="shared" si="37"/>
        <v>-0.97984970762942181</v>
      </c>
      <c r="T131" s="11">
        <f t="shared" si="38"/>
        <v>-0.16249580557701854</v>
      </c>
      <c r="U131" s="11">
        <f>'OddsRatio_working_3-way'!S131-'OddsRatio_working_3-way'!R131^2/3</f>
        <v>-0.97984970762942181</v>
      </c>
      <c r="V131" s="11">
        <f>'OddsRatio_working_3-way'!S131*'OddsRatio_working_3-way'!R131/3-2*'OddsRatio_working_3-way'!R131^3/27-'OddsRatio_working_3-way'!T131</f>
        <v>0.16249580557701854</v>
      </c>
      <c r="W131" s="11">
        <f>'OddsRatio_working_3-way'!V131^2+4*'OddsRatio_working_3-way'!U131^3/27</f>
        <v>-0.11296682339604133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0.18666260352984843</v>
      </c>
      <c r="Y131" s="11">
        <f>IF('OddsRatio_working_3-way'!W131&gt;=0,IF('OddsRatio_working_3-way'!V131+SQRT('OddsRatio_working_3-way'!W131)&gt;0,0,PI()),ACOS('OddsRatio_working_3-way'!V131/(2*'OddsRatio_working_3-way'!X131)))</f>
        <v>1.1204625075598791</v>
      </c>
      <c r="Z131" s="11">
        <f>'OddsRatio_working_3-way'!X131^(1/3)*COS('OddsRatio_working_3-way'!Y131/3)</f>
        <v>0.53210461900468575</v>
      </c>
      <c r="AA131" s="11">
        <f>'OddsRatio_working_3-way'!X131^(1/3)*COS(('OddsRatio_working_3-way'!Y131+2*PI())/3)</f>
        <v>-0.44663728322043522</v>
      </c>
      <c r="AB131" s="11">
        <f>'OddsRatio_working_3-way'!X131^(1/3)*COS(('OddsRatio_working_3-way'!Y131+4*PI())/3)</f>
        <v>-8.5467335784250628E-2</v>
      </c>
      <c r="AC131" s="11">
        <f>'OddsRatio_working_3-way'!X131^(1/3)*SIN('OddsRatio_working_3-way'!Y131/3)</f>
        <v>0.20852156637548436</v>
      </c>
      <c r="AD131" s="11">
        <f>'OddsRatio_working_3-way'!X131^(1/3)*SIN(('OddsRatio_working_3-way'!Y131+2*PI())/3)</f>
        <v>0.35655533434135572</v>
      </c>
      <c r="AE131" s="11">
        <f>'OddsRatio_working_3-way'!X131^(1/3)*SIN(('OddsRatio_working_3-way'!Y131+4*PI())/3)</f>
        <v>-0.56507690071684002</v>
      </c>
      <c r="AF131" s="11">
        <f>-'OddsRatio_working_3-way'!U131/(3*'OddsRatio_working_3-way'!X131^(1/3))*COS(('OddsRatio_working_3-way'!Y131)/3)</f>
        <v>0.53210461900468575</v>
      </c>
      <c r="AG131" s="11">
        <f>-'OddsRatio_working_3-way'!U131/(3*'OddsRatio_working_3-way'!X131^(1/3))*COS(('OddsRatio_working_3-way'!Y131+2*PI())/3)</f>
        <v>-0.44663728322043522</v>
      </c>
      <c r="AH131" s="11">
        <f>-'OddsRatio_working_3-way'!U131/(3*'OddsRatio_working_3-way'!X131^(1/3))*COS(('OddsRatio_working_3-way'!Y131+4*PI())/3)</f>
        <v>-8.5467335784250628E-2</v>
      </c>
      <c r="AI131" s="11">
        <f>'OddsRatio_working_3-way'!U131/(3*'OddsRatio_working_3-way'!X131^(1/3))*SIN(('OddsRatio_working_3-way'!Y131)/3)</f>
        <v>-0.20852156637548436</v>
      </c>
      <c r="AJ131" s="11">
        <f>'OddsRatio_working_3-way'!U131/(3*'OddsRatio_working_3-way'!X131^(1/3))*SIN(('OddsRatio_working_3-way'!Y131+2*PI())/3)</f>
        <v>-0.35655533434135572</v>
      </c>
      <c r="AK131" s="11">
        <f>'OddsRatio_working_3-way'!U131/(3*'OddsRatio_working_3-way'!X131^(1/3))*SIN(('OddsRatio_working_3-way'!Y131+4*PI())/3)</f>
        <v>0.56507690071684002</v>
      </c>
      <c r="AL131" s="11">
        <f>'OddsRatio_working_3-way'!Z131+'OddsRatio_working_3-way'!AF131</f>
        <v>1.0642092380093715</v>
      </c>
      <c r="AM131" s="11">
        <f>'OddsRatio_working_3-way'!AA131+'OddsRatio_working_3-way'!AG131</f>
        <v>-0.89327456644087044</v>
      </c>
      <c r="AN131" s="11">
        <f>'OddsRatio_working_3-way'!AB131+'OddsRatio_working_3-way'!AH131</f>
        <v>-0.17093467156850126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1.0642092380093715</v>
      </c>
      <c r="AS131" s="11">
        <f>IF(('OddsRatio_working_3-way'!X131=0),IF(Q131&gt;0,-Q131^(1/3),(-Q131)^(1/3)),'OddsRatio_working_3-way'!AM131-'OddsRatio_working_3-way'!R131/3)</f>
        <v>-0.89327456644087044</v>
      </c>
      <c r="AT131" s="11">
        <f>IF(('OddsRatio_working_3-way'!X131=0),IF(Q131&gt;0,-Q131^(1/3),(-Q131)^(1/3)),'OddsRatio_working_3-way'!AN131-'OddsRatio_working_3-way'!R131/3)</f>
        <v>-0.17093467156850126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2.2599999999999998</v>
      </c>
      <c r="B132" s="4">
        <f>IF('True_Odds_Calculator_3-way'!B133="","",'True_Odds_Calculator_3-way'!B133)</f>
        <v>3.34</v>
      </c>
      <c r="C132" s="4">
        <f>IF('True_Odds_Calculator_3-way'!C133="","",'True_Odds_Calculator_3-way'!C133)</f>
        <v>3.3</v>
      </c>
      <c r="D132" s="9">
        <f t="shared" ref="D132:D195" si="39">(K132/(AR132+K132-(AR132*K132)))</f>
        <v>0.42578468192741536</v>
      </c>
      <c r="E132" s="9">
        <f t="shared" ref="E132:E195" si="40">(L132/(AR132+L132-(AR132*L132)))</f>
        <v>0.28534317658321184</v>
      </c>
      <c r="F132" s="9">
        <f t="shared" ref="F132:F195" si="41">(M132/(AR132+M132-(AR132*M132)))</f>
        <v>0.28887214148937257</v>
      </c>
      <c r="G132" s="9">
        <f t="shared" ref="G132:G195" si="42">AR132</f>
        <v>1.0703213672502165</v>
      </c>
      <c r="H132" s="9">
        <f t="shared" ref="H132:H195" si="43">IF(A132="","",1/D132)</f>
        <v>2.3486049227352725</v>
      </c>
      <c r="I132" s="9">
        <f t="shared" ref="I132:I195" si="44">IF(B132="","",1/E132)</f>
        <v>3.504551999365507</v>
      </c>
      <c r="J132" s="9">
        <f t="shared" ref="J132:J195" si="45">IF(C132="","",1/F132)</f>
        <v>3.4617391446754979</v>
      </c>
      <c r="K132" s="11">
        <f t="shared" ref="K132:K195" si="46">1/A132</f>
        <v>0.44247787610619471</v>
      </c>
      <c r="L132" s="11">
        <f t="shared" ref="L132:L195" si="47">1/B132</f>
        <v>0.29940119760479045</v>
      </c>
      <c r="M132" s="11">
        <f t="shared" ref="M132:M195" si="48">1/C132</f>
        <v>0.30303030303030304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-0.27223589827585359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0.23685533197482747</v>
      </c>
      <c r="Q132" s="11">
        <f>2*'OddsRatio_working_3-way'!K132*'OddsRatio_working_3-way'!L132*'OddsRatio_working_3-way'!M132</f>
        <v>8.0289943042314418E-2</v>
      </c>
      <c r="R132" s="11">
        <f t="shared" ref="R132:R195" si="49">O132/N132</f>
        <v>0</v>
      </c>
      <c r="S132" s="11">
        <f t="shared" ref="S132:S195" si="50">P132/N132</f>
        <v>-0.87003710192116035</v>
      </c>
      <c r="T132" s="11">
        <f t="shared" ref="T132:T195" si="51">Q132/N132</f>
        <v>-0.29492783115971544</v>
      </c>
      <c r="U132" s="11">
        <f>'OddsRatio_working_3-way'!S132-'OddsRatio_working_3-way'!R132^2/3</f>
        <v>-0.87003710192116035</v>
      </c>
      <c r="V132" s="11">
        <f>'OddsRatio_working_3-way'!S132*'OddsRatio_working_3-way'!R132/3-2*'OddsRatio_working_3-way'!R132^3/27-'OddsRatio_working_3-way'!T132</f>
        <v>0.29492783115971544</v>
      </c>
      <c r="W132" s="11">
        <f>'OddsRatio_working_3-way'!V132^2+4*'OddsRatio_working_3-way'!U132^3/27</f>
        <v>-1.0586056025979271E-2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0.15617976951141344</v>
      </c>
      <c r="Y132" s="11">
        <f>IF('OddsRatio_working_3-way'!W132&gt;=0,IF('OddsRatio_working_3-way'!V132+SQRT('OddsRatio_working_3-way'!W132)&gt;0,0,PI()),ACOS('OddsRatio_working_3-way'!V132/(2*'OddsRatio_working_3-way'!X132)))</f>
        <v>0.33565898334270594</v>
      </c>
      <c r="Z132" s="11">
        <f>'OddsRatio_working_3-way'!X132^(1/3)*COS('OddsRatio_working_3-way'!Y132/3)</f>
        <v>0.53516068362510827</v>
      </c>
      <c r="AA132" s="11">
        <f>'OddsRatio_working_3-way'!X132^(1/3)*COS(('OddsRatio_working_3-way'!Y132+2*PI())/3)</f>
        <v>-0.3196529594414021</v>
      </c>
      <c r="AB132" s="11">
        <f>'OddsRatio_working_3-way'!X132^(1/3)*COS(('OddsRatio_working_3-way'!Y132+4*PI())/3)</f>
        <v>-0.21550772418370626</v>
      </c>
      <c r="AC132" s="11">
        <f>'OddsRatio_working_3-way'!X132^(1/3)*SIN('OddsRatio_working_3-way'!Y132/3)</f>
        <v>6.0128279610847719E-2</v>
      </c>
      <c r="AD132" s="11">
        <f>'OddsRatio_working_3-way'!X132^(1/3)*SIN(('OddsRatio_working_3-way'!Y132+2*PI())/3)</f>
        <v>0.43339860732056673</v>
      </c>
      <c r="AE132" s="11">
        <f>'OddsRatio_working_3-way'!X132^(1/3)*SIN(('OddsRatio_working_3-way'!Y132+4*PI())/3)</f>
        <v>-0.49352688693141439</v>
      </c>
      <c r="AF132" s="11">
        <f>-'OddsRatio_working_3-way'!U132/(3*'OddsRatio_working_3-way'!X132^(1/3))*COS(('OddsRatio_working_3-way'!Y132)/3)</f>
        <v>0.53516068362510827</v>
      </c>
      <c r="AG132" s="11">
        <f>-'OddsRatio_working_3-way'!U132/(3*'OddsRatio_working_3-way'!X132^(1/3))*COS(('OddsRatio_working_3-way'!Y132+2*PI())/3)</f>
        <v>-0.3196529594414021</v>
      </c>
      <c r="AH132" s="11">
        <f>-'OddsRatio_working_3-way'!U132/(3*'OddsRatio_working_3-way'!X132^(1/3))*COS(('OddsRatio_working_3-way'!Y132+4*PI())/3)</f>
        <v>-0.21550772418370626</v>
      </c>
      <c r="AI132" s="11">
        <f>'OddsRatio_working_3-way'!U132/(3*'OddsRatio_working_3-way'!X132^(1/3))*SIN(('OddsRatio_working_3-way'!Y132)/3)</f>
        <v>-6.0128279610847719E-2</v>
      </c>
      <c r="AJ132" s="11">
        <f>'OddsRatio_working_3-way'!U132/(3*'OddsRatio_working_3-way'!X132^(1/3))*SIN(('OddsRatio_working_3-way'!Y132+2*PI())/3)</f>
        <v>-0.43339860732056673</v>
      </c>
      <c r="AK132" s="11">
        <f>'OddsRatio_working_3-way'!U132/(3*'OddsRatio_working_3-way'!X132^(1/3))*SIN(('OddsRatio_working_3-way'!Y132+4*PI())/3)</f>
        <v>0.49352688693141439</v>
      </c>
      <c r="AL132" s="11">
        <f>'OddsRatio_working_3-way'!Z132+'OddsRatio_working_3-way'!AF132</f>
        <v>1.0703213672502165</v>
      </c>
      <c r="AM132" s="11">
        <f>'OddsRatio_working_3-way'!AA132+'OddsRatio_working_3-way'!AG132</f>
        <v>-0.63930591888280419</v>
      </c>
      <c r="AN132" s="11">
        <f>'OddsRatio_working_3-way'!AB132+'OddsRatio_working_3-way'!AH132</f>
        <v>-0.43101544836741251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1.0703213672502165</v>
      </c>
      <c r="AS132" s="11">
        <f>IF(('OddsRatio_working_3-way'!X132=0),IF(Q132&gt;0,-Q132^(1/3),(-Q132)^(1/3)),'OddsRatio_working_3-way'!AM132-'OddsRatio_working_3-way'!R132/3)</f>
        <v>-0.63930591888280419</v>
      </c>
      <c r="AT132" s="11">
        <f>IF(('OddsRatio_working_3-way'!X132=0),IF(Q132&gt;0,-Q132^(1/3),(-Q132)^(1/3)),'OddsRatio_working_3-way'!AN132-'OddsRatio_working_3-way'!R132/3)</f>
        <v>-0.43101544836741251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4.3600000000000003</v>
      </c>
      <c r="B133" s="4">
        <f>IF('True_Odds_Calculator_3-way'!B134="","",'True_Odds_Calculator_3-way'!B134)</f>
        <v>3.21</v>
      </c>
      <c r="C133" s="4">
        <f>IF('True_Odds_Calculator_3-way'!C134="","",'True_Odds_Calculator_3-way'!C134)</f>
        <v>1.98</v>
      </c>
      <c r="D133" s="9">
        <f t="shared" si="39"/>
        <v>0.21681767001440153</v>
      </c>
      <c r="E133" s="9">
        <f t="shared" si="40"/>
        <v>0.29622064306064516</v>
      </c>
      <c r="F133" s="9">
        <f t="shared" si="41"/>
        <v>0.48696168692495323</v>
      </c>
      <c r="G133" s="9">
        <f t="shared" si="42"/>
        <v>1.0750506596021352</v>
      </c>
      <c r="H133" s="9">
        <f t="shared" si="43"/>
        <v>4.6121702162631752</v>
      </c>
      <c r="I133" s="9">
        <f t="shared" si="44"/>
        <v>3.3758619577207192</v>
      </c>
      <c r="J133" s="9">
        <f t="shared" si="45"/>
        <v>2.0535496464100929</v>
      </c>
      <c r="K133" s="11">
        <f t="shared" si="46"/>
        <v>0.2293577981651376</v>
      </c>
      <c r="L133" s="11">
        <f t="shared" si="47"/>
        <v>0.3115264797507788</v>
      </c>
      <c r="M133" s="11">
        <f t="shared" si="48"/>
        <v>0.50505050505050508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-0.26260374472669767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0.23636577267718478</v>
      </c>
      <c r="Q133" s="11">
        <f>2*'OddsRatio_working_3-way'!K133*'OddsRatio_working_3-way'!L133*'OddsRatio_working_3-way'!M133</f>
        <v>7.2172755015934301E-2</v>
      </c>
      <c r="R133" s="11">
        <f t="shared" si="49"/>
        <v>0</v>
      </c>
      <c r="S133" s="11">
        <f t="shared" si="50"/>
        <v>-0.90008530884881399</v>
      </c>
      <c r="T133" s="11">
        <f t="shared" si="51"/>
        <v>-0.27483520880879825</v>
      </c>
      <c r="U133" s="11">
        <f>'OddsRatio_working_3-way'!S133-'OddsRatio_working_3-way'!R133^2/3</f>
        <v>-0.90008530884881399</v>
      </c>
      <c r="V133" s="11">
        <f>'OddsRatio_working_3-way'!S133*'OddsRatio_working_3-way'!R133/3-2*'OddsRatio_working_3-way'!R133^3/27-'OddsRatio_working_3-way'!T133</f>
        <v>0.27483520880879825</v>
      </c>
      <c r="W133" s="11">
        <f>'OddsRatio_working_3-way'!V133^2+4*'OddsRatio_working_3-way'!U133^3/27</f>
        <v>-3.2496322095729141E-2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0.16434013059559197</v>
      </c>
      <c r="Y133" s="11">
        <f>IF('OddsRatio_working_3-way'!W133&gt;=0,IF('OddsRatio_working_3-way'!V133+SQRT('OddsRatio_working_3-way'!W133)&gt;0,0,PI()),ACOS('OddsRatio_working_3-way'!V133/(2*'OddsRatio_working_3-way'!X133)))</f>
        <v>0.58051917598831326</v>
      </c>
      <c r="Z133" s="11">
        <f>'OddsRatio_working_3-way'!X133^(1/3)*COS('OddsRatio_working_3-way'!Y133/3)</f>
        <v>0.53752532980106771</v>
      </c>
      <c r="AA133" s="11">
        <f>'OddsRatio_working_3-way'!X133^(1/3)*COS(('OddsRatio_working_3-way'!Y133+2*PI())/3)</f>
        <v>-0.35998337021952176</v>
      </c>
      <c r="AB133" s="11">
        <f>'OddsRatio_working_3-way'!X133^(1/3)*COS(('OddsRatio_working_3-way'!Y133+4*PI())/3)</f>
        <v>-0.17754195958154631</v>
      </c>
      <c r="AC133" s="11">
        <f>'OddsRatio_working_3-way'!X133^(1/3)*SIN('OddsRatio_working_3-way'!Y133/3)</f>
        <v>0.10533259754317037</v>
      </c>
      <c r="AD133" s="11">
        <f>'OddsRatio_working_3-way'!X133^(1/3)*SIN(('OddsRatio_working_3-way'!Y133+2*PI())/3)</f>
        <v>0.412844292013748</v>
      </c>
      <c r="AE133" s="11">
        <f>'OddsRatio_working_3-way'!X133^(1/3)*SIN(('OddsRatio_working_3-way'!Y133+4*PI())/3)</f>
        <v>-0.51817688955691832</v>
      </c>
      <c r="AF133" s="11">
        <f>-'OddsRatio_working_3-way'!U133/(3*'OddsRatio_working_3-way'!X133^(1/3))*COS(('OddsRatio_working_3-way'!Y133)/3)</f>
        <v>0.5375253298010676</v>
      </c>
      <c r="AG133" s="11">
        <f>-'OddsRatio_working_3-way'!U133/(3*'OddsRatio_working_3-way'!X133^(1/3))*COS(('OddsRatio_working_3-way'!Y133+2*PI())/3)</f>
        <v>-0.35998337021952165</v>
      </c>
      <c r="AH133" s="11">
        <f>-'OddsRatio_working_3-way'!U133/(3*'OddsRatio_working_3-way'!X133^(1/3))*COS(('OddsRatio_working_3-way'!Y133+4*PI())/3)</f>
        <v>-0.17754195958154628</v>
      </c>
      <c r="AI133" s="11">
        <f>'OddsRatio_working_3-way'!U133/(3*'OddsRatio_working_3-way'!X133^(1/3))*SIN(('OddsRatio_working_3-way'!Y133)/3)</f>
        <v>-0.10533259754317034</v>
      </c>
      <c r="AJ133" s="11">
        <f>'OddsRatio_working_3-way'!U133/(3*'OddsRatio_working_3-way'!X133^(1/3))*SIN(('OddsRatio_working_3-way'!Y133+2*PI())/3)</f>
        <v>-0.41284429201374795</v>
      </c>
      <c r="AK133" s="11">
        <f>'OddsRatio_working_3-way'!U133/(3*'OddsRatio_working_3-way'!X133^(1/3))*SIN(('OddsRatio_working_3-way'!Y133+4*PI())/3)</f>
        <v>0.51817688955691821</v>
      </c>
      <c r="AL133" s="11">
        <f>'OddsRatio_working_3-way'!Z133+'OddsRatio_working_3-way'!AF133</f>
        <v>1.0750506596021352</v>
      </c>
      <c r="AM133" s="11">
        <f>'OddsRatio_working_3-way'!AA133+'OddsRatio_working_3-way'!AG133</f>
        <v>-0.71996674043904341</v>
      </c>
      <c r="AN133" s="11">
        <f>'OddsRatio_working_3-way'!AB133+'OddsRatio_working_3-way'!AH133</f>
        <v>-0.35508391916309257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1.0750506596021352</v>
      </c>
      <c r="AS133" s="11">
        <f>IF(('OddsRatio_working_3-way'!X133=0),IF(Q133&gt;0,-Q133^(1/3),(-Q133)^(1/3)),'OddsRatio_working_3-way'!AM133-'OddsRatio_working_3-way'!R133/3)</f>
        <v>-0.71996674043904341</v>
      </c>
      <c r="AT133" s="11">
        <f>IF(('OddsRatio_working_3-way'!X133=0),IF(Q133&gt;0,-Q133^(1/3),(-Q133)^(1/3)),'OddsRatio_working_3-way'!AN133-'OddsRatio_working_3-way'!R133/3)</f>
        <v>-0.35508391916309257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2.2999999999999998</v>
      </c>
      <c r="B134" s="4">
        <f>IF('True_Odds_Calculator_3-way'!B135="","",'True_Odds_Calculator_3-way'!B135)</f>
        <v>2.95</v>
      </c>
      <c r="C134" s="4">
        <f>IF('True_Odds_Calculator_3-way'!C135="","",'True_Odds_Calculator_3-way'!C135)</f>
        <v>3.69</v>
      </c>
      <c r="D134" s="9">
        <f t="shared" si="39"/>
        <v>0.41820841363624373</v>
      </c>
      <c r="E134" s="9">
        <f t="shared" si="40"/>
        <v>0.32396760129291169</v>
      </c>
      <c r="F134" s="9">
        <f t="shared" si="41"/>
        <v>0.25782398507084453</v>
      </c>
      <c r="G134" s="9">
        <f t="shared" si="42"/>
        <v>1.0701171351847636</v>
      </c>
      <c r="H134" s="9">
        <f t="shared" si="43"/>
        <v>2.3911522757401928</v>
      </c>
      <c r="I134" s="9">
        <f t="shared" si="44"/>
        <v>3.0867284136102895</v>
      </c>
      <c r="J134" s="9">
        <f t="shared" si="45"/>
        <v>3.8786150936470141</v>
      </c>
      <c r="K134" s="11">
        <f t="shared" si="46"/>
        <v>0.43478260869565222</v>
      </c>
      <c r="L134" s="11">
        <f t="shared" si="47"/>
        <v>0.33898305084745761</v>
      </c>
      <c r="M134" s="11">
        <f t="shared" si="48"/>
        <v>0.2710027100271003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-0.27236671040254989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0.23725218829196404</v>
      </c>
      <c r="Q134" s="11">
        <f>2*'OddsRatio_working_3-way'!K134*'OddsRatio_working_3-way'!L134*'OddsRatio_working_3-way'!M134</f>
        <v>7.9882891680795973E-2</v>
      </c>
      <c r="R134" s="11">
        <f t="shared" si="49"/>
        <v>0</v>
      </c>
      <c r="S134" s="11">
        <f t="shared" si="50"/>
        <v>-0.87107630716438278</v>
      </c>
      <c r="T134" s="11">
        <f t="shared" si="51"/>
        <v>-0.29329168591393356</v>
      </c>
      <c r="U134" s="11">
        <f>'OddsRatio_working_3-way'!S134-'OddsRatio_working_3-way'!R134^2/3</f>
        <v>-0.87107630716438278</v>
      </c>
      <c r="V134" s="11">
        <f>'OddsRatio_working_3-way'!S134*'OddsRatio_working_3-way'!R134/3-2*'OddsRatio_working_3-way'!R134^3/27-'OddsRatio_working_3-way'!T134</f>
        <v>0.29329168591393356</v>
      </c>
      <c r="W134" s="11">
        <f>'OddsRatio_working_3-way'!V134^2+4*'OddsRatio_working_3-way'!U134^3/27</f>
        <v>-1.1898504817593775E-2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0.15645967359341451</v>
      </c>
      <c r="Y134" s="11">
        <f>IF('OddsRatio_working_3-way'!W134&gt;=0,IF('OddsRatio_working_3-way'!V134+SQRT('OddsRatio_working_3-way'!W134)&gt;0,0,PI()),ACOS('OddsRatio_working_3-way'!V134/(2*'OddsRatio_working_3-way'!X134)))</f>
        <v>0.35606534132883549</v>
      </c>
      <c r="Z134" s="11">
        <f>'OddsRatio_working_3-way'!X134^(1/3)*COS('OddsRatio_working_3-way'!Y134/3)</f>
        <v>0.5350585675923818</v>
      </c>
      <c r="AA134" s="11">
        <f>'OddsRatio_working_3-way'!X134^(1/3)*COS(('OddsRatio_working_3-way'!Y134+2*PI())/3)</f>
        <v>-0.32278617228610818</v>
      </c>
      <c r="AB134" s="11">
        <f>'OddsRatio_working_3-way'!X134^(1/3)*COS(('OddsRatio_working_3-way'!Y134+4*PI())/3)</f>
        <v>-0.21227239530627376</v>
      </c>
      <c r="AC134" s="11">
        <f>'OddsRatio_working_3-way'!X134^(1/3)*SIN('OddsRatio_working_3-way'!Y134/3)</f>
        <v>6.3805158888469687E-2</v>
      </c>
      <c r="AD134" s="11">
        <f>'OddsRatio_working_3-way'!X134^(1/3)*SIN(('OddsRatio_working_3-way'!Y134+2*PI())/3)</f>
        <v>0.43147173260328098</v>
      </c>
      <c r="AE134" s="11">
        <f>'OddsRatio_working_3-way'!X134^(1/3)*SIN(('OddsRatio_working_3-way'!Y134+4*PI())/3)</f>
        <v>-0.49527689149175064</v>
      </c>
      <c r="AF134" s="11">
        <f>-'OddsRatio_working_3-way'!U134/(3*'OddsRatio_working_3-way'!X134^(1/3))*COS(('OddsRatio_working_3-way'!Y134)/3)</f>
        <v>0.5350585675923818</v>
      </c>
      <c r="AG134" s="11">
        <f>-'OddsRatio_working_3-way'!U134/(3*'OddsRatio_working_3-way'!X134^(1/3))*COS(('OddsRatio_working_3-way'!Y134+2*PI())/3)</f>
        <v>-0.32278617228610818</v>
      </c>
      <c r="AH134" s="11">
        <f>-'OddsRatio_working_3-way'!U134/(3*'OddsRatio_working_3-way'!X134^(1/3))*COS(('OddsRatio_working_3-way'!Y134+4*PI())/3)</f>
        <v>-0.21227239530627376</v>
      </c>
      <c r="AI134" s="11">
        <f>'OddsRatio_working_3-way'!U134/(3*'OddsRatio_working_3-way'!X134^(1/3))*SIN(('OddsRatio_working_3-way'!Y134)/3)</f>
        <v>-6.3805158888469687E-2</v>
      </c>
      <c r="AJ134" s="11">
        <f>'OddsRatio_working_3-way'!U134/(3*'OddsRatio_working_3-way'!X134^(1/3))*SIN(('OddsRatio_working_3-way'!Y134+2*PI())/3)</f>
        <v>-0.43147173260328098</v>
      </c>
      <c r="AK134" s="11">
        <f>'OddsRatio_working_3-way'!U134/(3*'OddsRatio_working_3-way'!X134^(1/3))*SIN(('OddsRatio_working_3-way'!Y134+4*PI())/3)</f>
        <v>0.49527689149175064</v>
      </c>
      <c r="AL134" s="11">
        <f>'OddsRatio_working_3-way'!Z134+'OddsRatio_working_3-way'!AF134</f>
        <v>1.0701171351847636</v>
      </c>
      <c r="AM134" s="11">
        <f>'OddsRatio_working_3-way'!AA134+'OddsRatio_working_3-way'!AG134</f>
        <v>-0.64557234457221635</v>
      </c>
      <c r="AN134" s="11">
        <f>'OddsRatio_working_3-way'!AB134+'OddsRatio_working_3-way'!AH134</f>
        <v>-0.42454479061254752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1.0701171351847636</v>
      </c>
      <c r="AS134" s="11">
        <f>IF(('OddsRatio_working_3-way'!X134=0),IF(Q134&gt;0,-Q134^(1/3),(-Q134)^(1/3)),'OddsRatio_working_3-way'!AM134-'OddsRatio_working_3-way'!R134/3)</f>
        <v>-0.64557234457221635</v>
      </c>
      <c r="AT134" s="11">
        <f>IF(('OddsRatio_working_3-way'!X134=0),IF(Q134&gt;0,-Q134^(1/3),(-Q134)^(1/3)),'OddsRatio_working_3-way'!AN134-'OddsRatio_working_3-way'!R134/3)</f>
        <v>-0.42454479061254752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1.98</v>
      </c>
      <c r="B135" s="4">
        <f>IF('True_Odds_Calculator_3-way'!B136="","",'True_Odds_Calculator_3-way'!B136)</f>
        <v>3.46</v>
      </c>
      <c r="C135" s="4">
        <f>IF('True_Odds_Calculator_3-way'!C136="","",'True_Odds_Calculator_3-way'!C136)</f>
        <v>4.25</v>
      </c>
      <c r="D135" s="9">
        <f t="shared" si="39"/>
        <v>0.49342073549759213</v>
      </c>
      <c r="E135" s="9">
        <f t="shared" si="40"/>
        <v>0.27955246012384249</v>
      </c>
      <c r="F135" s="9">
        <f t="shared" si="41"/>
        <v>0.22702680437856532</v>
      </c>
      <c r="G135" s="9">
        <f t="shared" si="42"/>
        <v>1.0476203767924428</v>
      </c>
      <c r="H135" s="9">
        <f t="shared" si="43"/>
        <v>2.0266679692565939</v>
      </c>
      <c r="I135" s="9">
        <f t="shared" si="44"/>
        <v>3.5771461269094083</v>
      </c>
      <c r="J135" s="9">
        <f t="shared" si="45"/>
        <v>4.4047662245754395</v>
      </c>
      <c r="K135" s="11">
        <f t="shared" si="46"/>
        <v>0.50505050505050508</v>
      </c>
      <c r="L135" s="11">
        <f t="shared" si="47"/>
        <v>0.28901734104046245</v>
      </c>
      <c r="M135" s="11">
        <f t="shared" si="48"/>
        <v>0.23529411764705882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-0.26910038844754913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0.22977136203929813</v>
      </c>
      <c r="Q135" s="11">
        <f>2*'OddsRatio_working_3-way'!K135*'OddsRatio_working_3-way'!L135*'OddsRatio_working_3-way'!M135</f>
        <v>6.869099014627747E-2</v>
      </c>
      <c r="R135" s="11">
        <f t="shared" si="49"/>
        <v>0</v>
      </c>
      <c r="S135" s="11">
        <f t="shared" si="50"/>
        <v>-0.85384998276984392</v>
      </c>
      <c r="T135" s="11">
        <f t="shared" si="51"/>
        <v>-0.25526157930339133</v>
      </c>
      <c r="U135" s="11">
        <f>'OddsRatio_working_3-way'!S135-'OddsRatio_working_3-way'!R135^2/3</f>
        <v>-0.85384998276984392</v>
      </c>
      <c r="V135" s="11">
        <f>'OddsRatio_working_3-way'!S135*'OddsRatio_working_3-way'!R135/3-2*'OddsRatio_working_3-way'!R135^3/27-'OddsRatio_working_3-way'!T135</f>
        <v>0.25526157930339133</v>
      </c>
      <c r="W135" s="11">
        <f>'OddsRatio_working_3-way'!V135^2+4*'OddsRatio_working_3-way'!U135^3/27</f>
        <v>-2.7064887873195081E-2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0.15184149773831312</v>
      </c>
      <c r="Y135" s="11">
        <f>IF('OddsRatio_working_3-way'!W135&gt;=0,IF('OddsRatio_working_3-way'!V135+SQRT('OddsRatio_working_3-way'!W135)&gt;0,0,PI()),ACOS('OddsRatio_working_3-way'!V135/(2*'OddsRatio_working_3-way'!X135)))</f>
        <v>0.57249355372332722</v>
      </c>
      <c r="Z135" s="11">
        <f>'OddsRatio_working_3-way'!X135^(1/3)*COS('OddsRatio_working_3-way'!Y135/3)</f>
        <v>0.5238101883962214</v>
      </c>
      <c r="AA135" s="11">
        <f>'OddsRatio_working_3-way'!X135^(1/3)*COS(('OddsRatio_working_3-way'!Y135+2*PI())/3)</f>
        <v>-0.34953876690271224</v>
      </c>
      <c r="AB135" s="11">
        <f>'OddsRatio_working_3-way'!X135^(1/3)*COS(('OddsRatio_working_3-way'!Y135+4*PI())/3)</f>
        <v>-0.17427142149350958</v>
      </c>
      <c r="AC135" s="11">
        <f>'OddsRatio_working_3-way'!X135^(1/3)*SIN('OddsRatio_working_3-way'!Y135/3)</f>
        <v>0.10119064905215448</v>
      </c>
      <c r="AD135" s="11">
        <f>'OddsRatio_working_3-way'!X135^(1/3)*SIN(('OddsRatio_working_3-way'!Y135+2*PI())/3)</f>
        <v>0.40303760538616334</v>
      </c>
      <c r="AE135" s="11">
        <f>'OddsRatio_working_3-way'!X135^(1/3)*SIN(('OddsRatio_working_3-way'!Y135+4*PI())/3)</f>
        <v>-0.50422825443831765</v>
      </c>
      <c r="AF135" s="11">
        <f>-'OddsRatio_working_3-way'!U135/(3*'OddsRatio_working_3-way'!X135^(1/3))*COS(('OddsRatio_working_3-way'!Y135)/3)</f>
        <v>0.5238101883962214</v>
      </c>
      <c r="AG135" s="11">
        <f>-'OddsRatio_working_3-way'!U135/(3*'OddsRatio_working_3-way'!X135^(1/3))*COS(('OddsRatio_working_3-way'!Y135+2*PI())/3)</f>
        <v>-0.34953876690271224</v>
      </c>
      <c r="AH135" s="11">
        <f>-'OddsRatio_working_3-way'!U135/(3*'OddsRatio_working_3-way'!X135^(1/3))*COS(('OddsRatio_working_3-way'!Y135+4*PI())/3)</f>
        <v>-0.17427142149350958</v>
      </c>
      <c r="AI135" s="11">
        <f>'OddsRatio_working_3-way'!U135/(3*'OddsRatio_working_3-way'!X135^(1/3))*SIN(('OddsRatio_working_3-way'!Y135)/3)</f>
        <v>-0.10119064905215448</v>
      </c>
      <c r="AJ135" s="11">
        <f>'OddsRatio_working_3-way'!U135/(3*'OddsRatio_working_3-way'!X135^(1/3))*SIN(('OddsRatio_working_3-way'!Y135+2*PI())/3)</f>
        <v>-0.40303760538616334</v>
      </c>
      <c r="AK135" s="11">
        <f>'OddsRatio_working_3-way'!U135/(3*'OddsRatio_working_3-way'!X135^(1/3))*SIN(('OddsRatio_working_3-way'!Y135+4*PI())/3)</f>
        <v>0.50422825443831765</v>
      </c>
      <c r="AL135" s="11">
        <f>'OddsRatio_working_3-way'!Z135+'OddsRatio_working_3-way'!AF135</f>
        <v>1.0476203767924428</v>
      </c>
      <c r="AM135" s="11">
        <f>'OddsRatio_working_3-way'!AA135+'OddsRatio_working_3-way'!AG135</f>
        <v>-0.69907753380542448</v>
      </c>
      <c r="AN135" s="11">
        <f>'OddsRatio_working_3-way'!AB135+'OddsRatio_working_3-way'!AH135</f>
        <v>-0.34854284298701915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1.0476203767924428</v>
      </c>
      <c r="AS135" s="11">
        <f>IF(('OddsRatio_working_3-way'!X135=0),IF(Q135&gt;0,-Q135^(1/3),(-Q135)^(1/3)),'OddsRatio_working_3-way'!AM135-'OddsRatio_working_3-way'!R135/3)</f>
        <v>-0.69907753380542448</v>
      </c>
      <c r="AT135" s="11">
        <f>IF(('OddsRatio_working_3-way'!X135=0),IF(Q135&gt;0,-Q135^(1/3),(-Q135)^(1/3)),'OddsRatio_working_3-way'!AN135-'OddsRatio_working_3-way'!R135/3)</f>
        <v>-0.34854284298701915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2.0699999999999998</v>
      </c>
      <c r="B136" s="4">
        <f>IF('True_Odds_Calculator_3-way'!B137="","",'True_Odds_Calculator_3-way'!B137)</f>
        <v>3.59</v>
      </c>
      <c r="C136" s="4">
        <f>IF('True_Odds_Calculator_3-way'!C137="","",'True_Odds_Calculator_3-way'!C137)</f>
        <v>3.75</v>
      </c>
      <c r="D136" s="9">
        <f t="shared" si="39"/>
        <v>0.4720903412754881</v>
      </c>
      <c r="E136" s="9">
        <f t="shared" si="40"/>
        <v>0.26977704885764026</v>
      </c>
      <c r="F136" s="9">
        <f t="shared" si="41"/>
        <v>0.25813260986687164</v>
      </c>
      <c r="G136" s="9">
        <f t="shared" si="42"/>
        <v>1.0450828362504856</v>
      </c>
      <c r="H136" s="9">
        <f t="shared" si="43"/>
        <v>2.1182386347880193</v>
      </c>
      <c r="I136" s="9">
        <f t="shared" si="44"/>
        <v>3.7067645458887575</v>
      </c>
      <c r="J136" s="9">
        <f t="shared" si="45"/>
        <v>3.8739777996888356</v>
      </c>
      <c r="K136" s="11">
        <f t="shared" si="46"/>
        <v>0.48309178743961356</v>
      </c>
      <c r="L136" s="11">
        <f t="shared" si="47"/>
        <v>0.2785515320334262</v>
      </c>
      <c r="M136" s="11">
        <f t="shared" si="48"/>
        <v>0.26666666666666666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-0.27347660122275597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0.23001807669362473</v>
      </c>
      <c r="Q136" s="11">
        <f>2*'OddsRatio_working_3-way'!K136*'OddsRatio_working_3-way'!L136*'OddsRatio_working_3-way'!M136</f>
        <v>7.1768510668837673E-2</v>
      </c>
      <c r="R136" s="11">
        <f t="shared" si="49"/>
        <v>0</v>
      </c>
      <c r="S136" s="11">
        <f t="shared" si="50"/>
        <v>-0.84108869155598143</v>
      </c>
      <c r="T136" s="11">
        <f t="shared" si="51"/>
        <v>-0.2624301689722251</v>
      </c>
      <c r="U136" s="11">
        <f>'OddsRatio_working_3-way'!S136-'OddsRatio_working_3-way'!R136^2/3</f>
        <v>-0.84108869155598143</v>
      </c>
      <c r="V136" s="11">
        <f>'OddsRatio_working_3-way'!S136*'OddsRatio_working_3-way'!R136/3-2*'OddsRatio_working_3-way'!R136^3/27-'OddsRatio_working_3-way'!T136</f>
        <v>0.2624301689722251</v>
      </c>
      <c r="W136" s="11">
        <f>'OddsRatio_working_3-way'!V136^2+4*'OddsRatio_working_3-way'!U136^3/27</f>
        <v>-1.9280262769404727E-2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0.14845020744023513</v>
      </c>
      <c r="Y136" s="11">
        <f>IF('OddsRatio_working_3-way'!W136&gt;=0,IF('OddsRatio_working_3-way'!V136+SQRT('OddsRatio_working_3-way'!W136)&gt;0,0,PI()),ACOS('OddsRatio_working_3-way'!V136/(2*'OddsRatio_working_3-way'!X136)))</f>
        <v>0.48666040106171993</v>
      </c>
      <c r="Z136" s="11">
        <f>'OddsRatio_working_3-way'!X136^(1/3)*COS('OddsRatio_working_3-way'!Y136/3)</f>
        <v>0.5225414181252428</v>
      </c>
      <c r="AA136" s="11">
        <f>'OddsRatio_working_3-way'!X136^(1/3)*COS(('OddsRatio_working_3-way'!Y136+2*PI())/3)</f>
        <v>-0.33533164780053171</v>
      </c>
      <c r="AB136" s="11">
        <f>'OddsRatio_working_3-way'!X136^(1/3)*COS(('OddsRatio_working_3-way'!Y136+4*PI())/3)</f>
        <v>-0.18720977032471098</v>
      </c>
      <c r="AC136" s="11">
        <f>'OddsRatio_working_3-way'!X136^(1/3)*SIN('OddsRatio_working_3-way'!Y136/3)</f>
        <v>8.5518205833537905E-2</v>
      </c>
      <c r="AD136" s="11">
        <f>'OddsRatio_working_3-way'!X136^(1/3)*SIN(('OddsRatio_working_3-way'!Y136+2*PI())/3)</f>
        <v>0.40977503970923768</v>
      </c>
      <c r="AE136" s="11">
        <f>'OddsRatio_working_3-way'!X136^(1/3)*SIN(('OddsRatio_working_3-way'!Y136+4*PI())/3)</f>
        <v>-0.49529324554277548</v>
      </c>
      <c r="AF136" s="11">
        <f>-'OddsRatio_working_3-way'!U136/(3*'OddsRatio_working_3-way'!X136^(1/3))*COS(('OddsRatio_working_3-way'!Y136)/3)</f>
        <v>0.52254141812524268</v>
      </c>
      <c r="AG136" s="11">
        <f>-'OddsRatio_working_3-way'!U136/(3*'OddsRatio_working_3-way'!X136^(1/3))*COS(('OddsRatio_working_3-way'!Y136+2*PI())/3)</f>
        <v>-0.3353316478005316</v>
      </c>
      <c r="AH136" s="11">
        <f>-'OddsRatio_working_3-way'!U136/(3*'OddsRatio_working_3-way'!X136^(1/3))*COS(('OddsRatio_working_3-way'!Y136+4*PI())/3)</f>
        <v>-0.18720977032471095</v>
      </c>
      <c r="AI136" s="11">
        <f>'OddsRatio_working_3-way'!U136/(3*'OddsRatio_working_3-way'!X136^(1/3))*SIN(('OddsRatio_working_3-way'!Y136)/3)</f>
        <v>-8.5518205833537891E-2</v>
      </c>
      <c r="AJ136" s="11">
        <f>'OddsRatio_working_3-way'!U136/(3*'OddsRatio_working_3-way'!X136^(1/3))*SIN(('OddsRatio_working_3-way'!Y136+2*PI())/3)</f>
        <v>-0.40977503970923757</v>
      </c>
      <c r="AK136" s="11">
        <f>'OddsRatio_working_3-way'!U136/(3*'OddsRatio_working_3-way'!X136^(1/3))*SIN(('OddsRatio_working_3-way'!Y136+4*PI())/3)</f>
        <v>0.49529324554277543</v>
      </c>
      <c r="AL136" s="11">
        <f>'OddsRatio_working_3-way'!Z136+'OddsRatio_working_3-way'!AF136</f>
        <v>1.0450828362504856</v>
      </c>
      <c r="AM136" s="11">
        <f>'OddsRatio_working_3-way'!AA136+'OddsRatio_working_3-way'!AG136</f>
        <v>-0.6706632956010633</v>
      </c>
      <c r="AN136" s="11">
        <f>'OddsRatio_working_3-way'!AB136+'OddsRatio_working_3-way'!AH136</f>
        <v>-0.37441954064942196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1.0450828362504856</v>
      </c>
      <c r="AS136" s="11">
        <f>IF(('OddsRatio_working_3-way'!X136=0),IF(Q136&gt;0,-Q136^(1/3),(-Q136)^(1/3)),'OddsRatio_working_3-way'!AM136-'OddsRatio_working_3-way'!R136/3)</f>
        <v>-0.6706632956010633</v>
      </c>
      <c r="AT136" s="11">
        <f>IF(('OddsRatio_working_3-way'!X136=0),IF(Q136&gt;0,-Q136^(1/3),(-Q136)^(1/3)),'OddsRatio_working_3-way'!AN136-'OddsRatio_working_3-way'!R136/3)</f>
        <v>-0.37441954064942196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1.39</v>
      </c>
      <c r="B137" s="4">
        <f>IF('True_Odds_Calculator_3-way'!B138="","",'True_Odds_Calculator_3-way'!B138)</f>
        <v>4.97</v>
      </c>
      <c r="C137" s="4">
        <f>IF('True_Odds_Calculator_3-way'!C138="","",'True_Odds_Calculator_3-way'!C138)</f>
        <v>9.07</v>
      </c>
      <c r="D137" s="9">
        <f t="shared" si="39"/>
        <v>0.70560861329897362</v>
      </c>
      <c r="E137" s="9">
        <f t="shared" si="40"/>
        <v>0.19058336838141554</v>
      </c>
      <c r="F137" s="9">
        <f t="shared" si="41"/>
        <v>0.10380801831961081</v>
      </c>
      <c r="G137" s="9">
        <f t="shared" si="42"/>
        <v>1.069785282184436</v>
      </c>
      <c r="H137" s="9">
        <f t="shared" si="43"/>
        <v>1.41721626005193</v>
      </c>
      <c r="I137" s="9">
        <f t="shared" si="44"/>
        <v>5.2470475702722101</v>
      </c>
      <c r="J137" s="9">
        <f t="shared" si="45"/>
        <v>9.6331672272283981</v>
      </c>
      <c r="K137" s="11">
        <f t="shared" si="46"/>
        <v>0.71942446043165476</v>
      </c>
      <c r="L137" s="11">
        <f t="shared" si="47"/>
        <v>0.2012072434607646</v>
      </c>
      <c r="M137" s="11">
        <f t="shared" si="48"/>
        <v>0.11025358324145534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-0.19941148720629598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0.19837760949745814</v>
      </c>
      <c r="Q137" s="11">
        <f>2*'OddsRatio_working_3-way'!K137*'OddsRatio_working_3-way'!L137*'OddsRatio_working_3-way'!M137</f>
        <v>3.191916484271249E-2</v>
      </c>
      <c r="R137" s="11">
        <f t="shared" si="49"/>
        <v>0</v>
      </c>
      <c r="S137" s="11">
        <f t="shared" si="50"/>
        <v>-0.99481535530714804</v>
      </c>
      <c r="T137" s="11">
        <f t="shared" si="51"/>
        <v>-0.16006683110332229</v>
      </c>
      <c r="U137" s="11">
        <f>'OddsRatio_working_3-way'!S137-'OddsRatio_working_3-way'!R137^2/3</f>
        <v>-0.99481535530714804</v>
      </c>
      <c r="V137" s="11">
        <f>'OddsRatio_working_3-way'!S137*'OddsRatio_working_3-way'!R137/3-2*'OddsRatio_working_3-way'!R137^3/27-'OddsRatio_working_3-way'!T137</f>
        <v>0.16006683110332229</v>
      </c>
      <c r="W137" s="11">
        <f>'OddsRatio_working_3-way'!V137^2+4*'OddsRatio_working_3-way'!U137^3/27</f>
        <v>-0.12023439745863908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0.19095535334083893</v>
      </c>
      <c r="Y137" s="11">
        <f>IF('OddsRatio_working_3-way'!W137&gt;=0,IF('OddsRatio_working_3-way'!V137+SQRT('OddsRatio_working_3-way'!W137)&gt;0,0,PI()),ACOS('OddsRatio_working_3-way'!V137/(2*'OddsRatio_working_3-way'!X137)))</f>
        <v>1.1383192617064086</v>
      </c>
      <c r="Z137" s="11">
        <f>'OddsRatio_working_3-way'!X137^(1/3)*COS('OddsRatio_working_3-way'!Y137/3)</f>
        <v>0.53489264109221812</v>
      </c>
      <c r="AA137" s="11">
        <f>'OddsRatio_working_3-way'!X137^(1/3)*COS(('OddsRatio_working_3-way'!Y137+2*PI())/3)</f>
        <v>-0.45216566362048971</v>
      </c>
      <c r="AB137" s="11">
        <f>'OddsRatio_working_3-way'!X137^(1/3)*COS(('OddsRatio_working_3-way'!Y137+4*PI())/3)</f>
        <v>-8.2726977471728344E-2</v>
      </c>
      <c r="AC137" s="11">
        <f>'OddsRatio_working_3-way'!X137^(1/3)*SIN('OddsRatio_working_3-way'!Y137/3)</f>
        <v>0.21329552489704898</v>
      </c>
      <c r="AD137" s="11">
        <f>'OddsRatio_working_3-way'!X137^(1/3)*SIN(('OddsRatio_working_3-way'!Y137+2*PI())/3)</f>
        <v>0.35658285303468856</v>
      </c>
      <c r="AE137" s="11">
        <f>'OddsRatio_working_3-way'!X137^(1/3)*SIN(('OddsRatio_working_3-way'!Y137+4*PI())/3)</f>
        <v>-0.56987837793173757</v>
      </c>
      <c r="AF137" s="11">
        <f>-'OddsRatio_working_3-way'!U137/(3*'OddsRatio_working_3-way'!X137^(1/3))*COS(('OddsRatio_working_3-way'!Y137)/3)</f>
        <v>0.5348926410922179</v>
      </c>
      <c r="AG137" s="11">
        <f>-'OddsRatio_working_3-way'!U137/(3*'OddsRatio_working_3-way'!X137^(1/3))*COS(('OddsRatio_working_3-way'!Y137+2*PI())/3)</f>
        <v>-0.45216566362048949</v>
      </c>
      <c r="AH137" s="11">
        <f>-'OddsRatio_working_3-way'!U137/(3*'OddsRatio_working_3-way'!X137^(1/3))*COS(('OddsRatio_working_3-way'!Y137+4*PI())/3)</f>
        <v>-8.2726977471728316E-2</v>
      </c>
      <c r="AI137" s="11">
        <f>'OddsRatio_working_3-way'!U137/(3*'OddsRatio_working_3-way'!X137^(1/3))*SIN(('OddsRatio_working_3-way'!Y137)/3)</f>
        <v>-0.21329552489704889</v>
      </c>
      <c r="AJ137" s="11">
        <f>'OddsRatio_working_3-way'!U137/(3*'OddsRatio_working_3-way'!X137^(1/3))*SIN(('OddsRatio_working_3-way'!Y137+2*PI())/3)</f>
        <v>-0.3565828530346884</v>
      </c>
      <c r="AK137" s="11">
        <f>'OddsRatio_working_3-way'!U137/(3*'OddsRatio_working_3-way'!X137^(1/3))*SIN(('OddsRatio_working_3-way'!Y137+4*PI())/3)</f>
        <v>0.56987837793173735</v>
      </c>
      <c r="AL137" s="11">
        <f>'OddsRatio_working_3-way'!Z137+'OddsRatio_working_3-way'!AF137</f>
        <v>1.069785282184436</v>
      </c>
      <c r="AM137" s="11">
        <f>'OddsRatio_working_3-way'!AA137+'OddsRatio_working_3-way'!AG137</f>
        <v>-0.9043313272409792</v>
      </c>
      <c r="AN137" s="11">
        <f>'OddsRatio_working_3-way'!AB137+'OddsRatio_working_3-way'!AH137</f>
        <v>-0.16545395494345666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1.069785282184436</v>
      </c>
      <c r="AS137" s="11">
        <f>IF(('OddsRatio_working_3-way'!X137=0),IF(Q137&gt;0,-Q137^(1/3),(-Q137)^(1/3)),'OddsRatio_working_3-way'!AM137-'OddsRatio_working_3-way'!R137/3)</f>
        <v>-0.9043313272409792</v>
      </c>
      <c r="AT137" s="11">
        <f>IF(('OddsRatio_working_3-way'!X137=0),IF(Q137&gt;0,-Q137^(1/3),(-Q137)^(1/3)),'OddsRatio_working_3-way'!AN137-'OddsRatio_working_3-way'!R137/3)</f>
        <v>-0.16545395494345666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1.56</v>
      </c>
      <c r="B2" s="4">
        <f>IF('True_Odds_Calculator_2-way'!B3="","",'True_Odds_Calculator_2-way'!B3)</f>
        <v>2.5299999999999998</v>
      </c>
      <c r="C2" s="4">
        <f t="shared" ref="C2:C65" si="0">IF(A2="","",((1/A2)+(1/B2))-1)</f>
        <v>3.6282558021688338E-2</v>
      </c>
      <c r="D2" s="4">
        <f>IF(A2="","",(2*A2)/(2-($C2*A2)))</f>
        <v>1.6054344288968434</v>
      </c>
      <c r="E2" s="4">
        <f>IF(B2="","",(2*B2)/(2-($C2*B2)))</f>
        <v>2.6517065305025525</v>
      </c>
      <c r="G2" s="4">
        <f t="shared" ref="G2:G65" si="1">IF(A2="","",C2+1)</f>
        <v>1.0362825580216883</v>
      </c>
    </row>
    <row r="3" spans="1:7" x14ac:dyDescent="0.2">
      <c r="A3" s="4">
        <f>IF('True_Odds_Calculator_2-way'!A4="","",'True_Odds_Calculator_2-way'!A4)</f>
        <v>2.04</v>
      </c>
      <c r="B3" s="4">
        <f>IF('True_Odds_Calculator_2-way'!B4="","",'True_Odds_Calculator_2-way'!B4)</f>
        <v>1.85</v>
      </c>
      <c r="C3" s="4">
        <f t="shared" si="0"/>
        <v>3.0736618971912932E-2</v>
      </c>
      <c r="D3" s="4">
        <f t="shared" ref="D3:D66" si="2">IF(A3="","",(2*A3)/(2-($C3*A3)))</f>
        <v>2.1060267857142851</v>
      </c>
      <c r="E3" s="4">
        <f t="shared" ref="E3:E66" si="3">IF(B3="","",(2*B3)/(2-($C3*B3)))</f>
        <v>1.9041372351160444</v>
      </c>
      <c r="G3" s="4">
        <f t="shared" si="1"/>
        <v>1.0307366189719129</v>
      </c>
    </row>
    <row r="4" spans="1:7" x14ac:dyDescent="0.2">
      <c r="A4" s="4">
        <f>IF('True_Odds_Calculator_2-way'!A5="","",'True_Odds_Calculator_2-way'!A5)</f>
        <v>1.41</v>
      </c>
      <c r="B4" s="4">
        <f>IF('True_Odds_Calculator_2-way'!B5="","",'True_Odds_Calculator_2-way'!B5)</f>
        <v>3.05</v>
      </c>
      <c r="C4" s="4">
        <f t="shared" si="0"/>
        <v>3.7088710615044818E-2</v>
      </c>
      <c r="D4" s="4">
        <f t="shared" si="2"/>
        <v>1.4478579244171366</v>
      </c>
      <c r="E4" s="4">
        <f t="shared" si="3"/>
        <v>3.2328509678631834</v>
      </c>
      <c r="G4" s="4">
        <f t="shared" si="1"/>
        <v>1.0370887106150448</v>
      </c>
    </row>
    <row r="5" spans="1:7" x14ac:dyDescent="0.2">
      <c r="A5" s="4">
        <f>IF('True_Odds_Calculator_2-way'!A6="","",'True_Odds_Calculator_2-way'!A6)</f>
        <v>1.42</v>
      </c>
      <c r="B5" s="4">
        <f>IF('True_Odds_Calculator_2-way'!B6="","",'True_Odds_Calculator_2-way'!B6)</f>
        <v>2.94</v>
      </c>
      <c r="C5" s="4">
        <f t="shared" si="0"/>
        <v>4.4361406534444869E-2</v>
      </c>
      <c r="D5" s="4">
        <f t="shared" si="2"/>
        <v>1.4661796726838521</v>
      </c>
      <c r="E5" s="4">
        <f t="shared" si="3"/>
        <v>3.14509567575712</v>
      </c>
      <c r="G5" s="4">
        <f t="shared" si="1"/>
        <v>1.0443614065344449</v>
      </c>
    </row>
    <row r="6" spans="1:7" x14ac:dyDescent="0.2">
      <c r="A6" s="4">
        <f>IF('True_Odds_Calculator_2-way'!A7="","",'True_Odds_Calculator_2-way'!A7)</f>
        <v>1.34</v>
      </c>
      <c r="B6" s="4">
        <f>IF('True_Odds_Calculator_2-way'!B7="","",'True_Odds_Calculator_2-way'!B7)</f>
        <v>3.36</v>
      </c>
      <c r="C6" s="4">
        <f t="shared" si="0"/>
        <v>4.3887704335465516E-2</v>
      </c>
      <c r="D6" s="4">
        <f t="shared" si="2"/>
        <v>1.3805960995952411</v>
      </c>
      <c r="E6" s="4">
        <f t="shared" si="3"/>
        <v>3.6274572993876895</v>
      </c>
      <c r="G6" s="4">
        <f t="shared" si="1"/>
        <v>1.0438877043354655</v>
      </c>
    </row>
    <row r="7" spans="1:7" x14ac:dyDescent="0.2">
      <c r="A7" s="4">
        <f>IF('True_Odds_Calculator_2-way'!A8="","",'True_Odds_Calculator_2-way'!A8)</f>
        <v>1.41</v>
      </c>
      <c r="B7" s="4">
        <f>IF('True_Odds_Calculator_2-way'!B8="","",'True_Odds_Calculator_2-way'!B8)</f>
        <v>3.03</v>
      </c>
      <c r="C7" s="4">
        <f t="shared" si="0"/>
        <v>3.9252861456358534E-2</v>
      </c>
      <c r="D7" s="4">
        <f t="shared" si="2"/>
        <v>1.4501298304566979</v>
      </c>
      <c r="E7" s="4">
        <f t="shared" si="3"/>
        <v>3.2215812690872077</v>
      </c>
      <c r="G7" s="4">
        <f t="shared" si="1"/>
        <v>1.0392528614563585</v>
      </c>
    </row>
    <row r="8" spans="1:7" x14ac:dyDescent="0.2">
      <c r="A8" s="4">
        <f>IF('True_Odds_Calculator_2-way'!A9="","",'True_Odds_Calculator_2-way'!A9)</f>
        <v>1.44</v>
      </c>
      <c r="B8" s="4">
        <f>IF('True_Odds_Calculator_2-way'!B9="","",'True_Odds_Calculator_2-way'!B9)</f>
        <v>2.91</v>
      </c>
      <c r="C8" s="4">
        <f t="shared" si="0"/>
        <v>3.8087056128293106E-2</v>
      </c>
      <c r="D8" s="4">
        <f t="shared" si="2"/>
        <v>1.4806020775916895</v>
      </c>
      <c r="E8" s="4">
        <f t="shared" si="3"/>
        <v>3.0807234230260252</v>
      </c>
      <c r="G8" s="4">
        <f t="shared" si="1"/>
        <v>1.0380870561282931</v>
      </c>
    </row>
    <row r="9" spans="1:7" x14ac:dyDescent="0.2">
      <c r="A9" s="4">
        <f>IF('True_Odds_Calculator_2-way'!A10="","",'True_Odds_Calculator_2-way'!A10)</f>
        <v>1.35</v>
      </c>
      <c r="B9" s="4">
        <f>IF('True_Odds_Calculator_2-way'!B10="","",'True_Odds_Calculator_2-way'!B10)</f>
        <v>3.17</v>
      </c>
      <c r="C9" s="4">
        <f t="shared" si="0"/>
        <v>5.6198153989952093E-2</v>
      </c>
      <c r="D9" s="4">
        <f t="shared" si="2"/>
        <v>1.4032297729322076</v>
      </c>
      <c r="E9" s="4">
        <f t="shared" si="3"/>
        <v>3.4799756047977231</v>
      </c>
      <c r="G9" s="4">
        <f t="shared" si="1"/>
        <v>1.0561981539899521</v>
      </c>
    </row>
    <row r="10" spans="1:7" x14ac:dyDescent="0.2">
      <c r="A10" s="4">
        <f>IF('True_Odds_Calculator_2-way'!A11="","",'True_Odds_Calculator_2-way'!A11)</f>
        <v>1.41</v>
      </c>
      <c r="B10" s="4">
        <f>IF('True_Odds_Calculator_2-way'!B11="","",'True_Odds_Calculator_2-way'!B11)</f>
        <v>3.04</v>
      </c>
      <c r="C10" s="4">
        <f t="shared" si="0"/>
        <v>3.8167226577081159E-2</v>
      </c>
      <c r="D10" s="4">
        <f t="shared" si="2"/>
        <v>1.4489892502197284</v>
      </c>
      <c r="E10" s="4">
        <f t="shared" si="3"/>
        <v>3.2272248155398291</v>
      </c>
      <c r="G10" s="4">
        <f t="shared" si="1"/>
        <v>1.0381672265770812</v>
      </c>
    </row>
    <row r="11" spans="1:7" x14ac:dyDescent="0.2">
      <c r="A11" s="4">
        <f>IF('True_Odds_Calculator_2-way'!A12="","",'True_Odds_Calculator_2-way'!A12)</f>
        <v>1.55</v>
      </c>
      <c r="B11" s="4">
        <f>IF('True_Odds_Calculator_2-way'!B12="","",'True_Odds_Calculator_2-way'!B12)</f>
        <v>2.57</v>
      </c>
      <c r="C11" s="4">
        <f t="shared" si="0"/>
        <v>3.4266348688339443E-2</v>
      </c>
      <c r="D11" s="4">
        <f t="shared" si="2"/>
        <v>1.5922854002198461</v>
      </c>
      <c r="E11" s="4">
        <f t="shared" si="3"/>
        <v>2.6883752319892018</v>
      </c>
      <c r="G11" s="4">
        <f t="shared" si="1"/>
        <v>1.0342663486883394</v>
      </c>
    </row>
    <row r="12" spans="1:7" x14ac:dyDescent="0.2">
      <c r="A12" s="4">
        <f>IF('True_Odds_Calculator_2-way'!A13="","",'True_Odds_Calculator_2-way'!A13)</f>
        <v>1.34</v>
      </c>
      <c r="B12" s="4">
        <f>IF('True_Odds_Calculator_2-way'!B13="","",'True_Odds_Calculator_2-way'!B13)</f>
        <v>3.19</v>
      </c>
      <c r="C12" s="4">
        <f t="shared" si="0"/>
        <v>5.9748280540869336E-2</v>
      </c>
      <c r="D12" s="4">
        <f t="shared" si="2"/>
        <v>1.3958789145413579</v>
      </c>
      <c r="E12" s="4">
        <f t="shared" si="3"/>
        <v>3.5260249113255799</v>
      </c>
      <c r="G12" s="4">
        <f t="shared" si="1"/>
        <v>1.0597482805408693</v>
      </c>
    </row>
    <row r="13" spans="1:7" x14ac:dyDescent="0.2">
      <c r="A13" s="4">
        <f>IF('True_Odds_Calculator_2-way'!A14="","",'True_Odds_Calculator_2-way'!A14)</f>
        <v>1.59</v>
      </c>
      <c r="B13" s="4">
        <f>IF('True_Odds_Calculator_2-way'!B14="","",'True_Odds_Calculator_2-way'!B14)</f>
        <v>2.48</v>
      </c>
      <c r="C13" s="4">
        <f t="shared" si="0"/>
        <v>3.2156624061675743E-2</v>
      </c>
      <c r="D13" s="4">
        <f t="shared" si="2"/>
        <v>1.6317139783166432</v>
      </c>
      <c r="E13" s="4">
        <f t="shared" si="3"/>
        <v>2.5829948906065767</v>
      </c>
      <c r="G13" s="4">
        <f t="shared" si="1"/>
        <v>1.0321566240616757</v>
      </c>
    </row>
    <row r="14" spans="1:7" x14ac:dyDescent="0.2">
      <c r="A14" s="4">
        <f>IF('True_Odds_Calculator_2-way'!A15="","",'True_Odds_Calculator_2-way'!A15)</f>
        <v>1.39</v>
      </c>
      <c r="B14" s="4">
        <f>IF('True_Odds_Calculator_2-way'!B15="","",'True_Odds_Calculator_2-way'!B15)</f>
        <v>3.15</v>
      </c>
      <c r="C14" s="4">
        <f t="shared" si="0"/>
        <v>3.6884777891972309E-2</v>
      </c>
      <c r="D14" s="4">
        <f t="shared" si="2"/>
        <v>1.4265700089598436</v>
      </c>
      <c r="E14" s="4">
        <f t="shared" si="3"/>
        <v>3.3442810769524547</v>
      </c>
      <c r="G14" s="4">
        <f t="shared" si="1"/>
        <v>1.0368847778919723</v>
      </c>
    </row>
    <row r="15" spans="1:7" x14ac:dyDescent="0.2">
      <c r="A15" s="4">
        <f>IF('True_Odds_Calculator_2-way'!A16="","",'True_Odds_Calculator_2-way'!A16)</f>
        <v>1.81</v>
      </c>
      <c r="B15" s="4">
        <f>IF('True_Odds_Calculator_2-way'!B16="","",'True_Odds_Calculator_2-way'!B16)</f>
        <v>2.08</v>
      </c>
      <c r="C15" s="4">
        <f t="shared" si="0"/>
        <v>3.3255418614534626E-2</v>
      </c>
      <c r="D15" s="4">
        <f t="shared" si="2"/>
        <v>1.8661643699811639</v>
      </c>
      <c r="E15" s="4">
        <f t="shared" si="3"/>
        <v>2.1545152798443401</v>
      </c>
      <c r="G15" s="4">
        <f t="shared" si="1"/>
        <v>1.0332554186145346</v>
      </c>
    </row>
    <row r="16" spans="1:7" x14ac:dyDescent="0.2">
      <c r="A16" s="4">
        <f>IF('True_Odds_Calculator_2-way'!A17="","",'True_Odds_Calculator_2-way'!A17)</f>
        <v>1.43</v>
      </c>
      <c r="B16" s="4">
        <f>IF('True_Odds_Calculator_2-way'!B17="","",'True_Odds_Calculator_2-way'!B17)</f>
        <v>2.92</v>
      </c>
      <c r="C16" s="4">
        <f t="shared" si="0"/>
        <v>4.1766452725356951E-2</v>
      </c>
      <c r="D16" s="4">
        <f t="shared" si="2"/>
        <v>1.4740186388025982</v>
      </c>
      <c r="E16" s="4">
        <f t="shared" si="3"/>
        <v>3.1096216860291932</v>
      </c>
      <c r="G16" s="4">
        <f t="shared" si="1"/>
        <v>1.041766452725357</v>
      </c>
    </row>
    <row r="17" spans="1:7" x14ac:dyDescent="0.2">
      <c r="A17" s="4">
        <f>IF('True_Odds_Calculator_2-way'!A18="","",'True_Odds_Calculator_2-way'!A18)</f>
        <v>1.34</v>
      </c>
      <c r="B17" s="4">
        <f>IF('True_Odds_Calculator_2-way'!B18="","",'True_Odds_Calculator_2-way'!B18)</f>
        <v>3.44</v>
      </c>
      <c r="C17" s="4">
        <f t="shared" si="0"/>
        <v>3.6966331135022568E-2</v>
      </c>
      <c r="D17" s="4">
        <f t="shared" si="2"/>
        <v>1.3740312388219864</v>
      </c>
      <c r="E17" s="4">
        <f t="shared" si="3"/>
        <v>3.6735734778450748</v>
      </c>
      <c r="G17" s="4">
        <f t="shared" si="1"/>
        <v>1.0369663311350226</v>
      </c>
    </row>
    <row r="18" spans="1:7" x14ac:dyDescent="0.2">
      <c r="A18" s="4">
        <f>IF('True_Odds_Calculator_2-way'!A19="","",'True_Odds_Calculator_2-way'!A19)</f>
        <v>1.75</v>
      </c>
      <c r="B18" s="4">
        <f>IF('True_Odds_Calculator_2-way'!B19="","",'True_Odds_Calculator_2-way'!B19)</f>
        <v>2.17</v>
      </c>
      <c r="C18" s="4">
        <f t="shared" si="0"/>
        <v>3.2258064516129004E-2</v>
      </c>
      <c r="D18" s="4">
        <f t="shared" si="2"/>
        <v>1.8008298755186722</v>
      </c>
      <c r="E18" s="4">
        <f t="shared" si="3"/>
        <v>2.2487046632124348</v>
      </c>
      <c r="G18" s="4">
        <f t="shared" si="1"/>
        <v>1.032258064516129</v>
      </c>
    </row>
    <row r="19" spans="1:7" x14ac:dyDescent="0.2">
      <c r="A19" s="4">
        <f>IF('True_Odds_Calculator_2-way'!A20="","",'True_Odds_Calculator_2-way'!A20)</f>
        <v>1.71</v>
      </c>
      <c r="B19" s="4">
        <f>IF('True_Odds_Calculator_2-way'!B20="","",'True_Odds_Calculator_2-way'!B20)</f>
        <v>2.23</v>
      </c>
      <c r="C19" s="4">
        <f t="shared" si="0"/>
        <v>3.3225814910969431E-2</v>
      </c>
      <c r="D19" s="4">
        <f t="shared" si="2"/>
        <v>1.7599981538319522</v>
      </c>
      <c r="E19" s="4">
        <f t="shared" si="3"/>
        <v>2.315792669966295</v>
      </c>
      <c r="G19" s="4">
        <f t="shared" si="1"/>
        <v>1.0332258149109694</v>
      </c>
    </row>
    <row r="20" spans="1:7" x14ac:dyDescent="0.2">
      <c r="A20" s="4">
        <f>IF('True_Odds_Calculator_2-way'!A21="","",'True_Odds_Calculator_2-way'!A21)</f>
        <v>1.81</v>
      </c>
      <c r="B20" s="4">
        <f>IF('True_Odds_Calculator_2-way'!B21="","",'True_Odds_Calculator_2-way'!B21)</f>
        <v>2.0699999999999998</v>
      </c>
      <c r="C20" s="4">
        <f t="shared" si="0"/>
        <v>3.5577975284917462E-2</v>
      </c>
      <c r="D20" s="4">
        <f t="shared" si="2"/>
        <v>1.8702173858786533</v>
      </c>
      <c r="E20" s="4">
        <f t="shared" si="3"/>
        <v>2.1491381535549374</v>
      </c>
      <c r="G20" s="4">
        <f t="shared" si="1"/>
        <v>1.0355779752849175</v>
      </c>
    </row>
    <row r="21" spans="1:7" x14ac:dyDescent="0.2">
      <c r="A21" s="4">
        <f>IF('True_Odds_Calculator_2-way'!A22="","",'True_Odds_Calculator_2-way'!A22)</f>
        <v>1.73</v>
      </c>
      <c r="B21" s="4">
        <f>IF('True_Odds_Calculator_2-way'!B22="","",'True_Odds_Calculator_2-way'!B22)</f>
        <v>2.19</v>
      </c>
      <c r="C21" s="4">
        <f t="shared" si="0"/>
        <v>3.4655686647135031E-2</v>
      </c>
      <c r="D21" s="4">
        <f t="shared" si="2"/>
        <v>1.7834631769717797</v>
      </c>
      <c r="E21" s="4">
        <f t="shared" si="3"/>
        <v>2.2763841740018629</v>
      </c>
      <c r="G21" s="4">
        <f t="shared" si="1"/>
        <v>1.034655686647135</v>
      </c>
    </row>
    <row r="22" spans="1:7" x14ac:dyDescent="0.2">
      <c r="A22" s="4">
        <f>IF('True_Odds_Calculator_2-way'!A23="","",'True_Odds_Calculator_2-way'!A23)</f>
        <v>1.78</v>
      </c>
      <c r="B22" s="4">
        <f>IF('True_Odds_Calculator_2-way'!B23="","",'True_Odds_Calculator_2-way'!B23)</f>
        <v>2.12</v>
      </c>
      <c r="C22" s="4">
        <f t="shared" si="0"/>
        <v>3.3495866016535869E-2</v>
      </c>
      <c r="D22" s="4">
        <f t="shared" si="2"/>
        <v>1.8346946713341112</v>
      </c>
      <c r="E22" s="4">
        <f t="shared" si="3"/>
        <v>2.1980428704566637</v>
      </c>
      <c r="G22" s="4">
        <f t="shared" si="1"/>
        <v>1.0334958660165359</v>
      </c>
    </row>
    <row r="23" spans="1:7" x14ac:dyDescent="0.2">
      <c r="A23" s="4">
        <f>IF('True_Odds_Calculator_2-way'!A24="","",'True_Odds_Calculator_2-way'!A24)</f>
        <v>1.81</v>
      </c>
      <c r="B23" s="4">
        <f>IF('True_Odds_Calculator_2-way'!B24="","",'True_Odds_Calculator_2-way'!B24)</f>
        <v>2.04</v>
      </c>
      <c r="C23" s="4">
        <f t="shared" si="0"/>
        <v>4.2682266276676373E-2</v>
      </c>
      <c r="D23" s="4">
        <f t="shared" si="2"/>
        <v>1.8827248623291861</v>
      </c>
      <c r="E23" s="4">
        <f t="shared" si="3"/>
        <v>2.1328558225508316</v>
      </c>
      <c r="G23" s="4">
        <f t="shared" si="1"/>
        <v>1.0426822662766764</v>
      </c>
    </row>
    <row r="24" spans="1:7" x14ac:dyDescent="0.2">
      <c r="A24" s="4">
        <f>IF('True_Odds_Calculator_2-way'!A25="","",'True_Odds_Calculator_2-way'!A25)</f>
        <v>1.7</v>
      </c>
      <c r="B24" s="4">
        <f>IF('True_Odds_Calculator_2-way'!B25="","",'True_Odds_Calculator_2-way'!B25)</f>
        <v>2.17</v>
      </c>
      <c r="C24" s="4">
        <f t="shared" si="0"/>
        <v>4.9064787205204574E-2</v>
      </c>
      <c r="D24" s="4">
        <f t="shared" si="2"/>
        <v>1.773984130800673</v>
      </c>
      <c r="E24" s="4">
        <f t="shared" si="3"/>
        <v>2.2920161540851192</v>
      </c>
      <c r="G24" s="4">
        <f t="shared" si="1"/>
        <v>1.0490647872052046</v>
      </c>
    </row>
    <row r="25" spans="1:7" x14ac:dyDescent="0.2">
      <c r="A25" s="4">
        <f>IF('True_Odds_Calculator_2-way'!A26="","",'True_Odds_Calculator_2-way'!A26)</f>
        <v>1.61</v>
      </c>
      <c r="B25" s="4">
        <f>IF('True_Odds_Calculator_2-way'!B26="","",'True_Odds_Calculator_2-way'!B26)</f>
        <v>2.35</v>
      </c>
      <c r="C25" s="4">
        <f t="shared" si="0"/>
        <v>4.664992731597728E-2</v>
      </c>
      <c r="D25" s="4">
        <f t="shared" si="2"/>
        <v>1.6728197192439485</v>
      </c>
      <c r="E25" s="4">
        <f t="shared" si="3"/>
        <v>2.4862822408411369</v>
      </c>
      <c r="G25" s="4">
        <f t="shared" si="1"/>
        <v>1.0466499273159773</v>
      </c>
    </row>
    <row r="26" spans="1:7" x14ac:dyDescent="0.2">
      <c r="A26" s="4">
        <f>IF('True_Odds_Calculator_2-way'!A27="","",'True_Odds_Calculator_2-way'!A27)</f>
        <v>1.67</v>
      </c>
      <c r="B26" s="4">
        <f>IF('True_Odds_Calculator_2-way'!B27="","",'True_Odds_Calculator_2-way'!B27)</f>
        <v>2.23</v>
      </c>
      <c r="C26" s="4">
        <f t="shared" si="0"/>
        <v>4.7232888483123459E-2</v>
      </c>
      <c r="D26" s="4">
        <f t="shared" si="2"/>
        <v>1.7385681940197473</v>
      </c>
      <c r="E26" s="4">
        <f t="shared" si="3"/>
        <v>2.3539711134287793</v>
      </c>
      <c r="G26" s="4">
        <f t="shared" si="1"/>
        <v>1.0472328884831235</v>
      </c>
    </row>
    <row r="27" spans="1:7" x14ac:dyDescent="0.2">
      <c r="A27" s="4">
        <f>IF('True_Odds_Calculator_2-way'!A28="","",'True_Odds_Calculator_2-way'!A28)</f>
        <v>1.83</v>
      </c>
      <c r="B27" s="4">
        <f>IF('True_Odds_Calculator_2-way'!B28="","",'True_Odds_Calculator_2-way'!B28)</f>
        <v>2.02</v>
      </c>
      <c r="C27" s="4">
        <f t="shared" si="0"/>
        <v>4.1497592382188975E-2</v>
      </c>
      <c r="D27" s="4">
        <f t="shared" si="2"/>
        <v>1.9022281685792208</v>
      </c>
      <c r="E27" s="4">
        <f t="shared" si="3"/>
        <v>2.1083670792220381</v>
      </c>
      <c r="G27" s="4">
        <f t="shared" si="1"/>
        <v>1.041497592382189</v>
      </c>
    </row>
    <row r="28" spans="1:7" x14ac:dyDescent="0.2">
      <c r="A28" s="4">
        <f>IF('True_Odds_Calculator_2-way'!A29="","",'True_Odds_Calculator_2-way'!A29)</f>
        <v>1.89</v>
      </c>
      <c r="B28" s="4">
        <f>IF('True_Odds_Calculator_2-way'!B29="","",'True_Odds_Calculator_2-way'!B29)</f>
        <v>1.94</v>
      </c>
      <c r="C28" s="4">
        <f t="shared" si="0"/>
        <v>4.4564446626302434E-2</v>
      </c>
      <c r="D28" s="4">
        <f t="shared" si="2"/>
        <v>1.9730936877791532</v>
      </c>
      <c r="E28" s="4">
        <f t="shared" si="3"/>
        <v>2.0276502792678208</v>
      </c>
      <c r="G28" s="4">
        <f t="shared" si="1"/>
        <v>1.0445644466263024</v>
      </c>
    </row>
    <row r="29" spans="1:7" x14ac:dyDescent="0.2">
      <c r="A29" s="4">
        <f>IF('True_Odds_Calculator_2-way'!A30="","",'True_Odds_Calculator_2-way'!A30)</f>
        <v>1.85</v>
      </c>
      <c r="B29" s="4">
        <f>IF('True_Odds_Calculator_2-way'!B30="","",'True_Odds_Calculator_2-way'!B30)</f>
        <v>1.99</v>
      </c>
      <c r="C29" s="4">
        <f t="shared" si="0"/>
        <v>4.3053103354610656E-2</v>
      </c>
      <c r="D29" s="4">
        <f t="shared" si="2"/>
        <v>1.9267303414889438</v>
      </c>
      <c r="E29" s="4">
        <f t="shared" si="3"/>
        <v>2.0790625441197226</v>
      </c>
      <c r="G29" s="4">
        <f t="shared" si="1"/>
        <v>1.0430531033546107</v>
      </c>
    </row>
    <row r="30" spans="1:7" x14ac:dyDescent="0.2">
      <c r="A30" s="4">
        <f>IF('True_Odds_Calculator_2-way'!A31="","",'True_Odds_Calculator_2-way'!A31)</f>
        <v>1.83</v>
      </c>
      <c r="B30" s="4">
        <f>IF('True_Odds_Calculator_2-way'!B31="","",'True_Odds_Calculator_2-way'!B31)</f>
        <v>2.02</v>
      </c>
      <c r="C30" s="4">
        <f t="shared" si="0"/>
        <v>4.1497592382188975E-2</v>
      </c>
      <c r="D30" s="4">
        <f t="shared" si="2"/>
        <v>1.9022281685792208</v>
      </c>
      <c r="E30" s="4">
        <f t="shared" si="3"/>
        <v>2.1083670792220381</v>
      </c>
      <c r="G30" s="4">
        <f t="shared" si="1"/>
        <v>1.041497592382189</v>
      </c>
    </row>
    <row r="31" spans="1:7" x14ac:dyDescent="0.2">
      <c r="A31" s="4">
        <f>IF('True_Odds_Calculator_2-way'!A32="","",'True_Odds_Calculator_2-way'!A32)</f>
        <v>1.93</v>
      </c>
      <c r="B31" s="4">
        <f>IF('True_Odds_Calculator_2-way'!B32="","",'True_Odds_Calculator_2-way'!B32)</f>
        <v>1.91</v>
      </c>
      <c r="C31" s="4">
        <f t="shared" si="0"/>
        <v>4.1694924449990456E-2</v>
      </c>
      <c r="D31" s="4">
        <f t="shared" si="2"/>
        <v>2.0109101819272834</v>
      </c>
      <c r="E31" s="4">
        <f t="shared" si="3"/>
        <v>1.9892075654965866</v>
      </c>
      <c r="G31" s="4">
        <f t="shared" si="1"/>
        <v>1.0416949244499905</v>
      </c>
    </row>
    <row r="32" spans="1:7" x14ac:dyDescent="0.2">
      <c r="A32" s="4">
        <f>IF('True_Odds_Calculator_2-way'!A33="","",'True_Odds_Calculator_2-way'!A33)</f>
        <v>1.69</v>
      </c>
      <c r="B32" s="4">
        <f>IF('True_Odds_Calculator_2-way'!B33="","",'True_Odds_Calculator_2-way'!B33)</f>
        <v>2.19</v>
      </c>
      <c r="C32" s="4">
        <f t="shared" si="0"/>
        <v>4.8336980897571102E-2</v>
      </c>
      <c r="D32" s="4">
        <f t="shared" si="2"/>
        <v>1.7619671038537528</v>
      </c>
      <c r="E32" s="4">
        <f t="shared" si="3"/>
        <v>2.3123926150385805</v>
      </c>
      <c r="G32" s="4">
        <f t="shared" si="1"/>
        <v>1.0483369808975711</v>
      </c>
    </row>
    <row r="33" spans="1:7" x14ac:dyDescent="0.2">
      <c r="A33" s="4">
        <f>IF('True_Odds_Calculator_2-way'!A34="","",'True_Odds_Calculator_2-way'!A34)</f>
        <v>1.92</v>
      </c>
      <c r="B33" s="4">
        <f>IF('True_Odds_Calculator_2-way'!B34="","",'True_Odds_Calculator_2-way'!B34)</f>
        <v>1.88</v>
      </c>
      <c r="C33" s="4">
        <f t="shared" si="0"/>
        <v>5.2748226950354749E-2</v>
      </c>
      <c r="D33" s="4">
        <f t="shared" si="2"/>
        <v>2.0224114746750339</v>
      </c>
      <c r="E33" s="4">
        <f t="shared" si="3"/>
        <v>1.9780797895659799</v>
      </c>
      <c r="G33" s="4">
        <f t="shared" si="1"/>
        <v>1.0527482269503547</v>
      </c>
    </row>
    <row r="34" spans="1:7" x14ac:dyDescent="0.2">
      <c r="A34" s="4">
        <f>IF('True_Odds_Calculator_2-way'!A35="","",'True_Odds_Calculator_2-way'!A35)</f>
        <v>2.44</v>
      </c>
      <c r="B34" s="4">
        <f>IF('True_Odds_Calculator_2-way'!B35="","",'True_Odds_Calculator_2-way'!B35)</f>
        <v>1.55</v>
      </c>
      <c r="C34" s="4">
        <f t="shared" si="0"/>
        <v>5.4997355896351241E-2</v>
      </c>
      <c r="D34" s="4">
        <f t="shared" si="2"/>
        <v>2.6154910096818815</v>
      </c>
      <c r="E34" s="4">
        <f t="shared" si="3"/>
        <v>1.6190068493150687</v>
      </c>
      <c r="G34" s="4">
        <f t="shared" si="1"/>
        <v>1.0549973558963512</v>
      </c>
    </row>
    <row r="35" spans="1:7" x14ac:dyDescent="0.2">
      <c r="A35" s="4">
        <f>IF('True_Odds_Calculator_2-way'!A36="","",'True_Odds_Calculator_2-way'!A36)</f>
        <v>2.2000000000000002</v>
      </c>
      <c r="B35" s="4">
        <f>IF('True_Odds_Calculator_2-way'!B36="","",'True_Odds_Calculator_2-way'!B36)</f>
        <v>1.66</v>
      </c>
      <c r="C35" s="4">
        <f t="shared" si="0"/>
        <v>5.6955093099671394E-2</v>
      </c>
      <c r="D35" s="4">
        <f t="shared" si="2"/>
        <v>2.3470437017994858</v>
      </c>
      <c r="E35" s="4">
        <f t="shared" si="3"/>
        <v>1.7423664122137403</v>
      </c>
      <c r="G35" s="4">
        <f t="shared" si="1"/>
        <v>1.0569550930996714</v>
      </c>
    </row>
    <row r="36" spans="1:7" x14ac:dyDescent="0.2">
      <c r="A36" s="4">
        <f>IF('True_Odds_Calculator_2-way'!A37="","",'True_Odds_Calculator_2-way'!A37)</f>
        <v>2.0499999999999998</v>
      </c>
      <c r="B36" s="4">
        <f>IF('True_Odds_Calculator_2-way'!B37="","",'True_Odds_Calculator_2-way'!B37)</f>
        <v>1.76</v>
      </c>
      <c r="C36" s="4">
        <f t="shared" si="0"/>
        <v>5.598669623059882E-2</v>
      </c>
      <c r="D36" s="4">
        <f t="shared" si="2"/>
        <v>2.1748040988547319</v>
      </c>
      <c r="E36" s="4">
        <f t="shared" si="3"/>
        <v>1.8512057465366858</v>
      </c>
      <c r="G36" s="4">
        <f t="shared" si="1"/>
        <v>1.0559866962305988</v>
      </c>
    </row>
    <row r="37" spans="1:7" x14ac:dyDescent="0.2">
      <c r="A37" s="4">
        <f>IF('True_Odds_Calculator_2-way'!A38="","",'True_Odds_Calculator_2-way'!A38)</f>
        <v>1.58</v>
      </c>
      <c r="B37" s="4">
        <f>IF('True_Odds_Calculator_2-way'!B38="","",'True_Odds_Calculator_2-way'!B38)</f>
        <v>2.48</v>
      </c>
      <c r="C37" s="4">
        <f t="shared" si="0"/>
        <v>3.61371988566761E-2</v>
      </c>
      <c r="D37" s="4">
        <f t="shared" si="2"/>
        <v>1.6264320106259338</v>
      </c>
      <c r="E37" s="4">
        <f t="shared" si="3"/>
        <v>2.5963424330771265</v>
      </c>
      <c r="G37" s="4">
        <f t="shared" si="1"/>
        <v>1.0361371988566761</v>
      </c>
    </row>
    <row r="38" spans="1:7" x14ac:dyDescent="0.2">
      <c r="A38" s="4">
        <f>IF('True_Odds_Calculator_2-way'!A39="","",'True_Odds_Calculator_2-way'!A39)</f>
        <v>1.71</v>
      </c>
      <c r="B38" s="4">
        <f>IF('True_Odds_Calculator_2-way'!B39="","",'True_Odds_Calculator_2-way'!B39)</f>
        <v>2.2200000000000002</v>
      </c>
      <c r="C38" s="4">
        <f t="shared" si="0"/>
        <v>3.5245772087877381E-2</v>
      </c>
      <c r="D38" s="4">
        <f t="shared" si="2"/>
        <v>1.7631322279503969</v>
      </c>
      <c r="E38" s="4">
        <f t="shared" si="3"/>
        <v>2.3103888990323171</v>
      </c>
      <c r="G38" s="4">
        <f t="shared" si="1"/>
        <v>1.0352457720878774</v>
      </c>
    </row>
    <row r="39" spans="1:7" x14ac:dyDescent="0.2">
      <c r="A39" s="4">
        <f>IF('True_Odds_Calculator_2-way'!A40="","",'True_Odds_Calculator_2-way'!A40)</f>
        <v>1.81</v>
      </c>
      <c r="B39" s="4">
        <f>IF('True_Odds_Calculator_2-way'!B40="","",'True_Odds_Calculator_2-way'!B40)</f>
        <v>2.08</v>
      </c>
      <c r="C39" s="4">
        <f t="shared" si="0"/>
        <v>3.3255418614534626E-2</v>
      </c>
      <c r="D39" s="4">
        <f t="shared" si="2"/>
        <v>1.8661643699811639</v>
      </c>
      <c r="E39" s="4">
        <f t="shared" si="3"/>
        <v>2.1545152798443401</v>
      </c>
      <c r="G39" s="4">
        <f t="shared" si="1"/>
        <v>1.0332554186145346</v>
      </c>
    </row>
    <row r="40" spans="1:7" x14ac:dyDescent="0.2">
      <c r="A40" s="4">
        <f>IF('True_Odds_Calculator_2-way'!A41="","",'True_Odds_Calculator_2-way'!A41)</f>
        <v>1.41</v>
      </c>
      <c r="B40" s="4">
        <f>IF('True_Odds_Calculator_2-way'!B41="","",'True_Odds_Calculator_2-way'!B41)</f>
        <v>2.99</v>
      </c>
      <c r="C40" s="4">
        <f t="shared" si="0"/>
        <v>4.3668018691145338E-2</v>
      </c>
      <c r="D40" s="4">
        <f t="shared" si="2"/>
        <v>1.4547870046067044</v>
      </c>
      <c r="E40" s="4">
        <f t="shared" si="3"/>
        <v>3.1988315186463825</v>
      </c>
      <c r="G40" s="4">
        <f t="shared" si="1"/>
        <v>1.0436680186911453</v>
      </c>
    </row>
    <row r="41" spans="1:7" x14ac:dyDescent="0.2">
      <c r="A41" s="4">
        <f>IF('True_Odds_Calculator_2-way'!A42="","",'True_Odds_Calculator_2-way'!A42)</f>
        <v>2.0699999999999998</v>
      </c>
      <c r="B41" s="4">
        <f>IF('True_Odds_Calculator_2-way'!B42="","",'True_Odds_Calculator_2-way'!B42)</f>
        <v>1.81</v>
      </c>
      <c r="C41" s="4">
        <f t="shared" si="0"/>
        <v>3.5577975284917462E-2</v>
      </c>
      <c r="D41" s="4">
        <f t="shared" si="2"/>
        <v>2.1491381535549374</v>
      </c>
      <c r="E41" s="4">
        <f t="shared" si="3"/>
        <v>1.8702173858786533</v>
      </c>
      <c r="G41" s="4">
        <f t="shared" si="1"/>
        <v>1.0355779752849175</v>
      </c>
    </row>
    <row r="42" spans="1:7" x14ac:dyDescent="0.2">
      <c r="A42" s="4">
        <f>IF('True_Odds_Calculator_2-way'!A43="","",'True_Odds_Calculator_2-way'!A43)</f>
        <v>1.81</v>
      </c>
      <c r="B42" s="4">
        <f>IF('True_Odds_Calculator_2-way'!B43="","",'True_Odds_Calculator_2-way'!B43)</f>
        <v>2.0699999999999998</v>
      </c>
      <c r="C42" s="4">
        <f t="shared" si="0"/>
        <v>3.5577975284917462E-2</v>
      </c>
      <c r="D42" s="4">
        <f t="shared" si="2"/>
        <v>1.8702173858786533</v>
      </c>
      <c r="E42" s="4">
        <f t="shared" si="3"/>
        <v>2.1491381535549374</v>
      </c>
      <c r="G42" s="4">
        <f t="shared" si="1"/>
        <v>1.0355779752849175</v>
      </c>
    </row>
    <row r="43" spans="1:7" x14ac:dyDescent="0.2">
      <c r="A43" s="4">
        <f>IF('True_Odds_Calculator_2-way'!A44="","",'True_Odds_Calculator_2-way'!A44)</f>
        <v>1.89</v>
      </c>
      <c r="B43" s="4">
        <f>IF('True_Odds_Calculator_2-way'!B44="","",'True_Odds_Calculator_2-way'!B44)</f>
        <v>2</v>
      </c>
      <c r="C43" s="4">
        <f t="shared" si="0"/>
        <v>2.9100529100529293E-2</v>
      </c>
      <c r="D43" s="4">
        <f t="shared" si="2"/>
        <v>1.9434447300771212</v>
      </c>
      <c r="E43" s="4">
        <f t="shared" si="3"/>
        <v>2.0599455040871937</v>
      </c>
      <c r="G43" s="4">
        <f t="shared" si="1"/>
        <v>1.0291005291005293</v>
      </c>
    </row>
    <row r="44" spans="1:7" x14ac:dyDescent="0.2">
      <c r="A44" s="4">
        <f>IF('True_Odds_Calculator_2-way'!A45="","",'True_Odds_Calculator_2-way'!A45)</f>
        <v>1.8</v>
      </c>
      <c r="B44" s="4">
        <f>IF('True_Odds_Calculator_2-way'!B45="","",'True_Odds_Calculator_2-way'!B45)</f>
        <v>2.09</v>
      </c>
      <c r="C44" s="4">
        <f t="shared" si="0"/>
        <v>3.4024455077086735E-2</v>
      </c>
      <c r="D44" s="4">
        <f t="shared" si="2"/>
        <v>1.8568608094768018</v>
      </c>
      <c r="E44" s="4">
        <f t="shared" si="3"/>
        <v>2.1670506912442398</v>
      </c>
      <c r="G44" s="4">
        <f t="shared" si="1"/>
        <v>1.0340244550770867</v>
      </c>
    </row>
    <row r="45" spans="1:7" x14ac:dyDescent="0.2">
      <c r="A45" s="4">
        <f>IF('True_Odds_Calculator_2-way'!A46="","",'True_Odds_Calculator_2-way'!A46)</f>
        <v>1.49</v>
      </c>
      <c r="B45" s="4">
        <f>IF('True_Odds_Calculator_2-way'!B46="","",'True_Odds_Calculator_2-way'!B46)</f>
        <v>2.68</v>
      </c>
      <c r="C45" s="4">
        <f t="shared" si="0"/>
        <v>4.4275267955524278E-2</v>
      </c>
      <c r="D45" s="4">
        <f t="shared" si="2"/>
        <v>1.5408242012656272</v>
      </c>
      <c r="E45" s="4">
        <f t="shared" si="3"/>
        <v>2.8490296803652964</v>
      </c>
      <c r="G45" s="4">
        <f t="shared" si="1"/>
        <v>1.0442752679555243</v>
      </c>
    </row>
    <row r="46" spans="1:7" x14ac:dyDescent="0.2">
      <c r="A46" s="4">
        <f>IF('True_Odds_Calculator_2-way'!A47="","",'True_Odds_Calculator_2-way'!A47)</f>
        <v>1.5</v>
      </c>
      <c r="B46" s="4">
        <f>IF('True_Odds_Calculator_2-way'!B47="","",'True_Odds_Calculator_2-way'!B47)</f>
        <v>2.65</v>
      </c>
      <c r="C46" s="4">
        <f t="shared" si="0"/>
        <v>4.4025157232704393E-2</v>
      </c>
      <c r="D46" s="4">
        <f t="shared" si="2"/>
        <v>1.5512195121951218</v>
      </c>
      <c r="E46" s="4">
        <f t="shared" si="3"/>
        <v>2.8141592920353982</v>
      </c>
      <c r="G46" s="4">
        <f t="shared" si="1"/>
        <v>1.0440251572327044</v>
      </c>
    </row>
    <row r="47" spans="1:7" x14ac:dyDescent="0.2">
      <c r="A47" s="4">
        <f>IF('True_Odds_Calculator_2-way'!A48="","",'True_Odds_Calculator_2-way'!A48)</f>
        <v>1.41</v>
      </c>
      <c r="B47" s="4">
        <f>IF('True_Odds_Calculator_2-way'!B48="","",'True_Odds_Calculator_2-way'!B48)</f>
        <v>3</v>
      </c>
      <c r="C47" s="4">
        <f t="shared" si="0"/>
        <v>4.2553191489361764E-2</v>
      </c>
      <c r="D47" s="4">
        <f t="shared" si="2"/>
        <v>1.4536082474226804</v>
      </c>
      <c r="E47" s="4">
        <f t="shared" si="3"/>
        <v>3.204545454545455</v>
      </c>
      <c r="G47" s="4">
        <f t="shared" si="1"/>
        <v>1.0425531914893618</v>
      </c>
    </row>
    <row r="48" spans="1:7" x14ac:dyDescent="0.2">
      <c r="A48" s="4">
        <f>IF('True_Odds_Calculator_2-way'!A49="","",'True_Odds_Calculator_2-way'!A49)</f>
        <v>1.69</v>
      </c>
      <c r="B48" s="4">
        <f>IF('True_Odds_Calculator_2-way'!B49="","",'True_Odds_Calculator_2-way'!B49)</f>
        <v>2.25</v>
      </c>
      <c r="C48" s="4">
        <f t="shared" si="0"/>
        <v>3.6160420775805502E-2</v>
      </c>
      <c r="D48" s="4">
        <f t="shared" si="2"/>
        <v>1.7432664756446994</v>
      </c>
      <c r="E48" s="4">
        <f t="shared" si="3"/>
        <v>2.3454124903623752</v>
      </c>
      <c r="G48" s="4">
        <f t="shared" si="1"/>
        <v>1.0361604207758055</v>
      </c>
    </row>
    <row r="49" spans="1:7" x14ac:dyDescent="0.2">
      <c r="A49" s="4">
        <f>IF('True_Odds_Calculator_2-way'!A50="","",'True_Odds_Calculator_2-way'!A50)</f>
        <v>2.2200000000000002</v>
      </c>
      <c r="B49" s="4">
        <f>IF('True_Odds_Calculator_2-way'!B50="","",'True_Odds_Calculator_2-way'!B50)</f>
        <v>1.71</v>
      </c>
      <c r="C49" s="4">
        <f t="shared" si="0"/>
        <v>3.5245772087877381E-2</v>
      </c>
      <c r="D49" s="4">
        <f t="shared" si="2"/>
        <v>2.3103888990323171</v>
      </c>
      <c r="E49" s="4">
        <f t="shared" si="3"/>
        <v>1.7631322279503969</v>
      </c>
      <c r="G49" s="4">
        <f t="shared" si="1"/>
        <v>1.0352457720878774</v>
      </c>
    </row>
    <row r="50" spans="1:7" x14ac:dyDescent="0.2">
      <c r="A50" s="4">
        <f>IF('True_Odds_Calculator_2-way'!A51="","",'True_Odds_Calculator_2-way'!A51)</f>
        <v>2.02</v>
      </c>
      <c r="B50" s="4">
        <f>IF('True_Odds_Calculator_2-way'!B51="","",'True_Odds_Calculator_2-way'!B51)</f>
        <v>1.87</v>
      </c>
      <c r="C50" s="4">
        <f t="shared" si="0"/>
        <v>2.9808863239265015E-2</v>
      </c>
      <c r="D50" s="4">
        <f t="shared" si="2"/>
        <v>2.082703865027292</v>
      </c>
      <c r="E50" s="4">
        <f t="shared" si="3"/>
        <v>1.9236135865967305</v>
      </c>
      <c r="G50" s="4">
        <f t="shared" si="1"/>
        <v>1.029808863239265</v>
      </c>
    </row>
    <row r="51" spans="1:7" x14ac:dyDescent="0.2">
      <c r="A51" s="4">
        <f>IF('True_Odds_Calculator_2-way'!A52="","",'True_Odds_Calculator_2-way'!A52)</f>
        <v>2.12</v>
      </c>
      <c r="B51" s="4">
        <f>IF('True_Odds_Calculator_2-way'!B52="","",'True_Odds_Calculator_2-way'!B52)</f>
        <v>1.78</v>
      </c>
      <c r="C51" s="4">
        <f t="shared" si="0"/>
        <v>3.3495866016535869E-2</v>
      </c>
      <c r="D51" s="4">
        <f t="shared" si="2"/>
        <v>2.1980428704566637</v>
      </c>
      <c r="E51" s="4">
        <f t="shared" si="3"/>
        <v>1.8346946713341112</v>
      </c>
      <c r="G51" s="4">
        <f t="shared" si="1"/>
        <v>1.0334958660165359</v>
      </c>
    </row>
    <row r="52" spans="1:7" x14ac:dyDescent="0.2">
      <c r="A52" s="4">
        <f>IF('True_Odds_Calculator_2-way'!A53="","",'True_Odds_Calculator_2-way'!A53)</f>
        <v>2.0099999999999998</v>
      </c>
      <c r="B52" s="4">
        <f>IF('True_Odds_Calculator_2-way'!B53="","",'True_Odds_Calculator_2-way'!B53)</f>
        <v>1.85</v>
      </c>
      <c r="C52" s="4">
        <f t="shared" si="0"/>
        <v>3.80529783514858E-2</v>
      </c>
      <c r="D52" s="4">
        <f t="shared" si="2"/>
        <v>2.0899255304201207</v>
      </c>
      <c r="E52" s="4">
        <f t="shared" si="3"/>
        <v>1.9174938764986464</v>
      </c>
      <c r="G52" s="4">
        <f t="shared" si="1"/>
        <v>1.0380529783514858</v>
      </c>
    </row>
    <row r="53" spans="1:7" x14ac:dyDescent="0.2">
      <c r="A53" s="4">
        <f>IF('True_Odds_Calculator_2-way'!A54="","",'True_Odds_Calculator_2-way'!A54)</f>
        <v>2.2999999999999998</v>
      </c>
      <c r="B53" s="4">
        <f>IF('True_Odds_Calculator_2-way'!B54="","",'True_Odds_Calculator_2-way'!B54)</f>
        <v>1.65</v>
      </c>
      <c r="C53" s="4">
        <f t="shared" si="0"/>
        <v>4.0843214756258295E-2</v>
      </c>
      <c r="D53" s="4">
        <f t="shared" si="2"/>
        <v>2.4133545310015898</v>
      </c>
      <c r="E53" s="4">
        <f t="shared" si="3"/>
        <v>1.7075365579302588</v>
      </c>
      <c r="G53" s="4">
        <f t="shared" si="1"/>
        <v>1.0408432147562583</v>
      </c>
    </row>
    <row r="54" spans="1:7" x14ac:dyDescent="0.2">
      <c r="A54" s="4">
        <f>IF('True_Odds_Calculator_2-way'!A55="","",'True_Odds_Calculator_2-way'!A55)</f>
        <v>1.67</v>
      </c>
      <c r="B54" s="4">
        <f>IF('True_Odds_Calculator_2-way'!B55="","",'True_Odds_Calculator_2-way'!B55)</f>
        <v>2.2599999999999998</v>
      </c>
      <c r="C54" s="4">
        <f t="shared" si="0"/>
        <v>4.1280271315775607E-2</v>
      </c>
      <c r="D54" s="4">
        <f t="shared" si="2"/>
        <v>1.7296182576417214</v>
      </c>
      <c r="E54" s="4">
        <f t="shared" si="3"/>
        <v>2.3705797374536774</v>
      </c>
      <c r="G54" s="4">
        <f t="shared" si="1"/>
        <v>1.0412802713157756</v>
      </c>
    </row>
    <row r="55" spans="1:7" x14ac:dyDescent="0.2">
      <c r="A55" s="4">
        <f>IF('True_Odds_Calculator_2-way'!A56="","",'True_Odds_Calculator_2-way'!A56)</f>
        <v>2.16</v>
      </c>
      <c r="B55" s="4">
        <f>IF('True_Odds_Calculator_2-way'!B56="","",'True_Odds_Calculator_2-way'!B56)</f>
        <v>1.72</v>
      </c>
      <c r="C55" s="4">
        <f t="shared" si="0"/>
        <v>4.4358311800172245E-2</v>
      </c>
      <c r="D55" s="4">
        <f t="shared" si="2"/>
        <v>2.2686858817782118</v>
      </c>
      <c r="E55" s="4">
        <f t="shared" si="3"/>
        <v>1.7882171736619177</v>
      </c>
      <c r="G55" s="4">
        <f t="shared" si="1"/>
        <v>1.0443583118001722</v>
      </c>
    </row>
    <row r="56" spans="1:7" x14ac:dyDescent="0.2">
      <c r="A56" s="4">
        <f>IF('True_Odds_Calculator_2-way'!A57="","",'True_Odds_Calculator_2-way'!A57)</f>
        <v>1.59</v>
      </c>
      <c r="B56" s="4">
        <f>IF('True_Odds_Calculator_2-way'!B57="","",'True_Odds_Calculator_2-way'!B57)</f>
        <v>2.48</v>
      </c>
      <c r="C56" s="4">
        <f t="shared" si="0"/>
        <v>3.2156624061675743E-2</v>
      </c>
      <c r="D56" s="4">
        <f t="shared" si="2"/>
        <v>1.6317139783166432</v>
      </c>
      <c r="E56" s="4">
        <f t="shared" si="3"/>
        <v>2.5829948906065767</v>
      </c>
      <c r="G56" s="4">
        <f t="shared" si="1"/>
        <v>1.0321566240616757</v>
      </c>
    </row>
    <row r="57" spans="1:7" x14ac:dyDescent="0.2">
      <c r="A57" s="4">
        <f>IF('True_Odds_Calculator_2-way'!A58="","",'True_Odds_Calculator_2-way'!A58)</f>
        <v>1.33</v>
      </c>
      <c r="B57" s="4">
        <f>IF('True_Odds_Calculator_2-way'!B58="","",'True_Odds_Calculator_2-way'!B58)</f>
        <v>3.51</v>
      </c>
      <c r="C57" s="4">
        <f t="shared" si="0"/>
        <v>3.6779984148405109E-2</v>
      </c>
      <c r="D57" s="4">
        <f t="shared" si="2"/>
        <v>1.3633456478250077</v>
      </c>
      <c r="E57" s="4">
        <f t="shared" si="3"/>
        <v>3.7522002973917927</v>
      </c>
      <c r="G57" s="4">
        <f t="shared" si="1"/>
        <v>1.0367799841484051</v>
      </c>
    </row>
    <row r="58" spans="1:7" x14ac:dyDescent="0.2">
      <c r="A58" s="4">
        <f>IF('True_Odds_Calculator_2-way'!A59="","",'True_Odds_Calculator_2-way'!A59)</f>
        <v>1.63</v>
      </c>
      <c r="B58" s="4">
        <f>IF('True_Odds_Calculator_2-way'!B59="","",'True_Odds_Calculator_2-way'!B59)</f>
        <v>2.39</v>
      </c>
      <c r="C58" s="4">
        <f t="shared" si="0"/>
        <v>3.19069743563416E-2</v>
      </c>
      <c r="D58" s="4">
        <f t="shared" si="2"/>
        <v>1.6735184827201064</v>
      </c>
      <c r="E58" s="4">
        <f t="shared" si="3"/>
        <v>2.4847402493861024</v>
      </c>
      <c r="G58" s="4">
        <f t="shared" si="1"/>
        <v>1.0319069743563416</v>
      </c>
    </row>
    <row r="59" spans="1:7" x14ac:dyDescent="0.2">
      <c r="A59" s="4">
        <f>IF('True_Odds_Calculator_2-way'!A60="","",'True_Odds_Calculator_2-way'!A60)</f>
        <v>1.62</v>
      </c>
      <c r="B59" s="4">
        <f>IF('True_Odds_Calculator_2-way'!B60="","",'True_Odds_Calculator_2-way'!B60)</f>
        <v>2.4</v>
      </c>
      <c r="C59" s="4">
        <f t="shared" si="0"/>
        <v>3.3950617283950546E-2</v>
      </c>
      <c r="D59" s="4">
        <f t="shared" si="2"/>
        <v>1.6658097686375322</v>
      </c>
      <c r="E59" s="4">
        <f t="shared" si="3"/>
        <v>2.5019305019305014</v>
      </c>
      <c r="G59" s="4">
        <f t="shared" si="1"/>
        <v>1.0339506172839505</v>
      </c>
    </row>
    <row r="60" spans="1:7" x14ac:dyDescent="0.2">
      <c r="A60" s="4">
        <f>IF('True_Odds_Calculator_2-way'!A61="","",'True_Odds_Calculator_2-way'!A61)</f>
        <v>1.4</v>
      </c>
      <c r="B60" s="4">
        <f>IF('True_Odds_Calculator_2-way'!B61="","",'True_Odds_Calculator_2-way'!B61)</f>
        <v>2.97</v>
      </c>
      <c r="C60" s="4">
        <f t="shared" si="0"/>
        <v>5.0986050986050913E-2</v>
      </c>
      <c r="D60" s="4">
        <f t="shared" si="2"/>
        <v>1.4518156424581004</v>
      </c>
      <c r="E60" s="4">
        <f t="shared" si="3"/>
        <v>3.2132921174652238</v>
      </c>
      <c r="G60" s="4">
        <f t="shared" si="1"/>
        <v>1.0509860509860509</v>
      </c>
    </row>
    <row r="61" spans="1:7" x14ac:dyDescent="0.2">
      <c r="A61" s="4">
        <f>IF('True_Odds_Calculator_2-way'!A62="","",'True_Odds_Calculator_2-way'!A62)</f>
        <v>1.54</v>
      </c>
      <c r="B61" s="4">
        <f>IF('True_Odds_Calculator_2-way'!B62="","",'True_Odds_Calculator_2-way'!B62)</f>
        <v>2.57</v>
      </c>
      <c r="C61" s="4">
        <f t="shared" si="0"/>
        <v>3.845570771640805E-2</v>
      </c>
      <c r="D61" s="4">
        <f t="shared" si="2"/>
        <v>1.5869922611171257</v>
      </c>
      <c r="E61" s="4">
        <f t="shared" si="3"/>
        <v>2.7035999726757289</v>
      </c>
      <c r="G61" s="4">
        <f t="shared" si="1"/>
        <v>1.038455707716408</v>
      </c>
    </row>
    <row r="62" spans="1:7" x14ac:dyDescent="0.2">
      <c r="A62" s="4">
        <f>IF('True_Odds_Calculator_2-way'!A63="","",'True_Odds_Calculator_2-way'!A63)</f>
        <v>1.49</v>
      </c>
      <c r="B62" s="4">
        <f>IF('True_Odds_Calculator_2-way'!B63="","",'True_Odds_Calculator_2-way'!B63)</f>
        <v>2.72</v>
      </c>
      <c r="C62" s="4">
        <f t="shared" si="0"/>
        <v>3.8787998420844794E-2</v>
      </c>
      <c r="D62" s="4">
        <f t="shared" si="2"/>
        <v>1.5343378511395471</v>
      </c>
      <c r="E62" s="4">
        <f t="shared" si="3"/>
        <v>2.871475131075528</v>
      </c>
      <c r="G62" s="4">
        <f t="shared" si="1"/>
        <v>1.0387879984208448</v>
      </c>
    </row>
    <row r="63" spans="1:7" x14ac:dyDescent="0.2">
      <c r="A63" s="4">
        <f>IF('True_Odds_Calculator_2-way'!A64="","",'True_Odds_Calculator_2-way'!A64)</f>
        <v>1.56</v>
      </c>
      <c r="B63" s="4">
        <f>IF('True_Odds_Calculator_2-way'!B64="","",'True_Odds_Calculator_2-way'!B64)</f>
        <v>2.5299999999999998</v>
      </c>
      <c r="C63" s="4">
        <f t="shared" si="0"/>
        <v>3.6282558021688338E-2</v>
      </c>
      <c r="D63" s="4">
        <f t="shared" si="2"/>
        <v>1.6054344288968434</v>
      </c>
      <c r="E63" s="4">
        <f t="shared" si="3"/>
        <v>2.6517065305025525</v>
      </c>
      <c r="G63" s="4">
        <f t="shared" si="1"/>
        <v>1.0362825580216883</v>
      </c>
    </row>
    <row r="64" spans="1:7" x14ac:dyDescent="0.2">
      <c r="A64" s="4">
        <f>IF('True_Odds_Calculator_2-way'!A65="","",'True_Odds_Calculator_2-way'!A65)</f>
        <v>1.55</v>
      </c>
      <c r="B64" s="4">
        <f>IF('True_Odds_Calculator_2-way'!B65="","",'True_Odds_Calculator_2-way'!B65)</f>
        <v>2.57</v>
      </c>
      <c r="C64" s="4">
        <f t="shared" si="0"/>
        <v>3.4266348688339443E-2</v>
      </c>
      <c r="D64" s="4">
        <f t="shared" si="2"/>
        <v>1.5922854002198461</v>
      </c>
      <c r="E64" s="4">
        <f t="shared" si="3"/>
        <v>2.6883752319892018</v>
      </c>
      <c r="G64" s="4">
        <f t="shared" si="1"/>
        <v>1.0342663486883394</v>
      </c>
    </row>
    <row r="65" spans="1:7" x14ac:dyDescent="0.2">
      <c r="A65" s="4">
        <f>IF('True_Odds_Calculator_2-way'!A66="","",'True_Odds_Calculator_2-way'!A66)</f>
        <v>1.34</v>
      </c>
      <c r="B65" s="4">
        <f>IF('True_Odds_Calculator_2-way'!B66="","",'True_Odds_Calculator_2-way'!B66)</f>
        <v>3.38</v>
      </c>
      <c r="C65" s="4">
        <f t="shared" si="0"/>
        <v>4.2126644882098274E-2</v>
      </c>
      <c r="D65" s="4">
        <f t="shared" si="2"/>
        <v>1.3789198075869209</v>
      </c>
      <c r="E65" s="4">
        <f t="shared" si="3"/>
        <v>3.6390808291820655</v>
      </c>
      <c r="G65" s="4">
        <f t="shared" si="1"/>
        <v>1.0421266448820983</v>
      </c>
    </row>
    <row r="66" spans="1:7" x14ac:dyDescent="0.2">
      <c r="A66" s="4">
        <f>IF('True_Odds_Calculator_2-way'!A67="","",'True_Odds_Calculator_2-way'!A67)</f>
        <v>1.6</v>
      </c>
      <c r="B66" s="4">
        <f>IF('True_Odds_Calculator_2-way'!B67="","",'True_Odds_Calculator_2-way'!B67)</f>
        <v>2.46</v>
      </c>
      <c r="C66" s="4">
        <f t="shared" ref="C66:C129" si="4">IF(A66="","",((1/A66)+(1/B66))-1)</f>
        <v>3.1504065040650397E-2</v>
      </c>
      <c r="D66" s="4">
        <f t="shared" si="2"/>
        <v>1.6413678065054211</v>
      </c>
      <c r="E66" s="4">
        <f t="shared" si="3"/>
        <v>2.5591677503250976</v>
      </c>
      <c r="G66" s="4">
        <f t="shared" ref="G66:G129" si="5">IF(A66="","",C66+1)</f>
        <v>1.0315040650406504</v>
      </c>
    </row>
    <row r="67" spans="1:7" x14ac:dyDescent="0.2">
      <c r="A67" s="4">
        <f>IF('True_Odds_Calculator_2-way'!A68="","",'True_Odds_Calculator_2-way'!A68)</f>
        <v>1.92</v>
      </c>
      <c r="B67" s="4">
        <f>IF('True_Odds_Calculator_2-way'!B68="","",'True_Odds_Calculator_2-way'!B68)</f>
        <v>1.97</v>
      </c>
      <c r="C67" s="4">
        <f t="shared" si="4"/>
        <v>2.844754653130277E-2</v>
      </c>
      <c r="D67" s="4">
        <f t="shared" ref="D67:D130" si="6">IF(A67="","",(2*A67)/(2-($C67*A67)))</f>
        <v>1.9739066903246005</v>
      </c>
      <c r="E67" s="4">
        <f t="shared" ref="E67:E130" si="7">IF(B67="","",(2*B67)/(2-($C67*B67)))</f>
        <v>2.0267924123888115</v>
      </c>
      <c r="G67" s="4">
        <f t="shared" si="5"/>
        <v>1.0284475465313028</v>
      </c>
    </row>
    <row r="68" spans="1:7" x14ac:dyDescent="0.2">
      <c r="A68" s="4">
        <f>IF('True_Odds_Calculator_2-way'!A69="","",'True_Odds_Calculator_2-way'!A69)</f>
        <v>1.89</v>
      </c>
      <c r="B68" s="4">
        <f>IF('True_Odds_Calculator_2-way'!B69="","",'True_Odds_Calculator_2-way'!B69)</f>
        <v>2</v>
      </c>
      <c r="C68" s="4">
        <f t="shared" si="4"/>
        <v>2.9100529100529293E-2</v>
      </c>
      <c r="D68" s="4">
        <f t="shared" si="6"/>
        <v>1.9434447300771212</v>
      </c>
      <c r="E68" s="4">
        <f t="shared" si="7"/>
        <v>2.0599455040871937</v>
      </c>
      <c r="G68" s="4">
        <f t="shared" si="5"/>
        <v>1.0291005291005293</v>
      </c>
    </row>
    <row r="69" spans="1:7" x14ac:dyDescent="0.2">
      <c r="A69" s="4">
        <f>IF('True_Odds_Calculator_2-way'!A70="","",'True_Odds_Calculator_2-way'!A70)</f>
        <v>1.83</v>
      </c>
      <c r="B69" s="4">
        <f>IF('True_Odds_Calculator_2-way'!B70="","",'True_Odds_Calculator_2-way'!B70)</f>
        <v>2.06</v>
      </c>
      <c r="C69" s="4">
        <f t="shared" si="4"/>
        <v>3.1884980635577431E-2</v>
      </c>
      <c r="D69" s="4">
        <f t="shared" si="6"/>
        <v>1.8849942497124856</v>
      </c>
      <c r="E69" s="4">
        <f t="shared" si="7"/>
        <v>2.1299508446804905</v>
      </c>
      <c r="G69" s="4">
        <f t="shared" si="5"/>
        <v>1.0318849806355774</v>
      </c>
    </row>
    <row r="70" spans="1:7" x14ac:dyDescent="0.2">
      <c r="A70" s="4">
        <f>IF('True_Odds_Calculator_2-way'!A71="","",'True_Odds_Calculator_2-way'!A71)</f>
        <v>1.57</v>
      </c>
      <c r="B70" s="4">
        <f>IF('True_Odds_Calculator_2-way'!B71="","",'True_Odds_Calculator_2-way'!B71)</f>
        <v>2.5099999999999998</v>
      </c>
      <c r="C70" s="4">
        <f t="shared" si="4"/>
        <v>3.5349049661227649E-2</v>
      </c>
      <c r="D70" s="4">
        <f t="shared" si="6"/>
        <v>1.6148093511176675</v>
      </c>
      <c r="E70" s="4">
        <f t="shared" si="7"/>
        <v>2.6265204785550034</v>
      </c>
      <c r="G70" s="4">
        <f t="shared" si="5"/>
        <v>1.0353490496612276</v>
      </c>
    </row>
    <row r="71" spans="1:7" x14ac:dyDescent="0.2">
      <c r="A71" s="4">
        <f>IF('True_Odds_Calculator_2-way'!A72="","",'True_Odds_Calculator_2-way'!A72)</f>
        <v>1.85</v>
      </c>
      <c r="B71" s="4">
        <f>IF('True_Odds_Calculator_2-way'!B72="","",'True_Odds_Calculator_2-way'!B72)</f>
        <v>2.04</v>
      </c>
      <c r="C71" s="4">
        <f t="shared" si="4"/>
        <v>3.0736618971912932E-2</v>
      </c>
      <c r="D71" s="4">
        <f t="shared" si="6"/>
        <v>1.9041372351160444</v>
      </c>
      <c r="E71" s="4">
        <f t="shared" si="7"/>
        <v>2.1060267857142851</v>
      </c>
      <c r="G71" s="4">
        <f t="shared" si="5"/>
        <v>1.0307366189719129</v>
      </c>
    </row>
    <row r="72" spans="1:7" x14ac:dyDescent="0.2">
      <c r="A72" s="4">
        <f>IF('True_Odds_Calculator_2-way'!A73="","",'True_Odds_Calculator_2-way'!A73)</f>
        <v>2.04</v>
      </c>
      <c r="B72" s="4">
        <f>IF('True_Odds_Calculator_2-way'!B73="","",'True_Odds_Calculator_2-way'!B73)</f>
        <v>1.85</v>
      </c>
      <c r="C72" s="4">
        <f t="shared" si="4"/>
        <v>3.0736618971912932E-2</v>
      </c>
      <c r="D72" s="4">
        <f t="shared" si="6"/>
        <v>2.1060267857142851</v>
      </c>
      <c r="E72" s="4">
        <f t="shared" si="7"/>
        <v>1.9041372351160444</v>
      </c>
      <c r="G72" s="4">
        <f t="shared" si="5"/>
        <v>1.0307366189719129</v>
      </c>
    </row>
    <row r="73" spans="1:7" x14ac:dyDescent="0.2">
      <c r="A73" s="4">
        <f>IF('True_Odds_Calculator_2-way'!A74="","",'True_Odds_Calculator_2-way'!A74)</f>
        <v>1.77</v>
      </c>
      <c r="B73" s="4">
        <f>IF('True_Odds_Calculator_2-way'!B74="","",'True_Odds_Calculator_2-way'!B74)</f>
        <v>2.04</v>
      </c>
      <c r="C73" s="4">
        <f t="shared" si="4"/>
        <v>5.5167829843801863E-2</v>
      </c>
      <c r="D73" s="4">
        <f t="shared" si="6"/>
        <v>1.8608534322820036</v>
      </c>
      <c r="E73" s="4">
        <f t="shared" si="7"/>
        <v>2.1616379310344827</v>
      </c>
      <c r="G73" s="4">
        <f t="shared" si="5"/>
        <v>1.0551678298438019</v>
      </c>
    </row>
    <row r="74" spans="1:7" x14ac:dyDescent="0.2">
      <c r="A74" s="4">
        <f>IF('True_Odds_Calculator_2-way'!A75="","",'True_Odds_Calculator_2-way'!A75)</f>
        <v>1.84</v>
      </c>
      <c r="B74" s="4">
        <f>IF('True_Odds_Calculator_2-way'!B75="","",'True_Odds_Calculator_2-way'!B75)</f>
        <v>1.97</v>
      </c>
      <c r="C74" s="4">
        <f t="shared" si="4"/>
        <v>5.1092474067534699E-2</v>
      </c>
      <c r="D74" s="4">
        <f t="shared" si="6"/>
        <v>1.9307552998828166</v>
      </c>
      <c r="E74" s="4">
        <f t="shared" si="7"/>
        <v>2.0743962458509784</v>
      </c>
      <c r="G74" s="4">
        <f t="shared" si="5"/>
        <v>1.0510924740675347</v>
      </c>
    </row>
    <row r="75" spans="1:7" x14ac:dyDescent="0.2">
      <c r="A75" s="4">
        <f>IF('True_Odds_Calculator_2-way'!A76="","",'True_Odds_Calculator_2-way'!A76)</f>
        <v>1.71</v>
      </c>
      <c r="B75" s="4">
        <f>IF('True_Odds_Calculator_2-way'!B76="","",'True_Odds_Calculator_2-way'!B76)</f>
        <v>2.12</v>
      </c>
      <c r="C75" s="4">
        <f t="shared" si="4"/>
        <v>5.6493434844973933E-2</v>
      </c>
      <c r="D75" s="4">
        <f t="shared" si="6"/>
        <v>1.7967882632831085</v>
      </c>
      <c r="E75" s="4">
        <f t="shared" si="7"/>
        <v>2.2550385668076633</v>
      </c>
      <c r="G75" s="4">
        <f t="shared" si="5"/>
        <v>1.0564934348449739</v>
      </c>
    </row>
    <row r="76" spans="1:7" x14ac:dyDescent="0.2">
      <c r="A76" s="4">
        <f>IF('True_Odds_Calculator_2-way'!A77="","",'True_Odds_Calculator_2-way'!A77)</f>
        <v>1.89</v>
      </c>
      <c r="B76" s="4">
        <f>IF('True_Odds_Calculator_2-way'!B77="","",'True_Odds_Calculator_2-way'!B77)</f>
        <v>1.91</v>
      </c>
      <c r="C76" s="4">
        <f t="shared" si="4"/>
        <v>5.2660738524612949E-2</v>
      </c>
      <c r="D76" s="4">
        <f t="shared" si="6"/>
        <v>1.9889804126835451</v>
      </c>
      <c r="E76" s="4">
        <f t="shared" si="7"/>
        <v>2.0111423716538068</v>
      </c>
      <c r="G76" s="4">
        <f t="shared" si="5"/>
        <v>1.0526607385246129</v>
      </c>
    </row>
    <row r="77" spans="1:7" x14ac:dyDescent="0.2">
      <c r="A77" s="4">
        <f>IF('True_Odds_Calculator_2-way'!A78="","",'True_Odds_Calculator_2-way'!A78)</f>
        <v>1.7</v>
      </c>
      <c r="B77" s="4">
        <f>IF('True_Odds_Calculator_2-way'!B78="","",'True_Odds_Calculator_2-way'!B78)</f>
        <v>2.14</v>
      </c>
      <c r="C77" s="4">
        <f t="shared" si="4"/>
        <v>5.5525013743815244E-2</v>
      </c>
      <c r="D77" s="4">
        <f t="shared" si="6"/>
        <v>1.7842079450711132</v>
      </c>
      <c r="E77" s="4">
        <f t="shared" si="7"/>
        <v>2.2751719824890557</v>
      </c>
      <c r="G77" s="4">
        <f t="shared" si="5"/>
        <v>1.0555250137438152</v>
      </c>
    </row>
    <row r="78" spans="1:7" x14ac:dyDescent="0.2">
      <c r="A78" s="4">
        <f>IF('True_Odds_Calculator_2-way'!A79="","",'True_Odds_Calculator_2-way'!A79)</f>
        <v>1.68</v>
      </c>
      <c r="B78" s="4">
        <f>IF('True_Odds_Calculator_2-way'!B79="","",'True_Odds_Calculator_2-way'!B79)</f>
        <v>2.16</v>
      </c>
      <c r="C78" s="4">
        <f t="shared" si="4"/>
        <v>5.8201058201058142E-2</v>
      </c>
      <c r="D78" s="4">
        <f t="shared" si="6"/>
        <v>1.7663551401869158</v>
      </c>
      <c r="E78" s="4">
        <f t="shared" si="7"/>
        <v>2.3048780487804881</v>
      </c>
      <c r="G78" s="4">
        <f t="shared" si="5"/>
        <v>1.0582010582010581</v>
      </c>
    </row>
    <row r="79" spans="1:7" x14ac:dyDescent="0.2">
      <c r="A79" s="4">
        <f>IF('True_Odds_Calculator_2-way'!A80="","",'True_Odds_Calculator_2-way'!A80)</f>
        <v>1.65</v>
      </c>
      <c r="B79" s="4">
        <f>IF('True_Odds_Calculator_2-way'!B80="","",'True_Odds_Calculator_2-way'!B80)</f>
        <v>2.23</v>
      </c>
      <c r="C79" s="4">
        <f t="shared" si="4"/>
        <v>5.4491099334148752E-2</v>
      </c>
      <c r="D79" s="4">
        <f t="shared" si="6"/>
        <v>1.7276675666158001</v>
      </c>
      <c r="E79" s="4">
        <f t="shared" si="7"/>
        <v>2.374253911921278</v>
      </c>
      <c r="G79" s="4">
        <f t="shared" si="5"/>
        <v>1.0544910993341488</v>
      </c>
    </row>
    <row r="80" spans="1:7" x14ac:dyDescent="0.2">
      <c r="A80" s="4">
        <f>IF('True_Odds_Calculator_2-way'!A81="","",'True_Odds_Calculator_2-way'!A81)</f>
        <v>1.79</v>
      </c>
      <c r="B80" s="4">
        <f>IF('True_Odds_Calculator_2-way'!B81="","",'True_Odds_Calculator_2-way'!B81)</f>
        <v>2.0099999999999998</v>
      </c>
      <c r="C80" s="4">
        <f t="shared" si="4"/>
        <v>5.6171655688040278E-2</v>
      </c>
      <c r="D80" s="4">
        <f t="shared" si="6"/>
        <v>1.8847533984651248</v>
      </c>
      <c r="E80" s="4">
        <f t="shared" si="7"/>
        <v>2.1302584445957544</v>
      </c>
      <c r="G80" s="4">
        <f t="shared" si="5"/>
        <v>1.0561716556880403</v>
      </c>
    </row>
    <row r="81" spans="1:7" x14ac:dyDescent="0.2">
      <c r="A81" s="4">
        <f>IF('True_Odds_Calculator_2-way'!A82="","",'True_Odds_Calculator_2-way'!A82)</f>
        <v>1.68</v>
      </c>
      <c r="B81" s="4">
        <f>IF('True_Odds_Calculator_2-way'!B82="","",'True_Odds_Calculator_2-way'!B82)</f>
        <v>2.17</v>
      </c>
      <c r="C81" s="4">
        <f t="shared" si="4"/>
        <v>5.6067588325652729E-2</v>
      </c>
      <c r="D81" s="4">
        <f t="shared" si="6"/>
        <v>1.76303317535545</v>
      </c>
      <c r="E81" s="4">
        <f t="shared" si="7"/>
        <v>2.3105590062111796</v>
      </c>
      <c r="G81" s="4">
        <f t="shared" si="5"/>
        <v>1.0560675883256527</v>
      </c>
    </row>
    <row r="82" spans="1:7" x14ac:dyDescent="0.2">
      <c r="A82" s="4">
        <f>IF('True_Odds_Calculator_2-way'!A83="","",'True_Odds_Calculator_2-way'!A83)</f>
        <v>1.9</v>
      </c>
      <c r="B82" s="4">
        <f>IF('True_Odds_Calculator_2-way'!B83="","",'True_Odds_Calculator_2-way'!B83)</f>
        <v>1.9</v>
      </c>
      <c r="C82" s="4">
        <f t="shared" si="4"/>
        <v>5.2631578947368363E-2</v>
      </c>
      <c r="D82" s="4">
        <f t="shared" si="6"/>
        <v>1.9999999999999998</v>
      </c>
      <c r="E82" s="4">
        <f t="shared" si="7"/>
        <v>1.9999999999999998</v>
      </c>
      <c r="G82" s="4">
        <f t="shared" si="5"/>
        <v>1.0526315789473684</v>
      </c>
    </row>
    <row r="83" spans="1:7" x14ac:dyDescent="0.2">
      <c r="A83" s="4">
        <f>IF('True_Odds_Calculator_2-way'!A84="","",'True_Odds_Calculator_2-way'!A84)</f>
        <v>2.0099999999999998</v>
      </c>
      <c r="B83" s="4">
        <f>IF('True_Odds_Calculator_2-way'!B84="","",'True_Odds_Calculator_2-way'!B84)</f>
        <v>1.81</v>
      </c>
      <c r="C83" s="4">
        <f t="shared" si="4"/>
        <v>4.999862565624924E-2</v>
      </c>
      <c r="D83" s="4">
        <f t="shared" si="6"/>
        <v>2.1163433291643639</v>
      </c>
      <c r="E83" s="4">
        <f t="shared" si="7"/>
        <v>1.8957817670201405</v>
      </c>
      <c r="G83" s="4">
        <f t="shared" si="5"/>
        <v>1.0499986256562492</v>
      </c>
    </row>
    <row r="84" spans="1:7" x14ac:dyDescent="0.2">
      <c r="A84" s="4">
        <f>IF('True_Odds_Calculator_2-way'!A85="","",'True_Odds_Calculator_2-way'!A85)</f>
        <v>2.2000000000000002</v>
      </c>
      <c r="B84" s="4">
        <f>IF('True_Odds_Calculator_2-way'!B85="","",'True_Odds_Calculator_2-way'!B85)</f>
        <v>1.66</v>
      </c>
      <c r="C84" s="4">
        <f t="shared" si="4"/>
        <v>5.6955093099671394E-2</v>
      </c>
      <c r="D84" s="4">
        <f t="shared" si="6"/>
        <v>2.3470437017994858</v>
      </c>
      <c r="E84" s="4">
        <f t="shared" si="7"/>
        <v>1.7423664122137403</v>
      </c>
      <c r="G84" s="4">
        <f t="shared" si="5"/>
        <v>1.0569550930996714</v>
      </c>
    </row>
    <row r="85" spans="1:7" x14ac:dyDescent="0.2">
      <c r="A85" s="4">
        <f>IF('True_Odds_Calculator_2-way'!A86="","",'True_Odds_Calculator_2-way'!A86)</f>
        <v>2.0099999999999998</v>
      </c>
      <c r="B85" s="4">
        <f>IF('True_Odds_Calculator_2-way'!B86="","",'True_Odds_Calculator_2-way'!B86)</f>
        <v>1.8</v>
      </c>
      <c r="C85" s="4">
        <f t="shared" si="4"/>
        <v>5.3067993366501032E-2</v>
      </c>
      <c r="D85" s="4">
        <f t="shared" si="6"/>
        <v>2.1232394366197185</v>
      </c>
      <c r="E85" s="4">
        <f t="shared" si="7"/>
        <v>1.8902821316614424</v>
      </c>
      <c r="G85" s="4">
        <f t="shared" si="5"/>
        <v>1.053067993366501</v>
      </c>
    </row>
    <row r="86" spans="1:7" x14ac:dyDescent="0.2">
      <c r="A86" s="4">
        <f>IF('True_Odds_Calculator_2-way'!A87="","",'True_Odds_Calculator_2-way'!A87)</f>
        <v>2.16</v>
      </c>
      <c r="B86" s="4">
        <f>IF('True_Odds_Calculator_2-way'!B87="","",'True_Odds_Calculator_2-way'!B87)</f>
        <v>1.69</v>
      </c>
      <c r="C86" s="4">
        <f t="shared" si="4"/>
        <v>5.4678939294323881E-2</v>
      </c>
      <c r="D86" s="4">
        <f t="shared" si="6"/>
        <v>2.2955603068796377</v>
      </c>
      <c r="E86" s="4">
        <f t="shared" si="7"/>
        <v>1.771866809047665</v>
      </c>
      <c r="G86" s="4">
        <f t="shared" si="5"/>
        <v>1.0546789392943239</v>
      </c>
    </row>
    <row r="87" spans="1:7" x14ac:dyDescent="0.2">
      <c r="A87" s="4">
        <f>IF('True_Odds_Calculator_2-way'!A88="","",'True_Odds_Calculator_2-way'!A88)</f>
        <v>1.45</v>
      </c>
      <c r="B87" s="4">
        <f>IF('True_Odds_Calculator_2-way'!B88="","",'True_Odds_Calculator_2-way'!B88)</f>
        <v>2.87</v>
      </c>
      <c r="C87" s="4">
        <f t="shared" si="4"/>
        <v>3.8087228162922093E-2</v>
      </c>
      <c r="D87" s="4">
        <f t="shared" si="6"/>
        <v>1.4911762071127834</v>
      </c>
      <c r="E87" s="4">
        <f t="shared" si="7"/>
        <v>3.0359292358198071</v>
      </c>
      <c r="G87" s="4">
        <f t="shared" si="5"/>
        <v>1.0380872281629221</v>
      </c>
    </row>
    <row r="88" spans="1:7" x14ac:dyDescent="0.2">
      <c r="A88" s="4">
        <f>IF('True_Odds_Calculator_2-way'!A89="","",'True_Odds_Calculator_2-way'!A89)</f>
        <v>1.81</v>
      </c>
      <c r="B88" s="4">
        <f>IF('True_Odds_Calculator_2-way'!B89="","",'True_Odds_Calculator_2-way'!B89)</f>
        <v>2.08</v>
      </c>
      <c r="C88" s="4">
        <f t="shared" si="4"/>
        <v>3.3255418614534626E-2</v>
      </c>
      <c r="D88" s="4">
        <f t="shared" si="6"/>
        <v>1.8661643699811639</v>
      </c>
      <c r="E88" s="4">
        <f t="shared" si="7"/>
        <v>2.1545152798443401</v>
      </c>
      <c r="G88" s="4">
        <f t="shared" si="5"/>
        <v>1.0332554186145346</v>
      </c>
    </row>
    <row r="89" spans="1:7" x14ac:dyDescent="0.2">
      <c r="A89" s="4">
        <f>IF('True_Odds_Calculator_2-way'!A90="","",'True_Odds_Calculator_2-way'!A90)</f>
        <v>1.55</v>
      </c>
      <c r="B89" s="4">
        <f>IF('True_Odds_Calculator_2-way'!B90="","",'True_Odds_Calculator_2-way'!B90)</f>
        <v>2.58</v>
      </c>
      <c r="C89" s="4">
        <f t="shared" si="4"/>
        <v>3.275818954738674E-2</v>
      </c>
      <c r="D89" s="4">
        <f t="shared" si="6"/>
        <v>1.5903758202425928</v>
      </c>
      <c r="E89" s="4">
        <f t="shared" si="7"/>
        <v>2.6938363085213872</v>
      </c>
      <c r="G89" s="4">
        <f t="shared" si="5"/>
        <v>1.0327581895473867</v>
      </c>
    </row>
    <row r="90" spans="1:7" x14ac:dyDescent="0.2">
      <c r="A90" s="4">
        <f>IF('True_Odds_Calculator_2-way'!A91="","",'True_Odds_Calculator_2-way'!A91)</f>
        <v>1.53</v>
      </c>
      <c r="B90" s="4">
        <f>IF('True_Odds_Calculator_2-way'!B91="","",'True_Odds_Calculator_2-way'!B91)</f>
        <v>2.63</v>
      </c>
      <c r="C90" s="4">
        <f t="shared" si="4"/>
        <v>3.3822908123959383E-2</v>
      </c>
      <c r="D90" s="4">
        <f t="shared" si="6"/>
        <v>1.5706395519038232</v>
      </c>
      <c r="E90" s="4">
        <f t="shared" si="7"/>
        <v>2.7524197133964914</v>
      </c>
      <c r="G90" s="4">
        <f t="shared" si="5"/>
        <v>1.0338229081239594</v>
      </c>
    </row>
    <row r="91" spans="1:7" x14ac:dyDescent="0.2">
      <c r="A91" s="4">
        <f>IF('True_Odds_Calculator_2-way'!A92="","",'True_Odds_Calculator_2-way'!A92)</f>
        <v>1.4</v>
      </c>
      <c r="B91" s="4">
        <f>IF('True_Odds_Calculator_2-way'!B92="","",'True_Odds_Calculator_2-way'!B92)</f>
        <v>3.06</v>
      </c>
      <c r="C91" s="4">
        <f t="shared" si="4"/>
        <v>4.1083099906629394E-2</v>
      </c>
      <c r="D91" s="4">
        <f t="shared" si="6"/>
        <v>1.4414535666218034</v>
      </c>
      <c r="E91" s="4">
        <f t="shared" si="7"/>
        <v>3.2652439024390247</v>
      </c>
      <c r="G91" s="4">
        <f t="shared" si="5"/>
        <v>1.0410830999066294</v>
      </c>
    </row>
    <row r="92" spans="1:7" x14ac:dyDescent="0.2">
      <c r="A92" s="4">
        <f>IF('True_Odds_Calculator_2-way'!A93="","",'True_Odds_Calculator_2-way'!A93)</f>
        <v>1.49</v>
      </c>
      <c r="B92" s="4">
        <f>IF('True_Odds_Calculator_2-way'!B93="","",'True_Odds_Calculator_2-way'!B93)</f>
        <v>2.73</v>
      </c>
      <c r="C92" s="4">
        <f t="shared" si="4"/>
        <v>3.7441305897681687E-2</v>
      </c>
      <c r="D92" s="4">
        <f t="shared" si="6"/>
        <v>1.5327543003560864</v>
      </c>
      <c r="E92" s="4">
        <f t="shared" si="7"/>
        <v>2.8770378753050179</v>
      </c>
      <c r="G92" s="4">
        <f t="shared" si="5"/>
        <v>1.0374413058976817</v>
      </c>
    </row>
    <row r="93" spans="1:7" x14ac:dyDescent="0.2">
      <c r="A93" s="4">
        <f>IF('True_Odds_Calculator_2-way'!A94="","",'True_Odds_Calculator_2-way'!A94)</f>
        <v>1.61</v>
      </c>
      <c r="B93" s="4">
        <f>IF('True_Odds_Calculator_2-way'!B94="","",'True_Odds_Calculator_2-way'!B94)</f>
        <v>2.42</v>
      </c>
      <c r="C93" s="4">
        <f t="shared" si="4"/>
        <v>3.4341152918228035E-2</v>
      </c>
      <c r="D93" s="4">
        <f t="shared" si="6"/>
        <v>1.655773235306617</v>
      </c>
      <c r="E93" s="4">
        <f t="shared" si="7"/>
        <v>2.5249173741170372</v>
      </c>
      <c r="G93" s="4">
        <f t="shared" si="5"/>
        <v>1.034341152918228</v>
      </c>
    </row>
    <row r="94" spans="1:7" x14ac:dyDescent="0.2">
      <c r="A94" s="4">
        <f>IF('True_Odds_Calculator_2-way'!A95="","",'True_Odds_Calculator_2-way'!A95)</f>
        <v>1.74</v>
      </c>
      <c r="B94" s="4">
        <f>IF('True_Odds_Calculator_2-way'!B95="","",'True_Odds_Calculator_2-way'!B95)</f>
        <v>2.1800000000000002</v>
      </c>
      <c r="C94" s="4">
        <f t="shared" si="4"/>
        <v>3.3428240008436028E-2</v>
      </c>
      <c r="D94" s="4">
        <f t="shared" si="6"/>
        <v>1.7921194368326561</v>
      </c>
      <c r="E94" s="4">
        <f t="shared" si="7"/>
        <v>2.2624358821424311</v>
      </c>
      <c r="G94" s="4">
        <f t="shared" si="5"/>
        <v>1.033428240008436</v>
      </c>
    </row>
    <row r="95" spans="1:7" x14ac:dyDescent="0.2">
      <c r="A95" s="4">
        <f>IF('True_Odds_Calculator_2-way'!A96="","",'True_Odds_Calculator_2-way'!A96)</f>
        <v>2.2799999999999998</v>
      </c>
      <c r="B95" s="4">
        <f>IF('True_Odds_Calculator_2-way'!B96="","",'True_Odds_Calculator_2-way'!B96)</f>
        <v>1.68</v>
      </c>
      <c r="C95" s="4">
        <f t="shared" si="4"/>
        <v>3.383458646616555E-2</v>
      </c>
      <c r="D95" s="4">
        <f t="shared" si="6"/>
        <v>2.3714710252600297</v>
      </c>
      <c r="E95" s="4">
        <f t="shared" si="7"/>
        <v>1.7291440953412784</v>
      </c>
      <c r="G95" s="4">
        <f t="shared" si="5"/>
        <v>1.0338345864661656</v>
      </c>
    </row>
    <row r="96" spans="1:7" x14ac:dyDescent="0.2">
      <c r="A96" s="4">
        <f>IF('True_Odds_Calculator_2-way'!A97="","",'True_Odds_Calculator_2-way'!A97)</f>
        <v>1.7</v>
      </c>
      <c r="B96" s="4">
        <f>IF('True_Odds_Calculator_2-way'!B97="","",'True_Odds_Calculator_2-way'!B97)</f>
        <v>2.25</v>
      </c>
      <c r="C96" s="4">
        <f t="shared" si="4"/>
        <v>3.2679738562091387E-2</v>
      </c>
      <c r="D96" s="4">
        <f t="shared" si="6"/>
        <v>1.7485714285714284</v>
      </c>
      <c r="E96" s="4">
        <f t="shared" si="7"/>
        <v>2.3358778625954195</v>
      </c>
      <c r="G96" s="4">
        <f t="shared" si="5"/>
        <v>1.0326797385620914</v>
      </c>
    </row>
    <row r="97" spans="1:7" x14ac:dyDescent="0.2">
      <c r="A97" s="4">
        <f>IF('True_Odds_Calculator_2-way'!A98="","",'True_Odds_Calculator_2-way'!A98)</f>
        <v>1.44</v>
      </c>
      <c r="B97" s="4">
        <f>IF('True_Odds_Calculator_2-way'!B98="","",'True_Odds_Calculator_2-way'!B98)</f>
        <v>2.89</v>
      </c>
      <c r="C97" s="4">
        <f t="shared" si="4"/>
        <v>4.0465205690119133E-2</v>
      </c>
      <c r="D97" s="4">
        <f t="shared" si="6"/>
        <v>1.4832133437878678</v>
      </c>
      <c r="E97" s="4">
        <f t="shared" si="7"/>
        <v>3.0694792742292374</v>
      </c>
      <c r="G97" s="4">
        <f t="shared" si="5"/>
        <v>1.0404652056901191</v>
      </c>
    </row>
    <row r="98" spans="1:7" x14ac:dyDescent="0.2">
      <c r="A98" s="4">
        <f>IF('True_Odds_Calculator_2-way'!A99="","",'True_Odds_Calculator_2-way'!A99)</f>
        <v>1.61</v>
      </c>
      <c r="B98" s="4">
        <f>IF('True_Odds_Calculator_2-way'!B99="","",'True_Odds_Calculator_2-way'!B99)</f>
        <v>2.4300000000000002</v>
      </c>
      <c r="C98" s="4">
        <f t="shared" si="4"/>
        <v>3.2640646167216181E-2</v>
      </c>
      <c r="D98" s="4">
        <f t="shared" si="6"/>
        <v>1.6534454704900365</v>
      </c>
      <c r="E98" s="4">
        <f t="shared" si="7"/>
        <v>2.5303495779840248</v>
      </c>
      <c r="G98" s="4">
        <f t="shared" si="5"/>
        <v>1.0326406461672162</v>
      </c>
    </row>
    <row r="99" spans="1:7" x14ac:dyDescent="0.2">
      <c r="A99" s="4">
        <f>IF('True_Odds_Calculator_2-way'!A100="","",'True_Odds_Calculator_2-way'!A100)</f>
        <v>1.43</v>
      </c>
      <c r="B99" s="4">
        <f>IF('True_Odds_Calculator_2-way'!B100="","",'True_Odds_Calculator_2-way'!B100)</f>
        <v>2.93</v>
      </c>
      <c r="C99" s="4">
        <f t="shared" si="4"/>
        <v>4.0597627628344402E-2</v>
      </c>
      <c r="D99" s="4">
        <f t="shared" si="6"/>
        <v>1.4727499604562471</v>
      </c>
      <c r="E99" s="4">
        <f t="shared" si="7"/>
        <v>3.1152830960258751</v>
      </c>
      <c r="G99" s="4">
        <f t="shared" si="5"/>
        <v>1.0405976276283444</v>
      </c>
    </row>
    <row r="100" spans="1:7" x14ac:dyDescent="0.2">
      <c r="A100" s="4">
        <f>IF('True_Odds_Calculator_2-way'!A101="","",'True_Odds_Calculator_2-way'!A101)</f>
        <v>1.69</v>
      </c>
      <c r="B100" s="4">
        <f>IF('True_Odds_Calculator_2-way'!B101="","",'True_Odds_Calculator_2-way'!B101)</f>
        <v>2.2599999999999998</v>
      </c>
      <c r="C100" s="4">
        <f t="shared" si="4"/>
        <v>3.4193852437555794E-2</v>
      </c>
      <c r="D100" s="4">
        <f t="shared" si="6"/>
        <v>1.740283410033262</v>
      </c>
      <c r="E100" s="4">
        <f t="shared" si="7"/>
        <v>2.3508340001231001</v>
      </c>
      <c r="G100" s="4">
        <f t="shared" si="5"/>
        <v>1.0341938524375558</v>
      </c>
    </row>
    <row r="101" spans="1:7" x14ac:dyDescent="0.2">
      <c r="A101" s="4">
        <f>IF('True_Odds_Calculator_2-way'!A102="","",'True_Odds_Calculator_2-way'!A102)</f>
        <v>1.76</v>
      </c>
      <c r="B101" s="4">
        <f>IF('True_Odds_Calculator_2-way'!B102="","",'True_Odds_Calculator_2-way'!B102)</f>
        <v>2.14</v>
      </c>
      <c r="C101" s="4">
        <f t="shared" si="4"/>
        <v>3.5471537807986397E-2</v>
      </c>
      <c r="D101" s="4">
        <f t="shared" si="6"/>
        <v>1.8167084699980707</v>
      </c>
      <c r="E101" s="4">
        <f t="shared" si="7"/>
        <v>2.2244271202456889</v>
      </c>
      <c r="G101" s="4">
        <f t="shared" si="5"/>
        <v>1.0354715378079864</v>
      </c>
    </row>
    <row r="102" spans="1:7" x14ac:dyDescent="0.2">
      <c r="A102" s="4">
        <f>IF('True_Odds_Calculator_2-way'!A103="","",'True_Odds_Calculator_2-way'!A103)</f>
        <v>2.31</v>
      </c>
      <c r="B102" s="4">
        <f>IF('True_Odds_Calculator_2-way'!B103="","",'True_Odds_Calculator_2-way'!B103)</f>
        <v>1.66</v>
      </c>
      <c r="C102" s="4">
        <f t="shared" si="4"/>
        <v>3.5310071454649705E-2</v>
      </c>
      <c r="D102" s="4">
        <f t="shared" si="6"/>
        <v>2.4082145324373547</v>
      </c>
      <c r="E102" s="4">
        <f t="shared" si="7"/>
        <v>1.7101190741649199</v>
      </c>
      <c r="G102" s="4">
        <f t="shared" si="5"/>
        <v>1.0353100714546497</v>
      </c>
    </row>
    <row r="103" spans="1:7" x14ac:dyDescent="0.2">
      <c r="A103" s="4">
        <f>IF('True_Odds_Calculator_2-way'!A104="","",'True_Odds_Calculator_2-way'!A104)</f>
        <v>2.7</v>
      </c>
      <c r="B103" s="4">
        <f>IF('True_Odds_Calculator_2-way'!B104="","",'True_Odds_Calculator_2-way'!B104)</f>
        <v>1.51</v>
      </c>
      <c r="C103" s="4">
        <f t="shared" si="4"/>
        <v>3.2622025999509585E-2</v>
      </c>
      <c r="D103" s="4">
        <f t="shared" si="6"/>
        <v>2.8243851749220652</v>
      </c>
      <c r="E103" s="4">
        <f t="shared" si="7"/>
        <v>1.5481298651984055</v>
      </c>
      <c r="G103" s="4">
        <f t="shared" si="5"/>
        <v>1.0326220259995096</v>
      </c>
    </row>
    <row r="104" spans="1:7" x14ac:dyDescent="0.2">
      <c r="A104" s="4">
        <f>IF('True_Odds_Calculator_2-way'!A105="","",'True_Odds_Calculator_2-way'!A105)</f>
        <v>2.19</v>
      </c>
      <c r="B104" s="4">
        <f>IF('True_Odds_Calculator_2-way'!B105="","",'True_Odds_Calculator_2-way'!B105)</f>
        <v>1.73</v>
      </c>
      <c r="C104" s="4">
        <f t="shared" si="4"/>
        <v>3.4655686647135031E-2</v>
      </c>
      <c r="D104" s="4">
        <f t="shared" si="6"/>
        <v>2.2763841740018629</v>
      </c>
      <c r="E104" s="4">
        <f t="shared" si="7"/>
        <v>1.7834631769717797</v>
      </c>
      <c r="G104" s="4">
        <f t="shared" si="5"/>
        <v>1.034655686647135</v>
      </c>
    </row>
    <row r="105" spans="1:7" x14ac:dyDescent="0.2">
      <c r="A105" s="4">
        <f>IF('True_Odds_Calculator_2-way'!A106="","",'True_Odds_Calculator_2-way'!A106)</f>
        <v>2</v>
      </c>
      <c r="B105" s="4">
        <f>IF('True_Odds_Calculator_2-way'!B106="","",'True_Odds_Calculator_2-way'!B106)</f>
        <v>1.89</v>
      </c>
      <c r="C105" s="4">
        <f t="shared" si="4"/>
        <v>2.9100529100529293E-2</v>
      </c>
      <c r="D105" s="4">
        <f t="shared" si="6"/>
        <v>2.0599455040871937</v>
      </c>
      <c r="E105" s="4">
        <f t="shared" si="7"/>
        <v>1.9434447300771212</v>
      </c>
      <c r="G105" s="4">
        <f t="shared" si="5"/>
        <v>1.0291005291005293</v>
      </c>
    </row>
    <row r="106" spans="1:7" x14ac:dyDescent="0.2">
      <c r="A106" s="4">
        <f>IF('True_Odds_Calculator_2-way'!A107="","",'True_Odds_Calculator_2-way'!A107)</f>
        <v>2.5099999999999998</v>
      </c>
      <c r="B106" s="4">
        <f>IF('True_Odds_Calculator_2-way'!B107="","",'True_Odds_Calculator_2-way'!B107)</f>
        <v>1.57</v>
      </c>
      <c r="C106" s="4">
        <f t="shared" si="4"/>
        <v>3.5349049661227649E-2</v>
      </c>
      <c r="D106" s="4">
        <f t="shared" si="6"/>
        <v>2.6265204785550034</v>
      </c>
      <c r="E106" s="4">
        <f t="shared" si="7"/>
        <v>1.6148093511176675</v>
      </c>
      <c r="G106" s="4">
        <f t="shared" si="5"/>
        <v>1.0353490496612276</v>
      </c>
    </row>
    <row r="107" spans="1:7" x14ac:dyDescent="0.2">
      <c r="A107" s="4">
        <f>IF('True_Odds_Calculator_2-way'!A108="","",'True_Odds_Calculator_2-way'!A108)</f>
        <v>1.72</v>
      </c>
      <c r="B107" s="4">
        <f>IF('True_Odds_Calculator_2-way'!B108="","",'True_Odds_Calculator_2-way'!B108)</f>
        <v>2.21</v>
      </c>
      <c r="C107" s="4">
        <f t="shared" si="4"/>
        <v>3.3884036620014824E-2</v>
      </c>
      <c r="D107" s="4">
        <f t="shared" si="6"/>
        <v>1.7716256524981358</v>
      </c>
      <c r="E107" s="4">
        <f t="shared" si="7"/>
        <v>2.2959652089876781</v>
      </c>
      <c r="G107" s="4">
        <f t="shared" si="5"/>
        <v>1.0338840366200148</v>
      </c>
    </row>
    <row r="108" spans="1:7" x14ac:dyDescent="0.2">
      <c r="A108" s="4">
        <f>IF('True_Odds_Calculator_2-way'!A109="","",'True_Odds_Calculator_2-way'!A109)</f>
        <v>1.96</v>
      </c>
      <c r="B108" s="4">
        <f>IF('True_Odds_Calculator_2-way'!B109="","",'True_Odds_Calculator_2-way'!B109)</f>
        <v>1.93</v>
      </c>
      <c r="C108" s="4">
        <f t="shared" si="4"/>
        <v>2.8338796658559762E-2</v>
      </c>
      <c r="D108" s="4">
        <f t="shared" si="6"/>
        <v>2.0159880622468553</v>
      </c>
      <c r="E108" s="4">
        <f t="shared" si="7"/>
        <v>1.9842635333613092</v>
      </c>
      <c r="G108" s="4">
        <f t="shared" si="5"/>
        <v>1.0283387966585598</v>
      </c>
    </row>
    <row r="109" spans="1:7" x14ac:dyDescent="0.2">
      <c r="A109" s="4">
        <f>IF('True_Odds_Calculator_2-way'!A110="","",'True_Odds_Calculator_2-way'!A110)</f>
        <v>1.99</v>
      </c>
      <c r="B109" s="4">
        <f>IF('True_Odds_Calculator_2-way'!B110="","",'True_Odds_Calculator_2-way'!B110)</f>
        <v>1.9</v>
      </c>
      <c r="C109" s="4">
        <f t="shared" si="4"/>
        <v>2.8828352287754377E-2</v>
      </c>
      <c r="D109" s="4">
        <f t="shared" si="6"/>
        <v>2.0487672717420748</v>
      </c>
      <c r="E109" s="4">
        <f t="shared" si="7"/>
        <v>1.9535003874967702</v>
      </c>
      <c r="G109" s="4">
        <f t="shared" si="5"/>
        <v>1.0288283522877544</v>
      </c>
    </row>
    <row r="110" spans="1:7" x14ac:dyDescent="0.2">
      <c r="A110" s="4">
        <f>IF('True_Odds_Calculator_2-way'!A111="","",'True_Odds_Calculator_2-way'!A111)</f>
        <v>2.08</v>
      </c>
      <c r="B110" s="4">
        <f>IF('True_Odds_Calculator_2-way'!B111="","",'True_Odds_Calculator_2-way'!B111)</f>
        <v>1.83</v>
      </c>
      <c r="C110" s="4">
        <f t="shared" si="4"/>
        <v>2.7217318200924545E-2</v>
      </c>
      <c r="D110" s="4">
        <f t="shared" si="6"/>
        <v>2.1405916094927453</v>
      </c>
      <c r="E110" s="4">
        <f t="shared" si="7"/>
        <v>1.8767379942806428</v>
      </c>
      <c r="G110" s="4">
        <f t="shared" si="5"/>
        <v>1.0272173182009245</v>
      </c>
    </row>
    <row r="111" spans="1:7" x14ac:dyDescent="0.2">
      <c r="A111" s="4">
        <f>IF('True_Odds_Calculator_2-way'!A112="","",'True_Odds_Calculator_2-way'!A112)</f>
        <v>1.66</v>
      </c>
      <c r="B111" s="4">
        <f>IF('True_Odds_Calculator_2-way'!B112="","",'True_Odds_Calculator_2-way'!B112)</f>
        <v>2.31</v>
      </c>
      <c r="C111" s="4">
        <f t="shared" si="4"/>
        <v>3.5310071454649705E-2</v>
      </c>
      <c r="D111" s="4">
        <f t="shared" si="6"/>
        <v>1.7101190741649199</v>
      </c>
      <c r="E111" s="4">
        <f t="shared" si="7"/>
        <v>2.4082145324373547</v>
      </c>
      <c r="G111" s="4">
        <f t="shared" si="5"/>
        <v>1.0353100714546497</v>
      </c>
    </row>
    <row r="112" spans="1:7" x14ac:dyDescent="0.2">
      <c r="A112" s="4">
        <f>IF('True_Odds_Calculator_2-way'!A113="","",'True_Odds_Calculator_2-way'!A113)</f>
        <v>2.2599999999999998</v>
      </c>
      <c r="B112" s="4">
        <f>IF('True_Odds_Calculator_2-way'!B113="","",'True_Odds_Calculator_2-way'!B113)</f>
        <v>1.69</v>
      </c>
      <c r="C112" s="4">
        <f t="shared" si="4"/>
        <v>3.4193852437555794E-2</v>
      </c>
      <c r="D112" s="4">
        <f t="shared" si="6"/>
        <v>2.3508340001231001</v>
      </c>
      <c r="E112" s="4">
        <f t="shared" si="7"/>
        <v>1.740283410033262</v>
      </c>
      <c r="G112" s="4">
        <f t="shared" si="5"/>
        <v>1.0341938524375558</v>
      </c>
    </row>
    <row r="113" spans="1:7" x14ac:dyDescent="0.2">
      <c r="A113" s="4">
        <f>IF('True_Odds_Calculator_2-way'!A114="","",'True_Odds_Calculator_2-way'!A114)</f>
        <v>1.91</v>
      </c>
      <c r="B113" s="4">
        <f>IF('True_Odds_Calculator_2-way'!B114="","",'True_Odds_Calculator_2-way'!B114)</f>
        <v>1.98</v>
      </c>
      <c r="C113" s="4">
        <f t="shared" si="4"/>
        <v>2.861071447458885E-2</v>
      </c>
      <c r="D113" s="4">
        <f t="shared" si="6"/>
        <v>1.9636533568721115</v>
      </c>
      <c r="E113" s="4">
        <f t="shared" si="7"/>
        <v>2.0377175494369308</v>
      </c>
      <c r="G113" s="4">
        <f t="shared" si="5"/>
        <v>1.0286107144745888</v>
      </c>
    </row>
    <row r="114" spans="1:7" x14ac:dyDescent="0.2">
      <c r="A114" s="4">
        <f>IF('True_Odds_Calculator_2-way'!A115="","",'True_Odds_Calculator_2-way'!A115)</f>
        <v>1.97</v>
      </c>
      <c r="B114" s="4">
        <f>IF('True_Odds_Calculator_2-way'!B115="","",'True_Odds_Calculator_2-way'!B115)</f>
        <v>1.88</v>
      </c>
      <c r="C114" s="4">
        <f t="shared" si="4"/>
        <v>3.9529106814990778E-2</v>
      </c>
      <c r="D114" s="4">
        <f t="shared" si="6"/>
        <v>2.049811822005756</v>
      </c>
      <c r="E114" s="4">
        <f t="shared" si="7"/>
        <v>1.9525516659637281</v>
      </c>
      <c r="G114" s="4">
        <f t="shared" si="5"/>
        <v>1.0395291068149908</v>
      </c>
    </row>
    <row r="115" spans="1:7" x14ac:dyDescent="0.2">
      <c r="A115" s="4">
        <f>IF('True_Odds_Calculator_2-way'!A116="","",'True_Odds_Calculator_2-way'!A116)</f>
        <v>1.83</v>
      </c>
      <c r="B115" s="4">
        <f>IF('True_Odds_Calculator_2-way'!B116="","",'True_Odds_Calculator_2-way'!B116)</f>
        <v>2.04</v>
      </c>
      <c r="C115" s="4">
        <f t="shared" si="4"/>
        <v>3.6644165863066513E-2</v>
      </c>
      <c r="D115" s="4">
        <f t="shared" si="6"/>
        <v>1.8934875228241022</v>
      </c>
      <c r="E115" s="4">
        <f t="shared" si="7"/>
        <v>2.119209809264305</v>
      </c>
      <c r="G115" s="4">
        <f t="shared" si="5"/>
        <v>1.0366441658630665</v>
      </c>
    </row>
    <row r="116" spans="1:7" x14ac:dyDescent="0.2">
      <c r="A116" s="4">
        <f>IF('True_Odds_Calculator_2-way'!A117="","",'True_Odds_Calculator_2-way'!A117)</f>
        <v>2.36</v>
      </c>
      <c r="B116" s="4">
        <f>IF('True_Odds_Calculator_2-way'!B117="","",'True_Odds_Calculator_2-way'!B117)</f>
        <v>1.62</v>
      </c>
      <c r="C116" s="4">
        <f t="shared" si="4"/>
        <v>4.1012764176606042E-2</v>
      </c>
      <c r="D116" s="4">
        <f t="shared" si="6"/>
        <v>2.4800207576543851</v>
      </c>
      <c r="E116" s="4">
        <f t="shared" si="7"/>
        <v>1.6756661991584854</v>
      </c>
      <c r="G116" s="4">
        <f t="shared" si="5"/>
        <v>1.041012764176606</v>
      </c>
    </row>
    <row r="117" spans="1:7" x14ac:dyDescent="0.2">
      <c r="A117" s="4">
        <f>IF('True_Odds_Calculator_2-way'!A118="","",'True_Odds_Calculator_2-way'!A118)</f>
        <v>2.37</v>
      </c>
      <c r="B117" s="4">
        <f>IF('True_Odds_Calculator_2-way'!B118="","",'True_Odds_Calculator_2-way'!B118)</f>
        <v>1.61</v>
      </c>
      <c r="C117" s="4">
        <f t="shared" si="4"/>
        <v>4.3058940692402459E-2</v>
      </c>
      <c r="D117" s="4">
        <f t="shared" si="6"/>
        <v>2.4974310305331024</v>
      </c>
      <c r="E117" s="4">
        <f t="shared" si="7"/>
        <v>1.667810389667155</v>
      </c>
      <c r="G117" s="4">
        <f t="shared" si="5"/>
        <v>1.0430589406924025</v>
      </c>
    </row>
    <row r="118" spans="1:7" x14ac:dyDescent="0.2">
      <c r="A118" s="4">
        <f>IF('True_Odds_Calculator_2-way'!A119="","",'True_Odds_Calculator_2-way'!A119)</f>
        <v>1.54</v>
      </c>
      <c r="B118" s="4">
        <f>IF('True_Odds_Calculator_2-way'!B119="","",'True_Odds_Calculator_2-way'!B119)</f>
        <v>2.58</v>
      </c>
      <c r="C118" s="4">
        <f t="shared" si="4"/>
        <v>3.6947548575455569E-2</v>
      </c>
      <c r="D118" s="4">
        <f t="shared" si="6"/>
        <v>1.5850953482805394</v>
      </c>
      <c r="E118" s="4">
        <f t="shared" si="7"/>
        <v>2.7091231419609985</v>
      </c>
      <c r="G118" s="4">
        <f t="shared" si="5"/>
        <v>1.0369475485754556</v>
      </c>
    </row>
    <row r="119" spans="1:7" x14ac:dyDescent="0.2">
      <c r="A119" s="4">
        <f>IF('True_Odds_Calculator_2-way'!A120="","",'True_Odds_Calculator_2-way'!A120)</f>
        <v>1.61</v>
      </c>
      <c r="B119" s="4">
        <f>IF('True_Odds_Calculator_2-way'!B120="","",'True_Odds_Calculator_2-way'!B120)</f>
        <v>2.41</v>
      </c>
      <c r="C119" s="4">
        <f t="shared" si="4"/>
        <v>3.6055771758459754E-2</v>
      </c>
      <c r="D119" s="4">
        <f t="shared" si="6"/>
        <v>1.6581269630990791</v>
      </c>
      <c r="E119" s="4">
        <f t="shared" si="7"/>
        <v>2.5194636537774748</v>
      </c>
      <c r="G119" s="4">
        <f t="shared" si="5"/>
        <v>1.0360557717584598</v>
      </c>
    </row>
    <row r="120" spans="1:7" x14ac:dyDescent="0.2">
      <c r="A120" s="4">
        <f>IF('True_Odds_Calculator_2-way'!A121="","",'True_Odds_Calculator_2-way'!A121)</f>
        <v>1.6</v>
      </c>
      <c r="B120" s="4">
        <f>IF('True_Odds_Calculator_2-way'!B121="","",'True_Odds_Calculator_2-way'!B121)</f>
        <v>2.4500000000000002</v>
      </c>
      <c r="C120" s="4">
        <f t="shared" si="4"/>
        <v>3.3163265306122458E-2</v>
      </c>
      <c r="D120" s="4">
        <f t="shared" si="6"/>
        <v>1.6436058700209644</v>
      </c>
      <c r="E120" s="4">
        <f t="shared" si="7"/>
        <v>2.5537459283387625</v>
      </c>
      <c r="G120" s="4">
        <f t="shared" si="5"/>
        <v>1.0331632653061225</v>
      </c>
    </row>
    <row r="121" spans="1:7" x14ac:dyDescent="0.2">
      <c r="A121" s="4">
        <f>IF('True_Odds_Calculator_2-way'!A122="","",'True_Odds_Calculator_2-way'!A122)</f>
        <v>1.56</v>
      </c>
      <c r="B121" s="4">
        <f>IF('True_Odds_Calculator_2-way'!B122="","",'True_Odds_Calculator_2-way'!B122)</f>
        <v>2.5499999999999998</v>
      </c>
      <c r="C121" s="4">
        <f t="shared" si="4"/>
        <v>3.3182503770738947E-2</v>
      </c>
      <c r="D121" s="4">
        <f t="shared" si="6"/>
        <v>1.6014492753623186</v>
      </c>
      <c r="E121" s="4">
        <f t="shared" si="7"/>
        <v>2.6626506024096379</v>
      </c>
      <c r="G121" s="4">
        <f t="shared" si="5"/>
        <v>1.0331825037707389</v>
      </c>
    </row>
    <row r="122" spans="1:7" x14ac:dyDescent="0.2">
      <c r="A122" s="4">
        <f>IF('True_Odds_Calculator_2-way'!A123="","",'True_Odds_Calculator_2-way'!A123)</f>
        <v>2.09</v>
      </c>
      <c r="B122" s="4">
        <f>IF('True_Odds_Calculator_2-way'!B123="","",'True_Odds_Calculator_2-way'!B123)</f>
        <v>1.8</v>
      </c>
      <c r="C122" s="4">
        <f t="shared" si="4"/>
        <v>3.4024455077086735E-2</v>
      </c>
      <c r="D122" s="4">
        <f t="shared" si="6"/>
        <v>2.1670506912442398</v>
      </c>
      <c r="E122" s="4">
        <f t="shared" si="7"/>
        <v>1.8568608094768018</v>
      </c>
      <c r="G122" s="4">
        <f t="shared" si="5"/>
        <v>1.0340244550770867</v>
      </c>
    </row>
    <row r="123" spans="1:7" x14ac:dyDescent="0.2">
      <c r="A123" s="4">
        <f>IF('True_Odds_Calculator_2-way'!A124="","",'True_Odds_Calculator_2-way'!A124)</f>
        <v>1.63</v>
      </c>
      <c r="B123" s="4">
        <f>IF('True_Odds_Calculator_2-way'!B124="","",'True_Odds_Calculator_2-way'!B124)</f>
        <v>2.39</v>
      </c>
      <c r="C123" s="4">
        <f t="shared" si="4"/>
        <v>3.19069743563416E-2</v>
      </c>
      <c r="D123" s="4">
        <f t="shared" si="6"/>
        <v>1.6735184827201064</v>
      </c>
      <c r="E123" s="4">
        <f t="shared" si="7"/>
        <v>2.4847402493861024</v>
      </c>
      <c r="G123" s="4">
        <f t="shared" si="5"/>
        <v>1.0319069743563416</v>
      </c>
    </row>
    <row r="124" spans="1:7" x14ac:dyDescent="0.2">
      <c r="A124" s="4">
        <f>IF('True_Odds_Calculator_2-way'!A125="","",'True_Odds_Calculator_2-way'!A125)</f>
        <v>1.61</v>
      </c>
      <c r="B124" s="4">
        <f>IF('True_Odds_Calculator_2-way'!B125="","",'True_Odds_Calculator_2-way'!B125)</f>
        <v>2.44</v>
      </c>
      <c r="C124" s="4">
        <f t="shared" si="4"/>
        <v>3.0954077996130813E-2</v>
      </c>
      <c r="D124" s="4">
        <f t="shared" si="6"/>
        <v>1.6511432414256895</v>
      </c>
      <c r="E124" s="4">
        <f t="shared" si="7"/>
        <v>2.5357603924606251</v>
      </c>
      <c r="G124" s="4">
        <f t="shared" si="5"/>
        <v>1.0309540779961308</v>
      </c>
    </row>
    <row r="125" spans="1:7" x14ac:dyDescent="0.2">
      <c r="A125" s="4">
        <f>IF('True_Odds_Calculator_2-way'!A126="","",'True_Odds_Calculator_2-way'!A126)</f>
        <v>1.87</v>
      </c>
      <c r="B125" s="4">
        <f>IF('True_Odds_Calculator_2-way'!B126="","",'True_Odds_Calculator_2-way'!B126)</f>
        <v>2.02</v>
      </c>
      <c r="C125" s="4">
        <f t="shared" si="4"/>
        <v>2.9808863239265015E-2</v>
      </c>
      <c r="D125" s="4">
        <f t="shared" si="6"/>
        <v>1.9236135865967305</v>
      </c>
      <c r="E125" s="4">
        <f t="shared" si="7"/>
        <v>2.082703865027292</v>
      </c>
      <c r="G125" s="4">
        <f t="shared" si="5"/>
        <v>1.029808863239265</v>
      </c>
    </row>
    <row r="126" spans="1:7" x14ac:dyDescent="0.2">
      <c r="A126" s="4">
        <f>IF('True_Odds_Calculator_2-way'!A127="","",'True_Odds_Calculator_2-way'!A127)</f>
        <v>1.76</v>
      </c>
      <c r="B126" s="4">
        <f>IF('True_Odds_Calculator_2-way'!B127="","",'True_Odds_Calculator_2-way'!B127)</f>
        <v>2.15</v>
      </c>
      <c r="C126" s="4">
        <f t="shared" si="4"/>
        <v>3.3298097251585723E-2</v>
      </c>
      <c r="D126" s="4">
        <f t="shared" si="6"/>
        <v>1.8131288931480596</v>
      </c>
      <c r="E126" s="4">
        <f t="shared" si="7"/>
        <v>2.2298173246906305</v>
      </c>
      <c r="G126" s="4">
        <f t="shared" si="5"/>
        <v>1.0332980972515857</v>
      </c>
    </row>
    <row r="127" spans="1:7" x14ac:dyDescent="0.2">
      <c r="A127" s="4">
        <f>IF('True_Odds_Calculator_2-way'!A128="","",'True_Odds_Calculator_2-way'!A128)</f>
        <v>1.83</v>
      </c>
      <c r="B127" s="4">
        <f>IF('True_Odds_Calculator_2-way'!B128="","",'True_Odds_Calculator_2-way'!B128)</f>
        <v>2.06</v>
      </c>
      <c r="C127" s="4">
        <f t="shared" si="4"/>
        <v>3.1884980635577431E-2</v>
      </c>
      <c r="D127" s="4">
        <f t="shared" si="6"/>
        <v>1.8849942497124856</v>
      </c>
      <c r="E127" s="4">
        <f t="shared" si="7"/>
        <v>2.1299508446804905</v>
      </c>
      <c r="G127" s="4">
        <f t="shared" si="5"/>
        <v>1.0318849806355774</v>
      </c>
    </row>
    <row r="128" spans="1:7" x14ac:dyDescent="0.2">
      <c r="A128" s="4">
        <f>IF('True_Odds_Calculator_2-way'!A129="","",'True_Odds_Calculator_2-way'!A129)</f>
        <v>2.27</v>
      </c>
      <c r="B128" s="4">
        <f>IF('True_Odds_Calculator_2-way'!B129="","",'True_Odds_Calculator_2-way'!B129)</f>
        <v>1.66</v>
      </c>
      <c r="C128" s="4">
        <f t="shared" si="4"/>
        <v>4.2938272915450382E-2</v>
      </c>
      <c r="D128" s="4">
        <f t="shared" si="6"/>
        <v>2.3862959913874993</v>
      </c>
      <c r="E128" s="4">
        <f t="shared" si="7"/>
        <v>1.7213466721483714</v>
      </c>
      <c r="G128" s="4">
        <f t="shared" si="5"/>
        <v>1.0429382729154504</v>
      </c>
    </row>
    <row r="129" spans="1:7" x14ac:dyDescent="0.2">
      <c r="A129" s="4">
        <f>IF('True_Odds_Calculator_2-way'!A130="","",'True_Odds_Calculator_2-way'!A130)</f>
        <v>1.67</v>
      </c>
      <c r="B129" s="4">
        <f>IF('True_Odds_Calculator_2-way'!B130="","",'True_Odds_Calculator_2-way'!B130)</f>
        <v>2.27</v>
      </c>
      <c r="C129" s="4">
        <f t="shared" si="4"/>
        <v>3.9331029570814469E-2</v>
      </c>
      <c r="D129" s="4">
        <f t="shared" si="6"/>
        <v>1.7267075087111983</v>
      </c>
      <c r="E129" s="4">
        <f t="shared" si="7"/>
        <v>2.3760694474913038</v>
      </c>
      <c r="G129" s="4">
        <f t="shared" si="5"/>
        <v>1.0393310295708145</v>
      </c>
    </row>
    <row r="130" spans="1:7" x14ac:dyDescent="0.2">
      <c r="A130" s="4">
        <f>IF('True_Odds_Calculator_2-way'!A131="","",'True_Odds_Calculator_2-way'!A131)</f>
        <v>1.83</v>
      </c>
      <c r="B130" s="4">
        <f>IF('True_Odds_Calculator_2-way'!B131="","",'True_Odds_Calculator_2-way'!B131)</f>
        <v>2.04</v>
      </c>
      <c r="C130" s="4">
        <f t="shared" ref="C130:C193" si="8">IF(A130="","",((1/A130)+(1/B130))-1)</f>
        <v>3.6644165863066513E-2</v>
      </c>
      <c r="D130" s="4">
        <f t="shared" si="6"/>
        <v>1.8934875228241022</v>
      </c>
      <c r="E130" s="4">
        <f t="shared" si="7"/>
        <v>2.119209809264305</v>
      </c>
      <c r="G130" s="4">
        <f t="shared" ref="G130:G193" si="9">IF(A130="","",C130+1)</f>
        <v>1.0366441658630665</v>
      </c>
    </row>
    <row r="131" spans="1:7" x14ac:dyDescent="0.2">
      <c r="A131" s="4">
        <f>IF('True_Odds_Calculator_2-way'!A132="","",'True_Odds_Calculator_2-way'!A132)</f>
        <v>1.47</v>
      </c>
      <c r="B131" s="4">
        <f>IF('True_Odds_Calculator_2-way'!B132="","",'True_Odds_Calculator_2-way'!B132)</f>
        <v>2.84</v>
      </c>
      <c r="C131" s="4">
        <f t="shared" si="8"/>
        <v>3.2384784899875507E-2</v>
      </c>
      <c r="D131" s="4">
        <f t="shared" ref="D131:D194" si="10">IF(A131="","",(2*A131)/(2-($C131*A131)))</f>
        <v>1.5058433126532969</v>
      </c>
      <c r="E131" s="4">
        <f t="shared" ref="E131:E194" si="11">IF(B131="","",(2*B131)/(2-($C131*B131)))</f>
        <v>2.9768967484312605</v>
      </c>
      <c r="G131" s="4">
        <f t="shared" si="9"/>
        <v>1.0323847848998755</v>
      </c>
    </row>
    <row r="132" spans="1:7" x14ac:dyDescent="0.2">
      <c r="A132" s="4">
        <f>IF('True_Odds_Calculator_2-way'!A133="","",'True_Odds_Calculator_2-way'!A133)</f>
        <v>1.97</v>
      </c>
      <c r="B132" s="4">
        <f>IF('True_Odds_Calculator_2-way'!B133="","",'True_Odds_Calculator_2-way'!B133)</f>
        <v>1.87</v>
      </c>
      <c r="C132" s="4">
        <f t="shared" si="8"/>
        <v>4.2373571486739481E-2</v>
      </c>
      <c r="D132" s="4">
        <f t="shared" si="10"/>
        <v>2.0558051284913081</v>
      </c>
      <c r="E132" s="4">
        <f t="shared" si="11"/>
        <v>1.9471444805623825</v>
      </c>
      <c r="G132" s="4">
        <f t="shared" si="9"/>
        <v>1.0423735714867395</v>
      </c>
    </row>
    <row r="133" spans="1:7" x14ac:dyDescent="0.2">
      <c r="A133" s="4">
        <f>IF('True_Odds_Calculator_2-way'!A134="","",'True_Odds_Calculator_2-way'!A134)</f>
        <v>2.4300000000000002</v>
      </c>
      <c r="B133" s="4">
        <f>IF('True_Odds_Calculator_2-way'!B134="","",'True_Odds_Calculator_2-way'!B134)</f>
        <v>1.57</v>
      </c>
      <c r="C133" s="4">
        <f t="shared" si="8"/>
        <v>4.846530890409162E-2</v>
      </c>
      <c r="D133" s="4">
        <f t="shared" si="10"/>
        <v>2.5820446008595312</v>
      </c>
      <c r="E133" s="4">
        <f t="shared" si="11"/>
        <v>1.6320934311565529</v>
      </c>
      <c r="G133" s="4">
        <f t="shared" si="9"/>
        <v>1.0484653089040916</v>
      </c>
    </row>
    <row r="134" spans="1:7" x14ac:dyDescent="0.2">
      <c r="A134" s="4">
        <f>IF('True_Odds_Calculator_2-way'!A135="","",'True_Odds_Calculator_2-way'!A135)</f>
        <v>2.52</v>
      </c>
      <c r="B134" s="4">
        <f>IF('True_Odds_Calculator_2-way'!B135="","",'True_Odds_Calculator_2-way'!B135)</f>
        <v>1.54</v>
      </c>
      <c r="C134" s="4">
        <f t="shared" si="8"/>
        <v>4.6176046176046093E-2</v>
      </c>
      <c r="D134" s="4">
        <f t="shared" si="10"/>
        <v>2.6756756756756754</v>
      </c>
      <c r="E134" s="4">
        <f t="shared" si="11"/>
        <v>1.596774193548387</v>
      </c>
      <c r="G134" s="4">
        <f t="shared" si="9"/>
        <v>1.0461760461760461</v>
      </c>
    </row>
    <row r="135" spans="1:7" x14ac:dyDescent="0.2">
      <c r="A135" s="4">
        <f>IF('True_Odds_Calculator_2-way'!A136="","",'True_Odds_Calculator_2-way'!A136)</f>
        <v>2.12</v>
      </c>
      <c r="B135" s="4">
        <f>IF('True_Odds_Calculator_2-way'!B136="","",'True_Odds_Calculator_2-way'!B136)</f>
        <v>1.78</v>
      </c>
      <c r="C135" s="4">
        <f t="shared" si="8"/>
        <v>3.3495866016535869E-2</v>
      </c>
      <c r="D135" s="4">
        <f t="shared" si="10"/>
        <v>2.1980428704566637</v>
      </c>
      <c r="E135" s="4">
        <f t="shared" si="11"/>
        <v>1.8346946713341112</v>
      </c>
      <c r="G135" s="4">
        <f t="shared" si="9"/>
        <v>1.0334958660165359</v>
      </c>
    </row>
    <row r="136" spans="1:7" x14ac:dyDescent="0.2">
      <c r="A136" s="4">
        <f>IF('True_Odds_Calculator_2-way'!A137="","",'True_Odds_Calculator_2-way'!A137)</f>
        <v>2</v>
      </c>
      <c r="B136" s="4">
        <f>IF('True_Odds_Calculator_2-way'!B137="","",'True_Odds_Calculator_2-way'!B137)</f>
        <v>1.88</v>
      </c>
      <c r="C136" s="4">
        <f t="shared" si="8"/>
        <v>3.1914893617021267E-2</v>
      </c>
      <c r="D136" s="4">
        <f t="shared" si="10"/>
        <v>2.0659340659340657</v>
      </c>
      <c r="E136" s="4">
        <f t="shared" si="11"/>
        <v>1.9381443298969072</v>
      </c>
      <c r="G136" s="4">
        <f t="shared" si="9"/>
        <v>1.0319148936170213</v>
      </c>
    </row>
    <row r="137" spans="1:7" x14ac:dyDescent="0.2">
      <c r="A137" s="4">
        <f>IF('True_Odds_Calculator_2-way'!A138="","",'True_Odds_Calculator_2-way'!A138)</f>
        <v>1.65</v>
      </c>
      <c r="B137" s="4">
        <f>IF('True_Odds_Calculator_2-way'!B138="","",'True_Odds_Calculator_2-way'!B138)</f>
        <v>2.33</v>
      </c>
      <c r="C137" s="4">
        <f t="shared" si="8"/>
        <v>3.5245155416829377E-2</v>
      </c>
      <c r="D137" s="4">
        <f t="shared" si="10"/>
        <v>1.6994142999226434</v>
      </c>
      <c r="E137" s="4">
        <f t="shared" si="11"/>
        <v>2.4297677358192451</v>
      </c>
      <c r="G137" s="4">
        <f t="shared" si="9"/>
        <v>1.0352451554168294</v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5.48</v>
      </c>
      <c r="B2" s="4">
        <f>IF('True_Odds_Calculator_3-way'!B3="","",'True_Odds_Calculator_3-way'!B3)</f>
        <v>4.54</v>
      </c>
      <c r="C2" s="4">
        <f>IF('True_Odds_Calculator_3-way'!C3="","",'True_Odds_Calculator_3-way'!C3)</f>
        <v>1.59</v>
      </c>
      <c r="D2" s="4">
        <f>IF(A2="","",((1/A2)+(1/B2)+(1/C2))-1)</f>
        <v>3.1676886615497057E-2</v>
      </c>
      <c r="E2" s="4">
        <f>IF(A2="","",(3*A2)/(3-($D2*A2)))</f>
        <v>5.8165645299981446</v>
      </c>
      <c r="F2" s="4">
        <f>IF(B2="","",(3*B2)/(3-($D2*B2)))</f>
        <v>4.7685954424819723</v>
      </c>
      <c r="G2" s="4">
        <f>IF(C2="","",(3*C2)/(3-($D2*C2)))</f>
        <v>1.6171499256628046</v>
      </c>
      <c r="I2" s="4">
        <f>IF(A2="","",D2+1)</f>
        <v>1.0316768866154971</v>
      </c>
    </row>
    <row r="3" spans="1:9" x14ac:dyDescent="0.2">
      <c r="A3" s="4">
        <f>IF('True_Odds_Calculator_3-way'!A4="","",'True_Odds_Calculator_3-way'!A4)</f>
        <v>3.98</v>
      </c>
      <c r="B3" s="4">
        <f>IF('True_Odds_Calculator_3-way'!B4="","",'True_Odds_Calculator_3-way'!B4)</f>
        <v>3.56</v>
      </c>
      <c r="C3" s="4">
        <f>IF('True_Odds_Calculator_3-way'!C4="","",'True_Odds_Calculator_3-way'!C4)</f>
        <v>2.0099999999999998</v>
      </c>
      <c r="D3" s="4">
        <f t="shared" ref="D3:D66" si="0">IF(A3="","",((1/A3)+(1/B3)+(1/C3))-1)</f>
        <v>2.9667595622474785E-2</v>
      </c>
      <c r="E3" s="4">
        <f t="shared" ref="E3:E66" si="1">IF(A3="","",(3*A3)/(3-($D3*A3)))</f>
        <v>4.1430670169482049</v>
      </c>
      <c r="F3" s="4">
        <f t="shared" ref="F3:F66" si="2">IF(B3="","",(3*B3)/(3-($D3*B3)))</f>
        <v>3.6899051276797827</v>
      </c>
      <c r="G3" s="4">
        <f t="shared" ref="G3:G66" si="3">IF(C3="","",(3*C3)/(3-($D3*C3)))</f>
        <v>2.0507636213089651</v>
      </c>
      <c r="I3" s="4">
        <f t="shared" ref="I3:I66" si="4">IF(A3="","",D3+1)</f>
        <v>1.0296675956224748</v>
      </c>
    </row>
    <row r="4" spans="1:9" x14ac:dyDescent="0.2">
      <c r="A4" s="4">
        <f>IF('True_Odds_Calculator_3-way'!A5="","",'True_Odds_Calculator_3-way'!A5)</f>
        <v>1.59</v>
      </c>
      <c r="B4" s="4">
        <f>IF('True_Odds_Calculator_3-way'!B5="","",'True_Odds_Calculator_3-way'!B5)</f>
        <v>4.84</v>
      </c>
      <c r="C4" s="4">
        <f>IF('True_Odds_Calculator_3-way'!C5="","",'True_Odds_Calculator_3-way'!C5)</f>
        <v>5.13</v>
      </c>
      <c r="D4" s="4">
        <f t="shared" si="0"/>
        <v>3.0474161737139127E-2</v>
      </c>
      <c r="E4" s="4">
        <f t="shared" si="1"/>
        <v>1.6161021600630354</v>
      </c>
      <c r="F4" s="4">
        <f t="shared" si="2"/>
        <v>5.090262666980931</v>
      </c>
      <c r="G4" s="4">
        <f t="shared" si="3"/>
        <v>5.4120250443617293</v>
      </c>
      <c r="I4" s="4">
        <f t="shared" si="4"/>
        <v>1.0304741617371391</v>
      </c>
    </row>
    <row r="5" spans="1:9" x14ac:dyDescent="0.2">
      <c r="A5" s="4">
        <f>IF('True_Odds_Calculator_3-way'!A6="","",'True_Odds_Calculator_3-way'!A6)</f>
        <v>10.35</v>
      </c>
      <c r="B5" s="4">
        <f>IF('True_Odds_Calculator_3-way'!B6="","",'True_Odds_Calculator_3-way'!B6)</f>
        <v>6.67</v>
      </c>
      <c r="C5" s="4">
        <f>IF('True_Odds_Calculator_3-way'!C6="","",'True_Odds_Calculator_3-way'!C6)</f>
        <v>1.26</v>
      </c>
      <c r="D5" s="4">
        <f t="shared" si="0"/>
        <v>4.0194188619975701E-2</v>
      </c>
      <c r="E5" s="4">
        <f t="shared" si="1"/>
        <v>12.016299685444665</v>
      </c>
      <c r="F5" s="4">
        <f t="shared" si="2"/>
        <v>7.324559874498866</v>
      </c>
      <c r="G5" s="4">
        <f t="shared" si="3"/>
        <v>1.2816360142739502</v>
      </c>
      <c r="I5" s="4">
        <f t="shared" si="4"/>
        <v>1.0401941886199757</v>
      </c>
    </row>
    <row r="6" spans="1:9" x14ac:dyDescent="0.2">
      <c r="A6" s="4">
        <f>IF('True_Odds_Calculator_3-way'!A7="","",'True_Odds_Calculator_3-way'!A7)</f>
        <v>1.54</v>
      </c>
      <c r="B6" s="4">
        <f>IF('True_Odds_Calculator_3-way'!B7="","",'True_Odds_Calculator_3-way'!B7)</f>
        <v>4.9800000000000004</v>
      </c>
      <c r="C6" s="4">
        <f>IF('True_Odds_Calculator_3-way'!C7="","",'True_Odds_Calculator_3-way'!C7)</f>
        <v>5.52</v>
      </c>
      <c r="D6" s="4">
        <f t="shared" si="0"/>
        <v>3.1313282491910011E-2</v>
      </c>
      <c r="E6" s="4">
        <f t="shared" si="1"/>
        <v>1.5651585966850894</v>
      </c>
      <c r="F6" s="4">
        <f t="shared" si="2"/>
        <v>5.2530540042050253</v>
      </c>
      <c r="G6" s="4">
        <f t="shared" si="3"/>
        <v>5.8574875804723394</v>
      </c>
      <c r="I6" s="4">
        <f t="shared" si="4"/>
        <v>1.03131328249191</v>
      </c>
    </row>
    <row r="7" spans="1:9" x14ac:dyDescent="0.2">
      <c r="A7" s="4">
        <f>IF('True_Odds_Calculator_3-way'!A8="","",'True_Odds_Calculator_3-way'!A8)</f>
        <v>2.4</v>
      </c>
      <c r="B7" s="4">
        <f>IF('True_Odds_Calculator_3-way'!B8="","",'True_Odds_Calculator_3-way'!B8)</f>
        <v>4.08</v>
      </c>
      <c r="C7" s="4">
        <f>IF('True_Odds_Calculator_3-way'!C8="","",'True_Odds_Calculator_3-way'!C8)</f>
        <v>2.73</v>
      </c>
      <c r="D7" s="4">
        <f t="shared" si="0"/>
        <v>2.8065072182719142E-2</v>
      </c>
      <c r="E7" s="4">
        <f t="shared" si="1"/>
        <v>2.4551225533415617</v>
      </c>
      <c r="F7" s="4">
        <f t="shared" si="2"/>
        <v>4.2419072282732877</v>
      </c>
      <c r="G7" s="4">
        <f t="shared" si="3"/>
        <v>2.8015493737109507</v>
      </c>
      <c r="I7" s="4">
        <f t="shared" si="4"/>
        <v>1.0280650721827191</v>
      </c>
    </row>
    <row r="8" spans="1:9" x14ac:dyDescent="0.2">
      <c r="A8" s="4">
        <f>IF('True_Odds_Calculator_3-way'!A9="","",'True_Odds_Calculator_3-way'!A9)</f>
        <v>1.72</v>
      </c>
      <c r="B8" s="4">
        <f>IF('True_Odds_Calculator_3-way'!B9="","",'True_Odds_Calculator_3-way'!B9)</f>
        <v>4.34</v>
      </c>
      <c r="C8" s="4">
        <f>IF('True_Odds_Calculator_3-way'!C9="","",'True_Odds_Calculator_3-way'!C9)</f>
        <v>4.55</v>
      </c>
      <c r="D8" s="4">
        <f t="shared" si="0"/>
        <v>3.1590315161207805E-2</v>
      </c>
      <c r="E8" s="4">
        <f t="shared" si="1"/>
        <v>1.7517268933249257</v>
      </c>
      <c r="F8" s="4">
        <f t="shared" si="2"/>
        <v>4.5478392361718605</v>
      </c>
      <c r="G8" s="4">
        <f t="shared" si="3"/>
        <v>4.77896990071965</v>
      </c>
      <c r="I8" s="4">
        <f t="shared" si="4"/>
        <v>1.0315903151612078</v>
      </c>
    </row>
    <row r="9" spans="1:9" x14ac:dyDescent="0.2">
      <c r="A9" s="4">
        <f>IF('True_Odds_Calculator_3-way'!A10="","",'True_Odds_Calculator_3-way'!A10)</f>
        <v>2.06</v>
      </c>
      <c r="B9" s="4">
        <f>IF('True_Odds_Calculator_3-way'!B10="","",'True_Odds_Calculator_3-way'!B10)</f>
        <v>4.41</v>
      </c>
      <c r="C9" s="4">
        <f>IF('True_Odds_Calculator_3-way'!C10="","",'True_Odds_Calculator_3-way'!C10)</f>
        <v>3.17</v>
      </c>
      <c r="D9" s="4">
        <f t="shared" si="0"/>
        <v>2.7651676067607323E-2</v>
      </c>
      <c r="E9" s="4">
        <f t="shared" si="1"/>
        <v>2.0998712726815603</v>
      </c>
      <c r="F9" s="4">
        <f t="shared" si="2"/>
        <v>4.5968527023272285</v>
      </c>
      <c r="G9" s="4">
        <f t="shared" si="3"/>
        <v>3.2654107446808429</v>
      </c>
      <c r="I9" s="4">
        <f t="shared" si="4"/>
        <v>1.0276516760676073</v>
      </c>
    </row>
    <row r="10" spans="1:9" x14ac:dyDescent="0.2">
      <c r="A10" s="4">
        <f>IF('True_Odds_Calculator_3-way'!A11="","",'True_Odds_Calculator_3-way'!A11)</f>
        <v>2.27</v>
      </c>
      <c r="B10" s="4">
        <f>IF('True_Odds_Calculator_3-way'!B11="","",'True_Odds_Calculator_3-way'!B11)</f>
        <v>4.16</v>
      </c>
      <c r="C10" s="4">
        <f>IF('True_Odds_Calculator_3-way'!C11="","",'True_Odds_Calculator_3-way'!C11)</f>
        <v>2.89</v>
      </c>
      <c r="D10" s="4">
        <f t="shared" si="0"/>
        <v>2.6934010991523483E-2</v>
      </c>
      <c r="E10" s="4">
        <f t="shared" si="1"/>
        <v>2.3172252080456586</v>
      </c>
      <c r="F10" s="4">
        <f t="shared" si="2"/>
        <v>4.3213977014911125</v>
      </c>
      <c r="G10" s="4">
        <f t="shared" si="3"/>
        <v>2.9669826083036397</v>
      </c>
      <c r="I10" s="4">
        <f t="shared" si="4"/>
        <v>1.0269340109915235</v>
      </c>
    </row>
    <row r="11" spans="1:9" x14ac:dyDescent="0.2">
      <c r="A11" s="4">
        <f>IF('True_Odds_Calculator_3-way'!A12="","",'True_Odds_Calculator_3-way'!A12)</f>
        <v>1.41</v>
      </c>
      <c r="B11" s="4">
        <f>IF('True_Odds_Calculator_3-way'!B12="","",'True_Odds_Calculator_3-way'!B12)</f>
        <v>5.26</v>
      </c>
      <c r="C11" s="4">
        <f>IF('True_Odds_Calculator_3-way'!C12="","",'True_Odds_Calculator_3-way'!C12)</f>
        <v>7.59</v>
      </c>
      <c r="D11" s="4">
        <f t="shared" si="0"/>
        <v>3.1086232262442115E-2</v>
      </c>
      <c r="E11" s="4">
        <f t="shared" si="1"/>
        <v>1.430906298199867</v>
      </c>
      <c r="F11" s="4">
        <f t="shared" si="2"/>
        <v>5.563220714964662</v>
      </c>
      <c r="G11" s="4">
        <f t="shared" si="3"/>
        <v>8.2378953764346274</v>
      </c>
      <c r="I11" s="4">
        <f t="shared" si="4"/>
        <v>1.0310862322624421</v>
      </c>
    </row>
    <row r="12" spans="1:9" x14ac:dyDescent="0.2">
      <c r="A12" s="4">
        <f>IF('True_Odds_Calculator_3-way'!A13="","",'True_Odds_Calculator_3-way'!A13)</f>
        <v>5.14</v>
      </c>
      <c r="B12" s="4">
        <f>IF('True_Odds_Calculator_3-way'!B13="","",'True_Odds_Calculator_3-way'!B13)</f>
        <v>5.15</v>
      </c>
      <c r="C12" s="4">
        <f>IF('True_Odds_Calculator_3-way'!C13="","",'True_Odds_Calculator_3-way'!C13)</f>
        <v>1.56</v>
      </c>
      <c r="D12" s="4">
        <f t="shared" si="0"/>
        <v>2.9752927490073855E-2</v>
      </c>
      <c r="E12" s="4">
        <f t="shared" si="1"/>
        <v>5.4160945309303044</v>
      </c>
      <c r="F12" s="4">
        <f t="shared" si="2"/>
        <v>5.4271988420506645</v>
      </c>
      <c r="G12" s="4">
        <f t="shared" si="3"/>
        <v>1.5845148569355816</v>
      </c>
      <c r="I12" s="4">
        <f t="shared" si="4"/>
        <v>1.0297529274900739</v>
      </c>
    </row>
    <row r="13" spans="1:9" x14ac:dyDescent="0.2">
      <c r="A13" s="4">
        <f>IF('True_Odds_Calculator_3-way'!A14="","",'True_Odds_Calculator_3-way'!A14)</f>
        <v>2.44</v>
      </c>
      <c r="B13" s="4">
        <f>IF('True_Odds_Calculator_3-way'!B14="","",'True_Odds_Calculator_3-way'!B14)</f>
        <v>3.75</v>
      </c>
      <c r="C13" s="4">
        <f>IF('True_Odds_Calculator_3-way'!C14="","",'True_Odds_Calculator_3-way'!C14)</f>
        <v>2.85</v>
      </c>
      <c r="D13" s="4">
        <f t="shared" si="0"/>
        <v>2.7379925222893231E-2</v>
      </c>
      <c r="E13" s="4">
        <f t="shared" si="1"/>
        <v>2.4955739509067421</v>
      </c>
      <c r="F13" s="4">
        <f t="shared" si="2"/>
        <v>3.8828916021441331</v>
      </c>
      <c r="G13" s="4">
        <f t="shared" si="3"/>
        <v>2.9261108617594256</v>
      </c>
      <c r="I13" s="4">
        <f t="shared" si="4"/>
        <v>1.0273799252228932</v>
      </c>
    </row>
    <row r="14" spans="1:9" x14ac:dyDescent="0.2">
      <c r="A14" s="4">
        <f>IF('True_Odds_Calculator_3-way'!A15="","",'True_Odds_Calculator_3-way'!A15)</f>
        <v>1.45</v>
      </c>
      <c r="B14" s="4">
        <f>IF('True_Odds_Calculator_3-way'!B15="","",'True_Odds_Calculator_3-way'!B15)</f>
        <v>5.35</v>
      </c>
      <c r="C14" s="4">
        <f>IF('True_Odds_Calculator_3-way'!C15="","",'True_Odds_Calculator_3-way'!C15)</f>
        <v>6.52</v>
      </c>
      <c r="D14" s="4">
        <f t="shared" si="0"/>
        <v>2.9945293393094818E-2</v>
      </c>
      <c r="E14" s="4">
        <f t="shared" si="1"/>
        <v>1.4712948723667088</v>
      </c>
      <c r="F14" s="4">
        <f t="shared" si="2"/>
        <v>5.6518210329491865</v>
      </c>
      <c r="G14" s="4">
        <f t="shared" si="3"/>
        <v>6.9738669632639185</v>
      </c>
      <c r="I14" s="4">
        <f t="shared" si="4"/>
        <v>1.0299452933930948</v>
      </c>
    </row>
    <row r="15" spans="1:9" x14ac:dyDescent="0.2">
      <c r="A15" s="4">
        <f>IF('True_Odds_Calculator_3-way'!A16="","",'True_Odds_Calculator_3-way'!A16)</f>
        <v>1.99</v>
      </c>
      <c r="B15" s="4">
        <f>IF('True_Odds_Calculator_3-way'!B16="","",'True_Odds_Calculator_3-way'!B16)</f>
        <v>3.82</v>
      </c>
      <c r="C15" s="4">
        <f>IF('True_Odds_Calculator_3-way'!C16="","",'True_Odds_Calculator_3-way'!C16)</f>
        <v>3.79</v>
      </c>
      <c r="D15" s="4">
        <f t="shared" si="0"/>
        <v>2.8144910270175405E-2</v>
      </c>
      <c r="E15" s="4">
        <f t="shared" si="1"/>
        <v>2.0278590272063202</v>
      </c>
      <c r="F15" s="4">
        <f t="shared" si="2"/>
        <v>3.9619891836151497</v>
      </c>
      <c r="G15" s="4">
        <f t="shared" si="3"/>
        <v>3.9297269565576367</v>
      </c>
      <c r="I15" s="4">
        <f t="shared" si="4"/>
        <v>1.0281449102701754</v>
      </c>
    </row>
    <row r="16" spans="1:9" x14ac:dyDescent="0.2">
      <c r="A16" s="4">
        <f>IF('True_Odds_Calculator_3-way'!A17="","",'True_Odds_Calculator_3-way'!A17)</f>
        <v>1.24</v>
      </c>
      <c r="B16" s="4">
        <f>IF('True_Odds_Calculator_3-way'!B17="","",'True_Odds_Calculator_3-way'!B17)</f>
        <v>6.78</v>
      </c>
      <c r="C16" s="4">
        <f>IF('True_Odds_Calculator_3-way'!C17="","",'True_Odds_Calculator_3-way'!C17)</f>
        <v>12.49</v>
      </c>
      <c r="D16" s="4">
        <f t="shared" si="0"/>
        <v>3.4008289512950096E-2</v>
      </c>
      <c r="E16" s="4">
        <f t="shared" si="1"/>
        <v>1.2576788898913909</v>
      </c>
      <c r="F16" s="4">
        <f t="shared" si="2"/>
        <v>7.3444880560652619</v>
      </c>
      <c r="G16" s="4">
        <f t="shared" si="3"/>
        <v>14.550120163351206</v>
      </c>
      <c r="I16" s="4">
        <f t="shared" si="4"/>
        <v>1.0340082895129501</v>
      </c>
    </row>
    <row r="17" spans="1:9" x14ac:dyDescent="0.2">
      <c r="A17" s="4">
        <f>IF('True_Odds_Calculator_3-way'!A18="","",'True_Odds_Calculator_3-way'!A18)</f>
        <v>7.16</v>
      </c>
      <c r="B17" s="4">
        <f>IF('True_Odds_Calculator_3-way'!B18="","",'True_Odds_Calculator_3-way'!B18)</f>
        <v>5.87</v>
      </c>
      <c r="C17" s="4">
        <f>IF('True_Odds_Calculator_3-way'!C18="","",'True_Odds_Calculator_3-way'!C18)</f>
        <v>1.38</v>
      </c>
      <c r="D17" s="4">
        <f t="shared" si="0"/>
        <v>3.4660236906377317E-2</v>
      </c>
      <c r="E17" s="4">
        <f t="shared" si="1"/>
        <v>7.8057070732264933</v>
      </c>
      <c r="F17" s="4">
        <f t="shared" si="2"/>
        <v>6.2970571613532336</v>
      </c>
      <c r="G17" s="4">
        <f t="shared" si="3"/>
        <v>1.4023588005979755</v>
      </c>
      <c r="I17" s="4">
        <f t="shared" si="4"/>
        <v>1.0346602369063773</v>
      </c>
    </row>
    <row r="18" spans="1:9" x14ac:dyDescent="0.2">
      <c r="A18" s="4">
        <f>IF('True_Odds_Calculator_3-way'!A19="","",'True_Odds_Calculator_3-way'!A19)</f>
        <v>1.69</v>
      </c>
      <c r="B18" s="4">
        <f>IF('True_Odds_Calculator_3-way'!B19="","",'True_Odds_Calculator_3-way'!B19)</f>
        <v>4.3</v>
      </c>
      <c r="C18" s="4">
        <f>IF('True_Odds_Calculator_3-way'!C19="","",'True_Odds_Calculator_3-way'!C19)</f>
        <v>4.8499999999999996</v>
      </c>
      <c r="D18" s="4">
        <f t="shared" si="0"/>
        <v>3.0459682876553984E-2</v>
      </c>
      <c r="E18" s="4">
        <f t="shared" si="1"/>
        <v>1.7195049067797232</v>
      </c>
      <c r="F18" s="4">
        <f t="shared" si="2"/>
        <v>4.4963035726815201</v>
      </c>
      <c r="G18" s="4">
        <f t="shared" si="3"/>
        <v>5.101199134481087</v>
      </c>
      <c r="I18" s="4">
        <f t="shared" si="4"/>
        <v>1.030459682876554</v>
      </c>
    </row>
    <row r="19" spans="1:9" x14ac:dyDescent="0.2">
      <c r="A19" s="4">
        <f>IF('True_Odds_Calculator_3-way'!A20="","",'True_Odds_Calculator_3-way'!A20)</f>
        <v>2.0299999999999998</v>
      </c>
      <c r="B19" s="4">
        <f>IF('True_Odds_Calculator_3-way'!B20="","",'True_Odds_Calculator_3-way'!B20)</f>
        <v>3.96</v>
      </c>
      <c r="C19" s="4">
        <f>IF('True_Odds_Calculator_3-way'!C20="","",'True_Odds_Calculator_3-way'!C20)</f>
        <v>3.54</v>
      </c>
      <c r="D19" s="4">
        <f t="shared" si="0"/>
        <v>2.7621965669891058E-2</v>
      </c>
      <c r="E19" s="4">
        <f t="shared" si="1"/>
        <v>2.0686651375826672</v>
      </c>
      <c r="F19" s="4">
        <f t="shared" si="2"/>
        <v>4.1098491894496165</v>
      </c>
      <c r="G19" s="4">
        <f t="shared" si="3"/>
        <v>3.6592699501490604</v>
      </c>
      <c r="I19" s="4">
        <f t="shared" si="4"/>
        <v>1.0276219656698911</v>
      </c>
    </row>
    <row r="20" spans="1:9" x14ac:dyDescent="0.2">
      <c r="A20" s="4">
        <f>IF('True_Odds_Calculator_3-way'!A21="","",'True_Odds_Calculator_3-way'!A21)</f>
        <v>1.75</v>
      </c>
      <c r="B20" s="4">
        <f>IF('True_Odds_Calculator_3-way'!B21="","",'True_Odds_Calculator_3-way'!B21)</f>
        <v>4.13</v>
      </c>
      <c r="C20" s="4">
        <f>IF('True_Odds_Calculator_3-way'!C21="","",'True_Odds_Calculator_3-way'!C21)</f>
        <v>4.6100000000000003</v>
      </c>
      <c r="D20" s="4">
        <f t="shared" si="0"/>
        <v>3.0479061730210644E-2</v>
      </c>
      <c r="E20" s="4">
        <f t="shared" si="1"/>
        <v>1.7816772462841368</v>
      </c>
      <c r="F20" s="4">
        <f t="shared" si="2"/>
        <v>4.3108825105474091</v>
      </c>
      <c r="G20" s="4">
        <f t="shared" si="3"/>
        <v>4.8365242131468209</v>
      </c>
      <c r="I20" s="4">
        <f t="shared" si="4"/>
        <v>1.0304790617302106</v>
      </c>
    </row>
    <row r="21" spans="1:9" x14ac:dyDescent="0.2">
      <c r="A21" s="4">
        <f>IF('True_Odds_Calculator_3-way'!A22="","",'True_Odds_Calculator_3-way'!A22)</f>
        <v>1.47</v>
      </c>
      <c r="B21" s="4">
        <f>IF('True_Odds_Calculator_3-way'!B22="","",'True_Odds_Calculator_3-way'!B22)</f>
        <v>4.76</v>
      </c>
      <c r="C21" s="4">
        <f>IF('True_Odds_Calculator_3-way'!C22="","",'True_Odds_Calculator_3-way'!C22)</f>
        <v>7.05</v>
      </c>
      <c r="D21" s="4">
        <f t="shared" si="0"/>
        <v>3.2200114088188458E-2</v>
      </c>
      <c r="E21" s="4">
        <f t="shared" si="1"/>
        <v>1.4935655609152334</v>
      </c>
      <c r="F21" s="4">
        <f t="shared" si="2"/>
        <v>5.0162863203450874</v>
      </c>
      <c r="G21" s="4">
        <f t="shared" si="3"/>
        <v>7.6271483614009261</v>
      </c>
      <c r="I21" s="4">
        <f t="shared" si="4"/>
        <v>1.0322001140881885</v>
      </c>
    </row>
    <row r="22" spans="1:9" x14ac:dyDescent="0.2">
      <c r="A22" s="4">
        <f>IF('True_Odds_Calculator_3-way'!A23="","",'True_Odds_Calculator_3-way'!A23)</f>
        <v>3.29</v>
      </c>
      <c r="B22" s="4">
        <f>IF('True_Odds_Calculator_3-way'!B23="","",'True_Odds_Calculator_3-way'!B23)</f>
        <v>3.82</v>
      </c>
      <c r="C22" s="4">
        <f>IF('True_Odds_Calculator_3-way'!C23="","",'True_Odds_Calculator_3-way'!C23)</f>
        <v>2.16</v>
      </c>
      <c r="D22" s="4">
        <f t="shared" si="0"/>
        <v>2.8694435456159795E-2</v>
      </c>
      <c r="E22" s="4">
        <f t="shared" si="1"/>
        <v>3.3968942526288601</v>
      </c>
      <c r="F22" s="4">
        <f t="shared" si="2"/>
        <v>3.964866636469043</v>
      </c>
      <c r="G22" s="4">
        <f t="shared" si="3"/>
        <v>2.2055669999454017</v>
      </c>
      <c r="I22" s="4">
        <f t="shared" si="4"/>
        <v>1.0286944354561598</v>
      </c>
    </row>
    <row r="23" spans="1:9" x14ac:dyDescent="0.2">
      <c r="A23" s="4">
        <f>IF('True_Odds_Calculator_3-way'!A24="","",'True_Odds_Calculator_3-way'!A24)</f>
        <v>1.57</v>
      </c>
      <c r="B23" s="4">
        <f>IF('True_Odds_Calculator_3-way'!B24="","",'True_Odds_Calculator_3-way'!B24)</f>
        <v>4.21</v>
      </c>
      <c r="C23" s="4">
        <f>IF('True_Odds_Calculator_3-way'!C24="","",'True_Odds_Calculator_3-way'!C24)</f>
        <v>5.65</v>
      </c>
      <c r="D23" s="4">
        <f t="shared" si="0"/>
        <v>5.1463516813115007E-2</v>
      </c>
      <c r="E23" s="4">
        <f t="shared" si="1"/>
        <v>1.6134544819050138</v>
      </c>
      <c r="F23" s="4">
        <f t="shared" si="2"/>
        <v>4.5377159739898634</v>
      </c>
      <c r="G23" s="4">
        <f t="shared" si="3"/>
        <v>6.2563875825401016</v>
      </c>
      <c r="I23" s="4">
        <f t="shared" si="4"/>
        <v>1.051463516813115</v>
      </c>
    </row>
    <row r="24" spans="1:9" x14ac:dyDescent="0.2">
      <c r="A24" s="4">
        <f>IF('True_Odds_Calculator_3-way'!A25="","",'True_Odds_Calculator_3-way'!A25)</f>
        <v>1.36</v>
      </c>
      <c r="B24" s="4">
        <f>IF('True_Odds_Calculator_3-way'!B25="","",'True_Odds_Calculator_3-way'!B25)</f>
        <v>4.99</v>
      </c>
      <c r="C24" s="4">
        <f>IF('True_Odds_Calculator_3-way'!C25="","",'True_Odds_Calculator_3-way'!C25)</f>
        <v>8.48</v>
      </c>
      <c r="D24" s="4">
        <f t="shared" si="0"/>
        <v>5.3619447552151867E-2</v>
      </c>
      <c r="E24" s="4">
        <f t="shared" si="1"/>
        <v>1.3938817569583795</v>
      </c>
      <c r="F24" s="4">
        <f t="shared" si="2"/>
        <v>5.4786219334241144</v>
      </c>
      <c r="G24" s="4">
        <f t="shared" si="3"/>
        <v>9.9948647266745159</v>
      </c>
      <c r="I24" s="4">
        <f t="shared" si="4"/>
        <v>1.0536194475521519</v>
      </c>
    </row>
    <row r="25" spans="1:9" x14ac:dyDescent="0.2">
      <c r="A25" s="4">
        <f>IF('True_Odds_Calculator_3-way'!A26="","",'True_Odds_Calculator_3-way'!A26)</f>
        <v>2.02</v>
      </c>
      <c r="B25" s="4">
        <f>IF('True_Odds_Calculator_3-way'!B26="","",'True_Odds_Calculator_3-way'!B26)</f>
        <v>3.9</v>
      </c>
      <c r="C25" s="4">
        <f>IF('True_Odds_Calculator_3-way'!C26="","",'True_Odds_Calculator_3-way'!C26)</f>
        <v>3.41</v>
      </c>
      <c r="D25" s="4">
        <f t="shared" si="0"/>
        <v>4.4714893325560778E-2</v>
      </c>
      <c r="E25" s="4">
        <f t="shared" si="1"/>
        <v>2.0827061762290358</v>
      </c>
      <c r="F25" s="4">
        <f t="shared" si="2"/>
        <v>4.1406960147723568</v>
      </c>
      <c r="G25" s="4">
        <f t="shared" si="3"/>
        <v>3.5925970833753103</v>
      </c>
      <c r="I25" s="4">
        <f t="shared" si="4"/>
        <v>1.0447148933255608</v>
      </c>
    </row>
    <row r="26" spans="1:9" x14ac:dyDescent="0.2">
      <c r="A26" s="4">
        <f>IF('True_Odds_Calculator_3-way'!A27="","",'True_Odds_Calculator_3-way'!A27)</f>
        <v>2.4300000000000002</v>
      </c>
      <c r="B26" s="4">
        <f>IF('True_Odds_Calculator_3-way'!B27="","",'True_Odds_Calculator_3-way'!B27)</f>
        <v>3.73</v>
      </c>
      <c r="C26" s="4">
        <f>IF('True_Odds_Calculator_3-way'!C27="","",'True_Odds_Calculator_3-way'!C27)</f>
        <v>2.74</v>
      </c>
      <c r="D26" s="4">
        <f t="shared" si="0"/>
        <v>4.4582652139799173E-2</v>
      </c>
      <c r="E26" s="4">
        <f t="shared" si="1"/>
        <v>2.5210396534596744</v>
      </c>
      <c r="F26" s="4">
        <f t="shared" si="2"/>
        <v>3.9488913832578603</v>
      </c>
      <c r="G26" s="4">
        <f t="shared" si="3"/>
        <v>2.8563053916416066</v>
      </c>
      <c r="I26" s="4">
        <f t="shared" si="4"/>
        <v>1.0445826521397992</v>
      </c>
    </row>
    <row r="27" spans="1:9" x14ac:dyDescent="0.2">
      <c r="A27" s="4">
        <f>IF('True_Odds_Calculator_3-way'!A28="","",'True_Odds_Calculator_3-way'!A28)</f>
        <v>2.77</v>
      </c>
      <c r="B27" s="4">
        <f>IF('True_Odds_Calculator_3-way'!B28="","",'True_Odds_Calculator_3-way'!B28)</f>
        <v>3.54</v>
      </c>
      <c r="C27" s="4">
        <f>IF('True_Odds_Calculator_3-way'!C28="","",'True_Odds_Calculator_3-way'!C28)</f>
        <v>2.5</v>
      </c>
      <c r="D27" s="4">
        <f t="shared" si="0"/>
        <v>4.3496706031124432E-2</v>
      </c>
      <c r="E27" s="4">
        <f t="shared" si="1"/>
        <v>2.8859035383401941</v>
      </c>
      <c r="F27" s="4">
        <f t="shared" si="2"/>
        <v>3.7315246566237246</v>
      </c>
      <c r="G27" s="4">
        <f t="shared" si="3"/>
        <v>2.5940263340752212</v>
      </c>
      <c r="I27" s="4">
        <f t="shared" si="4"/>
        <v>1.0434967060311244</v>
      </c>
    </row>
    <row r="28" spans="1:9" x14ac:dyDescent="0.2">
      <c r="A28" s="4">
        <f>IF('True_Odds_Calculator_3-way'!A29="","",'True_Odds_Calculator_3-way'!A29)</f>
        <v>2.56</v>
      </c>
      <c r="B28" s="4">
        <f>IF('True_Odds_Calculator_3-way'!B29="","",'True_Odds_Calculator_3-way'!B29)</f>
        <v>3.3</v>
      </c>
      <c r="C28" s="4">
        <f>IF('True_Odds_Calculator_3-way'!C29="","",'True_Odds_Calculator_3-way'!C29)</f>
        <v>2.85</v>
      </c>
      <c r="D28" s="4">
        <f t="shared" si="0"/>
        <v>4.4532496012759104E-2</v>
      </c>
      <c r="E28" s="4">
        <f t="shared" si="1"/>
        <v>2.661125602369689</v>
      </c>
      <c r="F28" s="4">
        <f t="shared" si="2"/>
        <v>3.469979534776467</v>
      </c>
      <c r="G28" s="4">
        <f t="shared" si="3"/>
        <v>2.9758979556522385</v>
      </c>
      <c r="I28" s="4">
        <f t="shared" si="4"/>
        <v>1.0445324960127591</v>
      </c>
    </row>
    <row r="29" spans="1:9" x14ac:dyDescent="0.2">
      <c r="A29" s="4">
        <f>IF('True_Odds_Calculator_3-way'!A30="","",'True_Odds_Calculator_3-way'!A30)</f>
        <v>1.65</v>
      </c>
      <c r="B29" s="4">
        <f>IF('True_Odds_Calculator_3-way'!B30="","",'True_Odds_Calculator_3-way'!B30)</f>
        <v>4</v>
      </c>
      <c r="C29" s="4">
        <f>IF('True_Odds_Calculator_3-way'!C30="","",'True_Odds_Calculator_3-way'!C30)</f>
        <v>5.19</v>
      </c>
      <c r="D29" s="4">
        <f t="shared" si="0"/>
        <v>4.8738833420914229E-2</v>
      </c>
      <c r="E29" s="4">
        <f t="shared" si="1"/>
        <v>1.6954488083747861</v>
      </c>
      <c r="F29" s="4">
        <f t="shared" si="2"/>
        <v>4.2780067440989127</v>
      </c>
      <c r="G29" s="4">
        <f t="shared" si="3"/>
        <v>5.6679076693968717</v>
      </c>
      <c r="I29" s="4">
        <f t="shared" si="4"/>
        <v>1.0487388334209142</v>
      </c>
    </row>
    <row r="30" spans="1:9" x14ac:dyDescent="0.2">
      <c r="A30" s="4">
        <f>IF('True_Odds_Calculator_3-way'!A31="","",'True_Odds_Calculator_3-way'!A31)</f>
        <v>1.84</v>
      </c>
      <c r="B30" s="4">
        <f>IF('True_Odds_Calculator_3-way'!B31="","",'True_Odds_Calculator_3-way'!B31)</f>
        <v>3.79</v>
      </c>
      <c r="C30" s="4">
        <f>IF('True_Odds_Calculator_3-way'!C31="","",'True_Odds_Calculator_3-way'!C31)</f>
        <v>4.16</v>
      </c>
      <c r="D30" s="4">
        <f t="shared" si="0"/>
        <v>4.7715118998243877E-2</v>
      </c>
      <c r="E30" s="4">
        <f t="shared" si="1"/>
        <v>1.8954714906090773</v>
      </c>
      <c r="F30" s="4">
        <f t="shared" si="2"/>
        <v>4.0331166780110417</v>
      </c>
      <c r="G30" s="4">
        <f t="shared" si="3"/>
        <v>4.4547482629504778</v>
      </c>
      <c r="I30" s="4">
        <f t="shared" si="4"/>
        <v>1.0477151189982439</v>
      </c>
    </row>
    <row r="31" spans="1:9" x14ac:dyDescent="0.2">
      <c r="A31" s="4">
        <f>IF('True_Odds_Calculator_3-way'!A32="","",'True_Odds_Calculator_3-way'!A32)</f>
        <v>2.41</v>
      </c>
      <c r="B31" s="4">
        <f>IF('True_Odds_Calculator_3-way'!B32="","",'True_Odds_Calculator_3-way'!B32)</f>
        <v>3.42</v>
      </c>
      <c r="C31" s="4">
        <f>IF('True_Odds_Calculator_3-way'!C32="","",'True_Odds_Calculator_3-way'!C32)</f>
        <v>2.97</v>
      </c>
      <c r="D31" s="4">
        <f t="shared" si="0"/>
        <v>4.403575685514971E-2</v>
      </c>
      <c r="E31" s="4">
        <f t="shared" si="1"/>
        <v>2.4983812131317999</v>
      </c>
      <c r="F31" s="4">
        <f t="shared" si="2"/>
        <v>3.6007609462139349</v>
      </c>
      <c r="G31" s="4">
        <f t="shared" si="3"/>
        <v>3.1053802938469937</v>
      </c>
      <c r="I31" s="4">
        <f t="shared" si="4"/>
        <v>1.0440357568551497</v>
      </c>
    </row>
    <row r="32" spans="1:9" x14ac:dyDescent="0.2">
      <c r="A32" s="4">
        <f>IF('True_Odds_Calculator_3-way'!A33="","",'True_Odds_Calculator_3-way'!A33)</f>
        <v>1.63</v>
      </c>
      <c r="B32" s="4">
        <f>IF('True_Odds_Calculator_3-way'!B33="","",'True_Odds_Calculator_3-way'!B33)</f>
        <v>4.22</v>
      </c>
      <c r="C32" s="4">
        <f>IF('True_Odds_Calculator_3-way'!C33="","",'True_Odds_Calculator_3-way'!C33)</f>
        <v>5.03</v>
      </c>
      <c r="D32" s="4">
        <f t="shared" si="0"/>
        <v>4.9270914217541151E-2</v>
      </c>
      <c r="E32" s="4">
        <f t="shared" si="1"/>
        <v>1.6748362542879747</v>
      </c>
      <c r="F32" s="4">
        <f t="shared" si="2"/>
        <v>4.5342593237328135</v>
      </c>
      <c r="G32" s="4">
        <f t="shared" si="3"/>
        <v>5.482951560340684</v>
      </c>
      <c r="I32" s="4">
        <f t="shared" si="4"/>
        <v>1.0492709142175412</v>
      </c>
    </row>
    <row r="33" spans="1:9" x14ac:dyDescent="0.2">
      <c r="A33" s="4">
        <f>IF('True_Odds_Calculator_3-way'!A34="","",'True_Odds_Calculator_3-way'!A34)</f>
        <v>2.21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3.15</v>
      </c>
      <c r="D33" s="4">
        <f t="shared" si="0"/>
        <v>5.5663290957408629E-2</v>
      </c>
      <c r="E33" s="4">
        <f t="shared" si="1"/>
        <v>2.3044965517241378</v>
      </c>
      <c r="F33" s="4">
        <f t="shared" si="2"/>
        <v>3.7430773366789141</v>
      </c>
      <c r="G33" s="4">
        <f t="shared" si="3"/>
        <v>3.3455346415698841</v>
      </c>
      <c r="I33" s="4">
        <f t="shared" si="4"/>
        <v>1.0556632909574086</v>
      </c>
    </row>
    <row r="34" spans="1:9" x14ac:dyDescent="0.2">
      <c r="A34" s="4">
        <f>IF('True_Odds_Calculator_3-way'!A35="","",'True_Odds_Calculator_3-way'!A35)</f>
        <v>2.4500000000000002</v>
      </c>
      <c r="B34" s="4">
        <f>IF('True_Odds_Calculator_3-way'!B35="","",'True_Odds_Calculator_3-way'!B35)</f>
        <v>3.1</v>
      </c>
      <c r="C34" s="4">
        <f>IF('True_Odds_Calculator_3-way'!C35="","",'True_Odds_Calculator_3-way'!C35)</f>
        <v>3.08</v>
      </c>
      <c r="D34" s="4">
        <f t="shared" si="0"/>
        <v>5.5419235142737389E-2</v>
      </c>
      <c r="E34" s="4">
        <f t="shared" si="1"/>
        <v>2.5661410873349033</v>
      </c>
      <c r="F34" s="4">
        <f t="shared" si="2"/>
        <v>3.2883101548150089</v>
      </c>
      <c r="G34" s="4">
        <f t="shared" si="3"/>
        <v>3.2658153625643367</v>
      </c>
      <c r="I34" s="4">
        <f t="shared" si="4"/>
        <v>1.0554192351427374</v>
      </c>
    </row>
    <row r="35" spans="1:9" x14ac:dyDescent="0.2">
      <c r="A35" s="4">
        <f>IF('True_Odds_Calculator_3-way'!A36="","",'True_Odds_Calculator_3-way'!A36)</f>
        <v>2.0099999999999998</v>
      </c>
      <c r="B35" s="4">
        <f>IF('True_Odds_Calculator_3-way'!B36="","",'True_Odds_Calculator_3-way'!B36)</f>
        <v>3.35</v>
      </c>
      <c r="C35" s="4">
        <f>IF('True_Odds_Calculator_3-way'!C36="","",'True_Odds_Calculator_3-way'!C36)</f>
        <v>3.83</v>
      </c>
      <c r="D35" s="4">
        <f t="shared" si="0"/>
        <v>5.7116506241637666E-2</v>
      </c>
      <c r="E35" s="4">
        <f t="shared" si="1"/>
        <v>2.0899794575712876</v>
      </c>
      <c r="F35" s="4">
        <f t="shared" si="2"/>
        <v>3.5782191717149803</v>
      </c>
      <c r="G35" s="4">
        <f t="shared" si="3"/>
        <v>4.1312451925656939</v>
      </c>
      <c r="I35" s="4">
        <f t="shared" si="4"/>
        <v>1.0571165062416377</v>
      </c>
    </row>
    <row r="36" spans="1:9" x14ac:dyDescent="0.2">
      <c r="A36" s="4">
        <f>IF('True_Odds_Calculator_3-way'!A37="","",'True_Odds_Calculator_3-way'!A37)</f>
        <v>1.33</v>
      </c>
      <c r="B36" s="4">
        <f>IF('True_Odds_Calculator_3-way'!B37="","",'True_Odds_Calculator_3-way'!B37)</f>
        <v>4.4400000000000004</v>
      </c>
      <c r="C36" s="4">
        <f>IF('True_Odds_Calculator_3-way'!C37="","",'True_Odds_Calculator_3-way'!C37)</f>
        <v>11.6</v>
      </c>
      <c r="D36" s="4">
        <f t="shared" si="0"/>
        <v>6.3311821025069603E-2</v>
      </c>
      <c r="E36" s="4">
        <f t="shared" si="1"/>
        <v>1.3684088283065798</v>
      </c>
      <c r="F36" s="4">
        <f t="shared" si="2"/>
        <v>4.8990481348898323</v>
      </c>
      <c r="G36" s="4">
        <f t="shared" si="3"/>
        <v>15.360285587858924</v>
      </c>
      <c r="I36" s="4">
        <f t="shared" si="4"/>
        <v>1.0633118210250696</v>
      </c>
    </row>
    <row r="37" spans="1:9" x14ac:dyDescent="0.2">
      <c r="A37" s="4">
        <f>IF('True_Odds_Calculator_3-way'!A38="","",'True_Odds_Calculator_3-way'!A38)</f>
        <v>3.28</v>
      </c>
      <c r="B37" s="4">
        <f>IF('True_Odds_Calculator_3-way'!B38="","",'True_Odds_Calculator_3-way'!B38)</f>
        <v>3.86</v>
      </c>
      <c r="C37" s="4">
        <f>IF('True_Odds_Calculator_3-way'!C38="","",'True_Odds_Calculator_3-way'!C38)</f>
        <v>2.15</v>
      </c>
      <c r="D37" s="4">
        <f t="shared" si="0"/>
        <v>2.9061685363208634E-2</v>
      </c>
      <c r="E37" s="4">
        <f t="shared" si="1"/>
        <v>3.38763921891386</v>
      </c>
      <c r="F37" s="4">
        <f t="shared" si="2"/>
        <v>4.0099425875476067</v>
      </c>
      <c r="G37" s="4">
        <f t="shared" si="3"/>
        <v>2.1957316922335641</v>
      </c>
      <c r="I37" s="4">
        <f t="shared" si="4"/>
        <v>1.0290616853632086</v>
      </c>
    </row>
    <row r="38" spans="1:9" x14ac:dyDescent="0.2">
      <c r="A38" s="4">
        <f>IF('True_Odds_Calculator_3-way'!A39="","",'True_Odds_Calculator_3-way'!A39)</f>
        <v>1.88</v>
      </c>
      <c r="B38" s="4">
        <f>IF('True_Odds_Calculator_3-way'!B39="","",'True_Odds_Calculator_3-way'!B39)</f>
        <v>3.8</v>
      </c>
      <c r="C38" s="4">
        <f>IF('True_Odds_Calculator_3-way'!C39="","",'True_Odds_Calculator_3-way'!C39)</f>
        <v>4.28</v>
      </c>
      <c r="D38" s="4">
        <f t="shared" si="0"/>
        <v>2.8717648166947329E-2</v>
      </c>
      <c r="E38" s="4">
        <f t="shared" si="1"/>
        <v>1.9144532528334144</v>
      </c>
      <c r="F38" s="4">
        <f t="shared" si="2"/>
        <v>3.9434455434648017</v>
      </c>
      <c r="G38" s="4">
        <f t="shared" si="3"/>
        <v>4.4628450436705007</v>
      </c>
      <c r="I38" s="4">
        <f t="shared" si="4"/>
        <v>1.0287176481669473</v>
      </c>
    </row>
    <row r="39" spans="1:9" x14ac:dyDescent="0.2">
      <c r="A39" s="4">
        <f>IF('True_Odds_Calculator_3-way'!A40="","",'True_Odds_Calculator_3-way'!A40)</f>
        <v>2.3199999999999998</v>
      </c>
      <c r="B39" s="4">
        <f>IF('True_Odds_Calculator_3-way'!B40="","",'True_Odds_Calculator_3-way'!B40)</f>
        <v>3.44</v>
      </c>
      <c r="C39" s="4">
        <f>IF('True_Odds_Calculator_3-way'!C40="","",'True_Odds_Calculator_3-way'!C40)</f>
        <v>3.26</v>
      </c>
      <c r="D39" s="4">
        <f t="shared" si="0"/>
        <v>2.8480623434893992E-2</v>
      </c>
      <c r="E39" s="4">
        <f t="shared" si="1"/>
        <v>2.3722488168575189</v>
      </c>
      <c r="F39" s="4">
        <f t="shared" si="2"/>
        <v>3.5561354961553824</v>
      </c>
      <c r="G39" s="4">
        <f t="shared" si="3"/>
        <v>3.3641158329701368</v>
      </c>
      <c r="I39" s="4">
        <f t="shared" si="4"/>
        <v>1.028480623434894</v>
      </c>
    </row>
    <row r="40" spans="1:9" x14ac:dyDescent="0.2">
      <c r="A40" s="4">
        <f>IF('True_Odds_Calculator_3-way'!A41="","",'True_Odds_Calculator_3-way'!A41)</f>
        <v>1.26</v>
      </c>
      <c r="B40" s="4">
        <f>IF('True_Odds_Calculator_3-way'!B41="","",'True_Odds_Calculator_3-way'!B41)</f>
        <v>6.64</v>
      </c>
      <c r="C40" s="4">
        <f>IF('True_Odds_Calculator_3-way'!C41="","",'True_Odds_Calculator_3-way'!C41)</f>
        <v>11</v>
      </c>
      <c r="D40" s="4">
        <f t="shared" si="0"/>
        <v>3.5162294198438637E-2</v>
      </c>
      <c r="E40" s="4">
        <f t="shared" si="1"/>
        <v>1.278886809582924</v>
      </c>
      <c r="F40" s="4">
        <f t="shared" si="2"/>
        <v>7.2003755476736879</v>
      </c>
      <c r="G40" s="4">
        <f t="shared" si="3"/>
        <v>12.628123970873423</v>
      </c>
      <c r="I40" s="4">
        <f t="shared" si="4"/>
        <v>1.0351622941984386</v>
      </c>
    </row>
    <row r="41" spans="1:9" x14ac:dyDescent="0.2">
      <c r="A41" s="4">
        <f>IF('True_Odds_Calculator_3-way'!A42="","",'True_Odds_Calculator_3-way'!A42)</f>
        <v>2.39</v>
      </c>
      <c r="B41" s="4">
        <f>IF('True_Odds_Calculator_3-way'!B42="","",'True_Odds_Calculator_3-way'!B42)</f>
        <v>3.53</v>
      </c>
      <c r="C41" s="4">
        <f>IF('True_Odds_Calculator_3-way'!C42="","",'True_Odds_Calculator_3-way'!C42)</f>
        <v>3.08</v>
      </c>
      <c r="D41" s="4">
        <f t="shared" si="0"/>
        <v>2.6371485496498703E-2</v>
      </c>
      <c r="E41" s="4">
        <f t="shared" si="1"/>
        <v>2.4412897482946221</v>
      </c>
      <c r="F41" s="4">
        <f t="shared" si="2"/>
        <v>3.643045328384412</v>
      </c>
      <c r="G41" s="4">
        <f t="shared" si="3"/>
        <v>3.165710748286811</v>
      </c>
      <c r="I41" s="4">
        <f t="shared" si="4"/>
        <v>1.0263714854964987</v>
      </c>
    </row>
    <row r="42" spans="1:9" x14ac:dyDescent="0.2">
      <c r="A42" s="4">
        <f>IF('True_Odds_Calculator_3-way'!A43="","",'True_Odds_Calculator_3-way'!A43)</f>
        <v>1.7</v>
      </c>
      <c r="B42" s="4">
        <f>IF('True_Odds_Calculator_3-way'!B43="","",'True_Odds_Calculator_3-way'!B43)</f>
        <v>4.03</v>
      </c>
      <c r="C42" s="4">
        <f>IF('True_Odds_Calculator_3-way'!C43="","",'True_Odds_Calculator_3-way'!C43)</f>
        <v>5.1100000000000003</v>
      </c>
      <c r="D42" s="4">
        <f t="shared" si="0"/>
        <v>3.2068968176685697E-2</v>
      </c>
      <c r="E42" s="4">
        <f t="shared" si="1"/>
        <v>1.7314648992263242</v>
      </c>
      <c r="F42" s="4">
        <f t="shared" si="2"/>
        <v>4.2114253131026116</v>
      </c>
      <c r="G42" s="4">
        <f t="shared" si="3"/>
        <v>5.4052575589375573</v>
      </c>
      <c r="I42" s="4">
        <f t="shared" si="4"/>
        <v>1.0320689681766857</v>
      </c>
    </row>
    <row r="43" spans="1: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4.03</v>
      </c>
      <c r="C43" s="4">
        <f>IF('True_Odds_Calculator_3-way'!C44="","",'True_Odds_Calculator_3-way'!C44)</f>
        <v>4.58</v>
      </c>
      <c r="D43" s="4">
        <f t="shared" si="0"/>
        <v>2.827732197907773E-2</v>
      </c>
      <c r="E43" s="4">
        <f t="shared" si="1"/>
        <v>1.8103742375627929</v>
      </c>
      <c r="F43" s="4">
        <f t="shared" si="2"/>
        <v>4.1891276551361489</v>
      </c>
      <c r="G43" s="4">
        <f t="shared" si="3"/>
        <v>4.7866394394646408</v>
      </c>
      <c r="I43" s="4">
        <f t="shared" si="4"/>
        <v>1.0282773219790777</v>
      </c>
    </row>
    <row r="44" spans="1:9" x14ac:dyDescent="0.2">
      <c r="A44" s="4">
        <f>IF('True_Odds_Calculator_3-way'!A45="","",'True_Odds_Calculator_3-way'!A45)</f>
        <v>2.29</v>
      </c>
      <c r="B44" s="4">
        <f>IF('True_Odds_Calculator_3-way'!B45="","",'True_Odds_Calculator_3-way'!B45)</f>
        <v>3.47</v>
      </c>
      <c r="C44" s="4">
        <f>IF('True_Odds_Calculator_3-way'!C45="","",'True_Odds_Calculator_3-way'!C45)</f>
        <v>3.31</v>
      </c>
      <c r="D44" s="4">
        <f t="shared" si="0"/>
        <v>2.6980464373147051E-2</v>
      </c>
      <c r="E44" s="4">
        <f t="shared" si="1"/>
        <v>2.3381544971704975</v>
      </c>
      <c r="F44" s="4">
        <f t="shared" si="2"/>
        <v>3.5817779920910766</v>
      </c>
      <c r="G44" s="4">
        <f t="shared" si="3"/>
        <v>3.411556741586077</v>
      </c>
      <c r="I44" s="4">
        <f t="shared" si="4"/>
        <v>1.0269804643731471</v>
      </c>
    </row>
    <row r="45" spans="1:9" x14ac:dyDescent="0.2">
      <c r="A45" s="4">
        <f>IF('True_Odds_Calculator_3-way'!A46="","",'True_Odds_Calculator_3-way'!A46)</f>
        <v>1.17</v>
      </c>
      <c r="B45" s="4">
        <f>IF('True_Odds_Calculator_3-way'!B46="","",'True_Odds_Calculator_3-way'!B46)</f>
        <v>7.86</v>
      </c>
      <c r="C45" s="4">
        <f>IF('True_Odds_Calculator_3-way'!C46="","",'True_Odds_Calculator_3-way'!C46)</f>
        <v>18.64</v>
      </c>
      <c r="D45" s="4">
        <f t="shared" si="0"/>
        <v>3.557538647470837E-2</v>
      </c>
      <c r="E45" s="4">
        <f t="shared" si="1"/>
        <v>1.1864614414840728</v>
      </c>
      <c r="F45" s="4">
        <f t="shared" si="2"/>
        <v>8.6679147753222416</v>
      </c>
      <c r="G45" s="4">
        <f t="shared" si="3"/>
        <v>23.929394973599347</v>
      </c>
      <c r="I45" s="4">
        <f t="shared" si="4"/>
        <v>1.0355753864747084</v>
      </c>
    </row>
    <row r="46" spans="1:9" x14ac:dyDescent="0.2">
      <c r="A46" s="4">
        <f>IF('True_Odds_Calculator_3-way'!A47="","",'True_Odds_Calculator_3-way'!A47)</f>
        <v>1.22</v>
      </c>
      <c r="B46" s="4">
        <f>IF('True_Odds_Calculator_3-way'!B47="","",'True_Odds_Calculator_3-way'!B47)</f>
        <v>6.96</v>
      </c>
      <c r="C46" s="4">
        <f>IF('True_Odds_Calculator_3-way'!C47="","",'True_Odds_Calculator_3-way'!C47)</f>
        <v>13.55</v>
      </c>
      <c r="D46" s="4">
        <f t="shared" si="0"/>
        <v>3.71510300744613E-2</v>
      </c>
      <c r="E46" s="4">
        <f t="shared" si="1"/>
        <v>1.238714606260279</v>
      </c>
      <c r="F46" s="4">
        <f t="shared" si="2"/>
        <v>7.616466189570013</v>
      </c>
      <c r="G46" s="4">
        <f t="shared" si="3"/>
        <v>16.282120612326153</v>
      </c>
      <c r="I46" s="4">
        <f t="shared" si="4"/>
        <v>1.0371510300744613</v>
      </c>
    </row>
    <row r="47" spans="1:9" x14ac:dyDescent="0.2">
      <c r="A47" s="4">
        <f>IF('True_Odds_Calculator_3-way'!A48="","",'True_Odds_Calculator_3-way'!A48)</f>
        <v>1.1599999999999999</v>
      </c>
      <c r="B47" s="4">
        <f>IF('True_Odds_Calculator_3-way'!B48="","",'True_Odds_Calculator_3-way'!B48)</f>
        <v>8.3699999999999992</v>
      </c>
      <c r="C47" s="4">
        <f>IF('True_Odds_Calculator_3-way'!C48="","",'True_Odds_Calculator_3-way'!C48)</f>
        <v>18.16</v>
      </c>
      <c r="D47" s="4">
        <f t="shared" si="0"/>
        <v>3.660935783509589E-2</v>
      </c>
      <c r="E47" s="4">
        <f t="shared" si="1"/>
        <v>1.1766562974915982</v>
      </c>
      <c r="F47" s="4">
        <f t="shared" si="2"/>
        <v>9.3221671643121038</v>
      </c>
      <c r="G47" s="4">
        <f t="shared" si="3"/>
        <v>23.330166642908296</v>
      </c>
      <c r="I47" s="4">
        <f t="shared" si="4"/>
        <v>1.0366093578350959</v>
      </c>
    </row>
    <row r="48" spans="1:9" x14ac:dyDescent="0.2">
      <c r="A48" s="4">
        <f>IF('True_Odds_Calculator_3-way'!A49="","",'True_Odds_Calculator_3-way'!A49)</f>
        <v>3.23</v>
      </c>
      <c r="B48" s="4">
        <f>IF('True_Odds_Calculator_3-way'!B49="","",'True_Odds_Calculator_3-way'!B49)</f>
        <v>3.9</v>
      </c>
      <c r="C48" s="4">
        <f>IF('True_Odds_Calculator_3-way'!C49="","",'True_Odds_Calculator_3-way'!C49)</f>
        <v>2.17</v>
      </c>
      <c r="D48" s="4">
        <f t="shared" si="0"/>
        <v>2.6837272717628258E-2</v>
      </c>
      <c r="E48" s="4">
        <f t="shared" si="1"/>
        <v>3.3261071919770888</v>
      </c>
      <c r="F48" s="4">
        <f t="shared" si="2"/>
        <v>4.0409836752212138</v>
      </c>
      <c r="G48" s="4">
        <f t="shared" si="3"/>
        <v>2.2129586028589707</v>
      </c>
      <c r="I48" s="4">
        <f t="shared" si="4"/>
        <v>1.0268372727176283</v>
      </c>
    </row>
    <row r="49" spans="1:9" x14ac:dyDescent="0.2">
      <c r="A49" s="4">
        <f>IF('True_Odds_Calculator_3-way'!A50="","",'True_Odds_Calculator_3-way'!A50)</f>
        <v>2.33</v>
      </c>
      <c r="B49" s="4">
        <f>IF('True_Odds_Calculator_3-way'!B50="","",'True_Odds_Calculator_3-way'!B50)</f>
        <v>3.4</v>
      </c>
      <c r="C49" s="4">
        <f>IF('True_Odds_Calculator_3-way'!C50="","",'True_Odds_Calculator_3-way'!C50)</f>
        <v>3.29</v>
      </c>
      <c r="D49" s="4">
        <f t="shared" si="0"/>
        <v>2.7253564196201729E-2</v>
      </c>
      <c r="E49" s="4">
        <f t="shared" si="1"/>
        <v>2.3803854640571269</v>
      </c>
      <c r="F49" s="4">
        <f t="shared" si="2"/>
        <v>3.508364151304046</v>
      </c>
      <c r="G49" s="4">
        <f t="shared" si="3"/>
        <v>3.3913612610862054</v>
      </c>
      <c r="I49" s="4">
        <f t="shared" si="4"/>
        <v>1.0272535641962017</v>
      </c>
    </row>
    <row r="50" spans="1:9" x14ac:dyDescent="0.2">
      <c r="A50" s="4">
        <f>IF('True_Odds_Calculator_3-way'!A51="","",'True_Odds_Calculator_3-way'!A51)</f>
        <v>2.58</v>
      </c>
      <c r="B50" s="4">
        <f>IF('True_Odds_Calculator_3-way'!B51="","",'True_Odds_Calculator_3-way'!B51)</f>
        <v>3.33</v>
      </c>
      <c r="C50" s="4">
        <f>IF('True_Odds_Calculator_3-way'!C51="","",'True_Odds_Calculator_3-way'!C51)</f>
        <v>2.94</v>
      </c>
      <c r="D50" s="4">
        <f t="shared" si="0"/>
        <v>2.8033253946875059E-2</v>
      </c>
      <c r="E50" s="4">
        <f t="shared" si="1"/>
        <v>2.6437367884940732</v>
      </c>
      <c r="F50" s="4">
        <f t="shared" si="2"/>
        <v>3.4369471826213887</v>
      </c>
      <c r="G50" s="4">
        <f t="shared" si="3"/>
        <v>3.0230510383020648</v>
      </c>
      <c r="I50" s="4">
        <f t="shared" si="4"/>
        <v>1.0280332539468751</v>
      </c>
    </row>
    <row r="51" spans="1:9" x14ac:dyDescent="0.2">
      <c r="A51" s="4">
        <f>IF('True_Odds_Calculator_3-way'!A52="","",'True_Odds_Calculator_3-way'!A52)</f>
        <v>2.12</v>
      </c>
      <c r="B51" s="4">
        <f>IF('True_Odds_Calculator_3-way'!B52="","",'True_Odds_Calculator_3-way'!B52)</f>
        <v>3.67</v>
      </c>
      <c r="C51" s="4">
        <f>IF('True_Odds_Calculator_3-way'!C52="","",'True_Odds_Calculator_3-way'!C52)</f>
        <v>3.51</v>
      </c>
      <c r="D51" s="4">
        <f t="shared" si="0"/>
        <v>2.907796214052949E-2</v>
      </c>
      <c r="E51" s="4">
        <f t="shared" si="1"/>
        <v>2.164476588256417</v>
      </c>
      <c r="F51" s="4">
        <f t="shared" si="2"/>
        <v>3.8053645824817881</v>
      </c>
      <c r="G51" s="4">
        <f t="shared" si="3"/>
        <v>3.6336201757884283</v>
      </c>
      <c r="I51" s="4">
        <f t="shared" si="4"/>
        <v>1.0290779621405295</v>
      </c>
    </row>
    <row r="52" spans="1:9" x14ac:dyDescent="0.2">
      <c r="A52" s="4">
        <f>IF('True_Odds_Calculator_3-way'!A53="","",'True_Odds_Calculator_3-way'!A53)</f>
        <v>2.58</v>
      </c>
      <c r="B52" s="4">
        <f>IF('True_Odds_Calculator_3-way'!B53="","",'True_Odds_Calculator_3-way'!B53)</f>
        <v>3.31</v>
      </c>
      <c r="C52" s="4">
        <f>IF('True_Odds_Calculator_3-way'!C53="","",'True_Odds_Calculator_3-way'!C53)</f>
        <v>2.87</v>
      </c>
      <c r="D52" s="4">
        <f t="shared" si="0"/>
        <v>3.8143758599312738E-2</v>
      </c>
      <c r="E52" s="4">
        <f t="shared" si="1"/>
        <v>2.6675038145457086</v>
      </c>
      <c r="F52" s="4">
        <f t="shared" si="2"/>
        <v>3.4554224212255824</v>
      </c>
      <c r="G52" s="4">
        <f t="shared" si="3"/>
        <v>2.9786951550133063</v>
      </c>
      <c r="I52" s="4">
        <f t="shared" si="4"/>
        <v>1.0381437585993127</v>
      </c>
    </row>
    <row r="53" spans="1:9" x14ac:dyDescent="0.2">
      <c r="A53" s="4">
        <f>IF('True_Odds_Calculator_3-way'!A54="","",'True_Odds_Calculator_3-way'!A54)</f>
        <v>2.06</v>
      </c>
      <c r="B53" s="4">
        <f>IF('True_Odds_Calculator_3-way'!B54="","",'True_Odds_Calculator_3-way'!B54)</f>
        <v>3.3</v>
      </c>
      <c r="C53" s="4">
        <f>IF('True_Odds_Calculator_3-way'!C54="","",'True_Odds_Calculator_3-way'!C54)</f>
        <v>4</v>
      </c>
      <c r="D53" s="4">
        <f t="shared" si="0"/>
        <v>3.8467196234186485E-2</v>
      </c>
      <c r="E53" s="4">
        <f t="shared" si="1"/>
        <v>2.1158894018778853</v>
      </c>
      <c r="F53" s="4">
        <f t="shared" si="2"/>
        <v>3.4458055250485762</v>
      </c>
      <c r="G53" s="4">
        <f t="shared" si="3"/>
        <v>4.2162497415753561</v>
      </c>
      <c r="I53" s="4">
        <f t="shared" si="4"/>
        <v>1.0384671962341865</v>
      </c>
    </row>
    <row r="54" spans="1:9" x14ac:dyDescent="0.2">
      <c r="A54" s="4">
        <f>IF('True_Odds_Calculator_3-way'!A55="","",'True_Odds_Calculator_3-way'!A55)</f>
        <v>1.56</v>
      </c>
      <c r="B54" s="4">
        <f>IF('True_Odds_Calculator_3-way'!B55="","",'True_Odds_Calculator_3-way'!B55)</f>
        <v>4.43</v>
      </c>
      <c r="C54" s="4">
        <f>IF('True_Odds_Calculator_3-way'!C55="","",'True_Odds_Calculator_3-way'!C55)</f>
        <v>5.72</v>
      </c>
      <c r="D54" s="4">
        <f t="shared" si="0"/>
        <v>4.1584450162328146E-2</v>
      </c>
      <c r="E54" s="4">
        <f t="shared" si="1"/>
        <v>1.5944788741847793</v>
      </c>
      <c r="F54" s="4">
        <f t="shared" si="2"/>
        <v>4.7198274791592496</v>
      </c>
      <c r="G54" s="4">
        <f t="shared" si="3"/>
        <v>6.212581179444709</v>
      </c>
      <c r="I54" s="4">
        <f t="shared" si="4"/>
        <v>1.0415844501623281</v>
      </c>
    </row>
    <row r="55" spans="1:9" x14ac:dyDescent="0.2">
      <c r="A55" s="4">
        <f>IF('True_Odds_Calculator_3-way'!A56="","",'True_Odds_Calculator_3-way'!A56)</f>
        <v>3.92</v>
      </c>
      <c r="B55" s="4">
        <f>IF('True_Odds_Calculator_3-way'!B56="","",'True_Odds_Calculator_3-way'!B56)</f>
        <v>3.5</v>
      </c>
      <c r="C55" s="4">
        <f>IF('True_Odds_Calculator_3-way'!C56="","",'True_Odds_Calculator_3-way'!C56)</f>
        <v>2</v>
      </c>
      <c r="D55" s="4">
        <f t="shared" si="0"/>
        <v>4.081632653061229E-2</v>
      </c>
      <c r="E55" s="4">
        <f t="shared" si="1"/>
        <v>4.140845070422535</v>
      </c>
      <c r="F55" s="4">
        <f t="shared" si="2"/>
        <v>3.6750000000000007</v>
      </c>
      <c r="G55" s="4">
        <f t="shared" si="3"/>
        <v>2.0559440559440558</v>
      </c>
      <c r="I55" s="4">
        <f t="shared" si="4"/>
        <v>1.0408163265306123</v>
      </c>
    </row>
    <row r="56" spans="1:9" x14ac:dyDescent="0.2">
      <c r="A56" s="4">
        <f>IF('True_Odds_Calculator_3-way'!A57="","",'True_Odds_Calculator_3-way'!A57)</f>
        <v>1.46</v>
      </c>
      <c r="B56" s="4">
        <f>IF('True_Odds_Calculator_3-way'!B57="","",'True_Odds_Calculator_3-way'!B57)</f>
        <v>4.9400000000000004</v>
      </c>
      <c r="C56" s="4">
        <f>IF('True_Odds_Calculator_3-way'!C57="","",'True_Odds_Calculator_3-way'!C57)</f>
        <v>6.86</v>
      </c>
      <c r="D56" s="4">
        <f t="shared" si="0"/>
        <v>3.3133251399072527E-2</v>
      </c>
      <c r="E56" s="4">
        <f t="shared" si="1"/>
        <v>1.4839281168318625</v>
      </c>
      <c r="F56" s="4">
        <f t="shared" si="2"/>
        <v>5.2250771839401082</v>
      </c>
      <c r="G56" s="4">
        <f t="shared" si="3"/>
        <v>7.4223523072264133</v>
      </c>
      <c r="I56" s="4">
        <f t="shared" si="4"/>
        <v>1.0331332513990725</v>
      </c>
    </row>
    <row r="57" spans="1:9" x14ac:dyDescent="0.2">
      <c r="A57" s="4">
        <f>IF('True_Odds_Calculator_3-way'!A58="","",'True_Odds_Calculator_3-way'!A58)</f>
        <v>1.49</v>
      </c>
      <c r="B57" s="4">
        <f>IF('True_Odds_Calculator_3-way'!B58="","",'True_Odds_Calculator_3-way'!B58)</f>
        <v>5.33</v>
      </c>
      <c r="C57" s="4">
        <f>IF('True_Odds_Calculator_3-way'!C58="","",'True_Odds_Calculator_3-way'!C58)</f>
        <v>5.79</v>
      </c>
      <c r="D57" s="4">
        <f t="shared" si="0"/>
        <v>3.1469772060610079E-2</v>
      </c>
      <c r="E57" s="4">
        <f t="shared" si="1"/>
        <v>1.5136584617620688</v>
      </c>
      <c r="F57" s="4">
        <f t="shared" si="2"/>
        <v>5.6456559345832806</v>
      </c>
      <c r="G57" s="4">
        <f t="shared" si="3"/>
        <v>6.1644053950562157</v>
      </c>
      <c r="I57" s="4">
        <f t="shared" si="4"/>
        <v>1.0314697720606101</v>
      </c>
    </row>
    <row r="58" spans="1:9" x14ac:dyDescent="0.2">
      <c r="A58" s="4">
        <f>IF('True_Odds_Calculator_3-way'!A59="","",'True_Odds_Calculator_3-way'!A59)</f>
        <v>1.84</v>
      </c>
      <c r="B58" s="4">
        <f>IF('True_Odds_Calculator_3-way'!B59="","",'True_Odds_Calculator_3-way'!B59)</f>
        <v>4.04</v>
      </c>
      <c r="C58" s="4">
        <f>IF('True_Odds_Calculator_3-way'!C59="","",'True_Odds_Calculator_3-way'!C59)</f>
        <v>4.2</v>
      </c>
      <c r="D58" s="4">
        <f t="shared" si="0"/>
        <v>2.9098251440050849E-2</v>
      </c>
      <c r="E58" s="4">
        <f t="shared" si="1"/>
        <v>1.8734350597813565</v>
      </c>
      <c r="F58" s="4">
        <f t="shared" si="2"/>
        <v>4.204766488055049</v>
      </c>
      <c r="G58" s="4">
        <f t="shared" si="3"/>
        <v>4.3783638240265672</v>
      </c>
      <c r="I58" s="4">
        <f t="shared" si="4"/>
        <v>1.0290982514400508</v>
      </c>
    </row>
    <row r="59" spans="1:9" x14ac:dyDescent="0.2">
      <c r="A59" s="4">
        <f>IF('True_Odds_Calculator_3-way'!A60="","",'True_Odds_Calculator_3-way'!A60)</f>
        <v>1.74</v>
      </c>
      <c r="B59" s="4">
        <f>IF('True_Odds_Calculator_3-way'!B60="","",'True_Odds_Calculator_3-way'!B60)</f>
        <v>4.25</v>
      </c>
      <c r="C59" s="4">
        <f>IF('True_Odds_Calculator_3-way'!C60="","",'True_Odds_Calculator_3-way'!C60)</f>
        <v>4.5199999999999996</v>
      </c>
      <c r="D59" s="4">
        <f t="shared" si="0"/>
        <v>3.1245699378317227E-2</v>
      </c>
      <c r="E59" s="4">
        <f t="shared" si="1"/>
        <v>1.7721151671096533</v>
      </c>
      <c r="F59" s="4">
        <f t="shared" si="2"/>
        <v>4.4468381374722847</v>
      </c>
      <c r="G59" s="4">
        <f t="shared" si="3"/>
        <v>4.7432996225272701</v>
      </c>
      <c r="I59" s="4">
        <f t="shared" si="4"/>
        <v>1.0312456993783172</v>
      </c>
    </row>
    <row r="60" spans="1:9" x14ac:dyDescent="0.2">
      <c r="A60" s="4">
        <f>IF('True_Odds_Calculator_3-way'!A61="","",'True_Odds_Calculator_3-way'!A61)</f>
        <v>5.56</v>
      </c>
      <c r="B60" s="4">
        <f>IF('True_Odds_Calculator_3-way'!B61="","",'True_Odds_Calculator_3-way'!B61)</f>
        <v>5.18</v>
      </c>
      <c r="C60" s="4">
        <f>IF('True_Odds_Calculator_3-way'!C61="","",'True_Odds_Calculator_3-way'!C61)</f>
        <v>1.48</v>
      </c>
      <c r="D60" s="4">
        <f t="shared" si="0"/>
        <v>4.8581983833782427E-2</v>
      </c>
      <c r="E60" s="4">
        <f t="shared" si="1"/>
        <v>6.1101493550577057</v>
      </c>
      <c r="F60" s="4">
        <f t="shared" si="2"/>
        <v>5.6543112926024817</v>
      </c>
      <c r="G60" s="4">
        <f t="shared" si="3"/>
        <v>1.5163423468957964</v>
      </c>
      <c r="I60" s="4">
        <f t="shared" si="4"/>
        <v>1.0485819838337824</v>
      </c>
    </row>
    <row r="61" spans="1:9" x14ac:dyDescent="0.2">
      <c r="A61" s="4">
        <f>IF('True_Odds_Calculator_3-way'!A62="","",'True_Odds_Calculator_3-way'!A62)</f>
        <v>2.0099999999999998</v>
      </c>
      <c r="B61" s="4">
        <f>IF('True_Odds_Calculator_3-way'!B62="","",'True_Odds_Calculator_3-way'!B62)</f>
        <v>3.93</v>
      </c>
      <c r="C61" s="4">
        <f>IF('True_Odds_Calculator_3-way'!C62="","",'True_Odds_Calculator_3-way'!C62)</f>
        <v>3.63</v>
      </c>
      <c r="D61" s="4">
        <f t="shared" si="0"/>
        <v>2.7447457683508425E-2</v>
      </c>
      <c r="E61" s="4">
        <f t="shared" si="1"/>
        <v>2.0476559770224028</v>
      </c>
      <c r="F61" s="4">
        <f t="shared" si="2"/>
        <v>4.0765781346562875</v>
      </c>
      <c r="G61" s="4">
        <f t="shared" si="3"/>
        <v>3.7546988962744696</v>
      </c>
      <c r="I61" s="4">
        <f t="shared" si="4"/>
        <v>1.0274474576835084</v>
      </c>
    </row>
    <row r="62" spans="1:9" x14ac:dyDescent="0.2">
      <c r="A62" s="4">
        <f>IF('True_Odds_Calculator_3-way'!A63="","",'True_Odds_Calculator_3-way'!A63)</f>
        <v>3.23</v>
      </c>
      <c r="B62" s="4">
        <f>IF('True_Odds_Calculator_3-way'!B63="","",'True_Odds_Calculator_3-way'!B63)</f>
        <v>3.9</v>
      </c>
      <c r="C62" s="4">
        <f>IF('True_Odds_Calculator_3-way'!C63="","",'True_Odds_Calculator_3-way'!C63)</f>
        <v>2.17</v>
      </c>
      <c r="D62" s="4">
        <f t="shared" si="0"/>
        <v>2.6837272717628258E-2</v>
      </c>
      <c r="E62" s="4">
        <f t="shared" si="1"/>
        <v>3.3261071919770888</v>
      </c>
      <c r="F62" s="4">
        <f t="shared" si="2"/>
        <v>4.0409836752212138</v>
      </c>
      <c r="G62" s="4">
        <f t="shared" si="3"/>
        <v>2.2129586028589707</v>
      </c>
      <c r="I62" s="4">
        <f t="shared" si="4"/>
        <v>1.0268372727176283</v>
      </c>
    </row>
    <row r="63" spans="1:9" x14ac:dyDescent="0.2">
      <c r="A63" s="4">
        <f>IF('True_Odds_Calculator_3-way'!A64="","",'True_Odds_Calculator_3-way'!A64)</f>
        <v>2.64</v>
      </c>
      <c r="B63" s="4">
        <f>IF('True_Odds_Calculator_3-way'!B64="","",'True_Odds_Calculator_3-way'!B64)</f>
        <v>3.78</v>
      </c>
      <c r="C63" s="4">
        <f>IF('True_Odds_Calculator_3-way'!C64="","",'True_Odds_Calculator_3-way'!C64)</f>
        <v>2.6</v>
      </c>
      <c r="D63" s="4">
        <f t="shared" si="0"/>
        <v>2.7953527953527901E-2</v>
      </c>
      <c r="E63" s="4">
        <f t="shared" si="1"/>
        <v>2.7065794305170745</v>
      </c>
      <c r="F63" s="4">
        <f t="shared" si="2"/>
        <v>3.9179975355770855</v>
      </c>
      <c r="G63" s="4">
        <f t="shared" si="3"/>
        <v>2.6645524901822246</v>
      </c>
      <c r="I63" s="4">
        <f t="shared" si="4"/>
        <v>1.0279535279535279</v>
      </c>
    </row>
    <row r="64" spans="1:9" x14ac:dyDescent="0.2">
      <c r="A64" s="4">
        <f>IF('True_Odds_Calculator_3-way'!A65="","",'True_Odds_Calculator_3-way'!A65)</f>
        <v>2.58</v>
      </c>
      <c r="B64" s="4">
        <f>IF('True_Odds_Calculator_3-way'!B65="","",'True_Odds_Calculator_3-way'!B65)</f>
        <v>3.86</v>
      </c>
      <c r="C64" s="4">
        <f>IF('True_Odds_Calculator_3-way'!C65="","",'True_Odds_Calculator_3-way'!C65)</f>
        <v>2.62</v>
      </c>
      <c r="D64" s="4">
        <f t="shared" si="0"/>
        <v>2.8343646050736693E-2</v>
      </c>
      <c r="E64" s="4">
        <f t="shared" si="1"/>
        <v>2.6444601321024526</v>
      </c>
      <c r="F64" s="4">
        <f t="shared" si="2"/>
        <v>4.006097673319803</v>
      </c>
      <c r="G64" s="4">
        <f t="shared" si="3"/>
        <v>2.6865001495013741</v>
      </c>
      <c r="I64" s="4">
        <f t="shared" si="4"/>
        <v>1.0283436460507367</v>
      </c>
    </row>
    <row r="65" spans="1:9" x14ac:dyDescent="0.2">
      <c r="A65" s="4">
        <f>IF('True_Odds_Calculator_3-way'!A66="","",'True_Odds_Calculator_3-way'!A66)</f>
        <v>1.28</v>
      </c>
      <c r="B65" s="4">
        <f>IF('True_Odds_Calculator_3-way'!B66="","",'True_Odds_Calculator_3-way'!B66)</f>
        <v>6.56</v>
      </c>
      <c r="C65" s="4">
        <f>IF('True_Odds_Calculator_3-way'!C66="","",'True_Odds_Calculator_3-way'!C66)</f>
        <v>9.7799999999999994</v>
      </c>
      <c r="D65" s="4">
        <f t="shared" si="0"/>
        <v>3.5938513142800055E-2</v>
      </c>
      <c r="E65" s="4">
        <f t="shared" si="1"/>
        <v>1.2999328658708726</v>
      </c>
      <c r="F65" s="4">
        <f t="shared" si="2"/>
        <v>7.1194889455247576</v>
      </c>
      <c r="G65" s="4">
        <f t="shared" si="3"/>
        <v>11.077879396580002</v>
      </c>
      <c r="I65" s="4">
        <f t="shared" si="4"/>
        <v>1.0359385131428001</v>
      </c>
    </row>
    <row r="66" spans="1:9" x14ac:dyDescent="0.2">
      <c r="A66" s="4">
        <f>IF('True_Odds_Calculator_3-way'!A67="","",'True_Odds_Calculator_3-way'!A67)</f>
        <v>1.34</v>
      </c>
      <c r="B66" s="4">
        <f>IF('True_Odds_Calculator_3-way'!B67="","",'True_Odds_Calculator_3-way'!B67)</f>
        <v>5.53</v>
      </c>
      <c r="C66" s="4">
        <f>IF('True_Odds_Calculator_3-way'!C67="","",'True_Odds_Calculator_3-way'!C67)</f>
        <v>9.3000000000000007</v>
      </c>
      <c r="D66" s="4">
        <f t="shared" si="0"/>
        <v>3.462736483829465E-2</v>
      </c>
      <c r="E66" s="4">
        <f t="shared" si="1"/>
        <v>1.3610512291388333</v>
      </c>
      <c r="F66" s="4">
        <f t="shared" si="2"/>
        <v>5.907045382726575</v>
      </c>
      <c r="G66" s="4">
        <f t="shared" si="3"/>
        <v>10.418356743965258</v>
      </c>
      <c r="I66" s="4">
        <f t="shared" si="4"/>
        <v>1.0346273648382946</v>
      </c>
    </row>
    <row r="67" spans="1:9" x14ac:dyDescent="0.2">
      <c r="A67" s="4">
        <f>IF('True_Odds_Calculator_3-way'!A68="","",'True_Odds_Calculator_3-way'!A68)</f>
        <v>2.09</v>
      </c>
      <c r="B67" s="4">
        <f>IF('True_Odds_Calculator_3-way'!B68="","",'True_Odds_Calculator_3-way'!B68)</f>
        <v>3.56</v>
      </c>
      <c r="C67" s="4">
        <f>IF('True_Odds_Calculator_3-way'!C68="","",'True_Odds_Calculator_3-way'!C68)</f>
        <v>3.72</v>
      </c>
      <c r="D67" s="4">
        <f t="shared" ref="D67:D130" si="5">IF(A67="","",((1/A67)+(1/B67)+(1/C67))-1)</f>
        <v>2.8184980227100809E-2</v>
      </c>
      <c r="E67" s="4">
        <f t="shared" ref="E67:E130" si="6">IF(A67="","",(3*A67)/(3-($D67*A67)))</f>
        <v>2.1318602185476738</v>
      </c>
      <c r="F67" s="4">
        <f t="shared" ref="F67:F130" si="7">IF(B67="","",(3*B67)/(3-($D67*B67)))</f>
        <v>3.6831885753056381</v>
      </c>
      <c r="G67" s="4">
        <f t="shared" ref="G67:G130" si="8">IF(C67="","",(3*C67)/(3-($D67*C67)))</f>
        <v>3.8547200587082702</v>
      </c>
      <c r="I67" s="4">
        <f t="shared" ref="I67:I130" si="9">IF(A67="","",D67+1)</f>
        <v>1.0281849802271008</v>
      </c>
    </row>
    <row r="68" spans="1:9" x14ac:dyDescent="0.2">
      <c r="A68" s="4">
        <f>IF('True_Odds_Calculator_3-way'!A69="","",'True_Odds_Calculator_3-way'!A69)</f>
        <v>2.75</v>
      </c>
      <c r="B68" s="4">
        <f>IF('True_Odds_Calculator_3-way'!B69="","",'True_Odds_Calculator_3-way'!B69)</f>
        <v>3.56</v>
      </c>
      <c r="C68" s="4">
        <f>IF('True_Odds_Calculator_3-way'!C69="","",'True_Odds_Calculator_3-way'!C69)</f>
        <v>2.62</v>
      </c>
      <c r="D68" s="4">
        <f t="shared" si="5"/>
        <v>2.6214629353835228E-2</v>
      </c>
      <c r="E68" s="4">
        <f t="shared" si="6"/>
        <v>2.8177097827838242</v>
      </c>
      <c r="F68" s="4">
        <f t="shared" si="7"/>
        <v>3.6743002301528946</v>
      </c>
      <c r="G68" s="4">
        <f t="shared" si="8"/>
        <v>2.6813879906333633</v>
      </c>
      <c r="I68" s="4">
        <f t="shared" si="9"/>
        <v>1.0262146293538352</v>
      </c>
    </row>
    <row r="69" spans="1:9" x14ac:dyDescent="0.2">
      <c r="A69" s="4">
        <f>IF('True_Odds_Calculator_3-way'!A70="","",'True_Odds_Calculator_3-way'!A70)</f>
        <v>3.7</v>
      </c>
      <c r="B69" s="4">
        <f>IF('True_Odds_Calculator_3-way'!B70="","",'True_Odds_Calculator_3-way'!B70)</f>
        <v>3.8</v>
      </c>
      <c r="C69" s="4">
        <f>IF('True_Odds_Calculator_3-way'!C70="","",'True_Odds_Calculator_3-way'!C70)</f>
        <v>2.02</v>
      </c>
      <c r="D69" s="4">
        <f t="shared" si="5"/>
        <v>2.8477669957607255E-2</v>
      </c>
      <c r="E69" s="4">
        <f t="shared" si="6"/>
        <v>3.834683516958306</v>
      </c>
      <c r="F69" s="4">
        <f t="shared" si="7"/>
        <v>3.9422019876741978</v>
      </c>
      <c r="G69" s="4">
        <f t="shared" si="8"/>
        <v>2.0594906601693932</v>
      </c>
      <c r="I69" s="4">
        <f t="shared" si="9"/>
        <v>1.0284776699576073</v>
      </c>
    </row>
    <row r="70" spans="1:9" x14ac:dyDescent="0.2">
      <c r="A70" s="4">
        <f>IF('True_Odds_Calculator_3-way'!A71="","",'True_Odds_Calculator_3-way'!A71)</f>
        <v>8.2799999999999994</v>
      </c>
      <c r="B70" s="4">
        <f>IF('True_Odds_Calculator_3-way'!B71="","",'True_Odds_Calculator_3-way'!B71)</f>
        <v>5.28</v>
      </c>
      <c r="C70" s="4">
        <f>IF('True_Odds_Calculator_3-way'!C71="","",'True_Odds_Calculator_3-way'!C71)</f>
        <v>1.39</v>
      </c>
      <c r="D70" s="4">
        <f t="shared" si="5"/>
        <v>2.9591346685497566E-2</v>
      </c>
      <c r="E70" s="4">
        <f t="shared" si="6"/>
        <v>9.0163874493456202</v>
      </c>
      <c r="F70" s="4">
        <f t="shared" si="7"/>
        <v>5.5700948285723522</v>
      </c>
      <c r="G70" s="4">
        <f t="shared" si="8"/>
        <v>1.4093227411253029</v>
      </c>
      <c r="I70" s="4">
        <f t="shared" si="9"/>
        <v>1.0295913466854976</v>
      </c>
    </row>
    <row r="71" spans="1:9" x14ac:dyDescent="0.2">
      <c r="A71" s="4">
        <f>IF('True_Odds_Calculator_3-way'!A72="","",'True_Odds_Calculator_3-way'!A72)</f>
        <v>1.49</v>
      </c>
      <c r="B71" s="4">
        <f>IF('True_Odds_Calculator_3-way'!B72="","",'True_Odds_Calculator_3-way'!B72)</f>
        <v>4.5599999999999996</v>
      </c>
      <c r="C71" s="4">
        <f>IF('True_Odds_Calculator_3-way'!C72="","",'True_Odds_Calculator_3-way'!C72)</f>
        <v>7.12</v>
      </c>
      <c r="D71" s="4">
        <f t="shared" si="5"/>
        <v>3.088862341359766E-2</v>
      </c>
      <c r="E71" s="4">
        <f t="shared" si="6"/>
        <v>1.5132147566450813</v>
      </c>
      <c r="F71" s="4">
        <f t="shared" si="7"/>
        <v>4.7846423435902672</v>
      </c>
      <c r="G71" s="4">
        <f t="shared" si="8"/>
        <v>7.6832514793851709</v>
      </c>
      <c r="I71" s="4">
        <f t="shared" si="9"/>
        <v>1.0308886234135977</v>
      </c>
    </row>
    <row r="72" spans="1:9" x14ac:dyDescent="0.2">
      <c r="A72" s="4">
        <f>IF('True_Odds_Calculator_3-way'!A73="","",'True_Odds_Calculator_3-way'!A73)</f>
        <v>2.13</v>
      </c>
      <c r="B72" s="4">
        <f>IF('True_Odds_Calculator_3-way'!B73="","",'True_Odds_Calculator_3-way'!B73)</f>
        <v>3.62</v>
      </c>
      <c r="C72" s="4">
        <f>IF('True_Odds_Calculator_3-way'!C73="","",'True_Odds_Calculator_3-way'!C73)</f>
        <v>3.55</v>
      </c>
      <c r="D72" s="4">
        <f t="shared" si="5"/>
        <v>2.7416802842839871E-2</v>
      </c>
      <c r="E72" s="4">
        <f t="shared" si="6"/>
        <v>2.172285558664989</v>
      </c>
      <c r="F72" s="4">
        <f t="shared" si="7"/>
        <v>3.7438578318712978</v>
      </c>
      <c r="G72" s="4">
        <f t="shared" si="8"/>
        <v>3.6690353075532154</v>
      </c>
      <c r="I72" s="4">
        <f t="shared" si="9"/>
        <v>1.0274168028428399</v>
      </c>
    </row>
    <row r="73" spans="1:9" x14ac:dyDescent="0.2">
      <c r="A73" s="4">
        <f>IF('True_Odds_Calculator_3-way'!A74="","",'True_Odds_Calculator_3-way'!A74)</f>
        <v>2.2599999999999998</v>
      </c>
      <c r="B73" s="4">
        <f>IF('True_Odds_Calculator_3-way'!B74="","",'True_Odds_Calculator_3-way'!B74)</f>
        <v>3.36</v>
      </c>
      <c r="C73" s="4">
        <f>IF('True_Odds_Calculator_3-way'!C74="","",'True_Odds_Calculator_3-way'!C74)</f>
        <v>3.18</v>
      </c>
      <c r="D73" s="4">
        <f t="shared" si="5"/>
        <v>5.4562332530273761E-2</v>
      </c>
      <c r="E73" s="4">
        <f t="shared" si="6"/>
        <v>2.3568761507360807</v>
      </c>
      <c r="F73" s="4">
        <f t="shared" si="7"/>
        <v>3.5786932747803077</v>
      </c>
      <c r="G73" s="4">
        <f t="shared" si="8"/>
        <v>3.3752088220757646</v>
      </c>
      <c r="I73" s="4">
        <f t="shared" si="9"/>
        <v>1.0545623325302738</v>
      </c>
    </row>
    <row r="74" spans="1:9" x14ac:dyDescent="0.2">
      <c r="A74" s="4">
        <f>IF('True_Odds_Calculator_3-way'!A75="","",'True_Odds_Calculator_3-way'!A75)</f>
        <v>2.2599999999999998</v>
      </c>
      <c r="B74" s="4">
        <f>IF('True_Odds_Calculator_3-way'!B75="","",'True_Odds_Calculator_3-way'!B75)</f>
        <v>3.58</v>
      </c>
      <c r="C74" s="4">
        <f>IF('True_Odds_Calculator_3-way'!C75="","",'True_Odds_Calculator_3-way'!C75)</f>
        <v>2.99</v>
      </c>
      <c r="D74" s="4">
        <f t="shared" si="5"/>
        <v>5.6255645579859292E-2</v>
      </c>
      <c r="E74" s="4">
        <f t="shared" si="6"/>
        <v>2.3600157025506108</v>
      </c>
      <c r="F74" s="4">
        <f t="shared" si="7"/>
        <v>3.8376265355111645</v>
      </c>
      <c r="G74" s="4">
        <f t="shared" si="8"/>
        <v>3.1676014813875941</v>
      </c>
      <c r="I74" s="4">
        <f t="shared" si="9"/>
        <v>1.0562556455798593</v>
      </c>
    </row>
    <row r="75" spans="1:9" x14ac:dyDescent="0.2">
      <c r="A75" s="4">
        <f>IF('True_Odds_Calculator_3-way'!A76="","",'True_Odds_Calculator_3-way'!A76)</f>
        <v>2.96</v>
      </c>
      <c r="B75" s="4">
        <f>IF('True_Odds_Calculator_3-way'!B76="","",'True_Odds_Calculator_3-way'!B76)</f>
        <v>3.79</v>
      </c>
      <c r="C75" s="4">
        <f>IF('True_Odds_Calculator_3-way'!C76="","",'True_Odds_Calculator_3-way'!C76)</f>
        <v>2.2000000000000002</v>
      </c>
      <c r="D75" s="4">
        <f t="shared" si="5"/>
        <v>5.6235535127355796E-2</v>
      </c>
      <c r="E75" s="4">
        <f t="shared" si="6"/>
        <v>3.1338859429918124</v>
      </c>
      <c r="F75" s="4">
        <f t="shared" si="7"/>
        <v>4.079849769231787</v>
      </c>
      <c r="G75" s="4">
        <f t="shared" si="8"/>
        <v>2.2946291103557539</v>
      </c>
      <c r="I75" s="4">
        <f t="shared" si="9"/>
        <v>1.0562355351273558</v>
      </c>
    </row>
    <row r="76" spans="1:9" x14ac:dyDescent="0.2">
      <c r="A76" s="4">
        <f>IF('True_Odds_Calculator_3-way'!A77="","",'True_Odds_Calculator_3-way'!A77)</f>
        <v>3.14</v>
      </c>
      <c r="B76" s="4">
        <f>IF('True_Odds_Calculator_3-way'!B77="","",'True_Odds_Calculator_3-way'!B77)</f>
        <v>3.74</v>
      </c>
      <c r="C76" s="4">
        <f>IF('True_Odds_Calculator_3-way'!C77="","",'True_Odds_Calculator_3-way'!C77)</f>
        <v>2.13</v>
      </c>
      <c r="D76" s="4">
        <f t="shared" si="5"/>
        <v>5.5334584799120012E-2</v>
      </c>
      <c r="E76" s="4">
        <f t="shared" si="6"/>
        <v>3.3330391817386036</v>
      </c>
      <c r="F76" s="4">
        <f t="shared" si="7"/>
        <v>4.0171158452775373</v>
      </c>
      <c r="G76" s="4">
        <f t="shared" si="8"/>
        <v>2.2171046201652693</v>
      </c>
      <c r="I76" s="4">
        <f t="shared" si="9"/>
        <v>1.05533458479912</v>
      </c>
    </row>
    <row r="77" spans="1:9" x14ac:dyDescent="0.2">
      <c r="A77" s="4">
        <f>IF('True_Odds_Calculator_3-way'!A78="","",'True_Odds_Calculator_3-way'!A78)</f>
        <v>1.57</v>
      </c>
      <c r="B77" s="4">
        <f>IF('True_Odds_Calculator_3-way'!B78="","",'True_Odds_Calculator_3-way'!B78)</f>
        <v>4.37</v>
      </c>
      <c r="C77" s="4">
        <f>IF('True_Odds_Calculator_3-way'!C78="","",'True_Odds_Calculator_3-way'!C78)</f>
        <v>5.07</v>
      </c>
      <c r="D77" s="4">
        <f t="shared" si="5"/>
        <v>6.3014285881435983E-2</v>
      </c>
      <c r="E77" s="4">
        <f t="shared" si="6"/>
        <v>1.6235402604244464</v>
      </c>
      <c r="F77" s="4">
        <f t="shared" si="7"/>
        <v>4.8116667910839848</v>
      </c>
      <c r="G77" s="4">
        <f t="shared" si="8"/>
        <v>5.6742772988809644</v>
      </c>
      <c r="I77" s="4">
        <f t="shared" si="9"/>
        <v>1.063014285881436</v>
      </c>
    </row>
    <row r="78" spans="1:9" x14ac:dyDescent="0.2">
      <c r="A78" s="4">
        <f>IF('True_Odds_Calculator_3-way'!A79="","",'True_Odds_Calculator_3-way'!A79)</f>
        <v>2.86</v>
      </c>
      <c r="B78" s="4">
        <f>IF('True_Odds_Calculator_3-way'!B79="","",'True_Odds_Calculator_3-way'!B79)</f>
        <v>3.88</v>
      </c>
      <c r="C78" s="4">
        <f>IF('True_Odds_Calculator_3-way'!C79="","",'True_Odds_Calculator_3-way'!C79)</f>
        <v>2.23</v>
      </c>
      <c r="D78" s="4">
        <f t="shared" si="5"/>
        <v>5.5812801686778934E-2</v>
      </c>
      <c r="E78" s="4">
        <f t="shared" si="6"/>
        <v>3.0207274850846746</v>
      </c>
      <c r="F78" s="4">
        <f t="shared" si="7"/>
        <v>4.1818661552126537</v>
      </c>
      <c r="G78" s="4">
        <f t="shared" si="8"/>
        <v>2.3265216020024777</v>
      </c>
      <c r="I78" s="4">
        <f t="shared" si="9"/>
        <v>1.0558128016867789</v>
      </c>
    </row>
    <row r="79" spans="1:9" x14ac:dyDescent="0.2">
      <c r="A79" s="4">
        <f>IF('True_Odds_Calculator_3-way'!A80="","",'True_Odds_Calculator_3-way'!A80)</f>
        <v>2.6</v>
      </c>
      <c r="B79" s="4">
        <f>IF('True_Odds_Calculator_3-way'!B80="","",'True_Odds_Calculator_3-way'!B80)</f>
        <v>3.85</v>
      </c>
      <c r="C79" s="4">
        <f>IF('True_Odds_Calculator_3-way'!C80="","",'True_Odds_Calculator_3-way'!C80)</f>
        <v>2.4300000000000002</v>
      </c>
      <c r="D79" s="4">
        <f t="shared" si="5"/>
        <v>5.5878278100500278E-2</v>
      </c>
      <c r="E79" s="4">
        <f t="shared" si="6"/>
        <v>2.7323203768258115</v>
      </c>
      <c r="F79" s="4">
        <f t="shared" si="7"/>
        <v>4.1474128719849048</v>
      </c>
      <c r="G79" s="4">
        <f t="shared" si="8"/>
        <v>2.545199296845571</v>
      </c>
      <c r="I79" s="4">
        <f t="shared" si="9"/>
        <v>1.0558782781005003</v>
      </c>
    </row>
    <row r="80" spans="1:9" x14ac:dyDescent="0.2">
      <c r="A80" s="4">
        <f>IF('True_Odds_Calculator_3-way'!A81="","",'True_Odds_Calculator_3-way'!A81)</f>
        <v>4.34</v>
      </c>
      <c r="B80" s="4">
        <f>IF('True_Odds_Calculator_3-way'!B81="","",'True_Odds_Calculator_3-way'!B81)</f>
        <v>3.93</v>
      </c>
      <c r="C80" s="4">
        <f>IF('True_Odds_Calculator_3-way'!C81="","",'True_Odds_Calculator_3-way'!C81)</f>
        <v>1.74</v>
      </c>
      <c r="D80" s="4">
        <f t="shared" si="5"/>
        <v>5.9580316430591029E-2</v>
      </c>
      <c r="E80" s="4">
        <f t="shared" si="6"/>
        <v>4.7493609969024417</v>
      </c>
      <c r="F80" s="4">
        <f t="shared" si="7"/>
        <v>4.2627050430639981</v>
      </c>
      <c r="G80" s="4">
        <f t="shared" si="8"/>
        <v>1.8022806622490495</v>
      </c>
      <c r="I80" s="4">
        <f t="shared" si="9"/>
        <v>1.059580316430591</v>
      </c>
    </row>
    <row r="81" spans="1:9" x14ac:dyDescent="0.2">
      <c r="A81" s="4">
        <f>IF('True_Odds_Calculator_3-way'!A82="","",'True_Odds_Calculator_3-way'!A82)</f>
        <v>2.86</v>
      </c>
      <c r="B81" s="4">
        <f>IF('True_Odds_Calculator_3-way'!B82="","",'True_Odds_Calculator_3-way'!B82)</f>
        <v>3.74</v>
      </c>
      <c r="C81" s="4">
        <f>IF('True_Odds_Calculator_3-way'!C82="","",'True_Odds_Calculator_3-way'!C82)</f>
        <v>2.2799999999999998</v>
      </c>
      <c r="D81" s="4">
        <f t="shared" si="5"/>
        <v>5.5626520022804993E-2</v>
      </c>
      <c r="E81" s="4">
        <f t="shared" si="6"/>
        <v>3.020160997369989</v>
      </c>
      <c r="F81" s="4">
        <f t="shared" si="7"/>
        <v>4.0186868003325547</v>
      </c>
      <c r="G81" s="4">
        <f t="shared" si="8"/>
        <v>2.3806444962403432</v>
      </c>
      <c r="I81" s="4">
        <f t="shared" si="9"/>
        <v>1.055626520022805</v>
      </c>
    </row>
    <row r="82" spans="1:9" x14ac:dyDescent="0.2">
      <c r="A82" s="4">
        <f>IF('True_Odds_Calculator_3-way'!A83="","",'True_Odds_Calculator_3-way'!A83)</f>
        <v>2.33</v>
      </c>
      <c r="B82" s="4">
        <f>IF('True_Odds_Calculator_3-way'!B83="","",'True_Odds_Calculator_3-way'!B83)</f>
        <v>3.49</v>
      </c>
      <c r="C82" s="4">
        <f>IF('True_Odds_Calculator_3-way'!C83="","",'True_Odds_Calculator_3-way'!C83)</f>
        <v>2.94</v>
      </c>
      <c r="D82" s="4">
        <f t="shared" si="5"/>
        <v>5.5853555067390204E-2</v>
      </c>
      <c r="E82" s="4">
        <f t="shared" si="6"/>
        <v>2.4356578497042332</v>
      </c>
      <c r="F82" s="4">
        <f t="shared" si="7"/>
        <v>3.7325257198717403</v>
      </c>
      <c r="G82" s="4">
        <f t="shared" si="8"/>
        <v>3.1102438104618266</v>
      </c>
      <c r="I82" s="4">
        <f t="shared" si="9"/>
        <v>1.0558535550673902</v>
      </c>
    </row>
    <row r="83" spans="1:9" x14ac:dyDescent="0.2">
      <c r="A83" s="4">
        <f>IF('True_Odds_Calculator_3-way'!A84="","",'True_Odds_Calculator_3-way'!A84)</f>
        <v>1.88</v>
      </c>
      <c r="B83" s="4">
        <f>IF('True_Odds_Calculator_3-way'!B84="","",'True_Odds_Calculator_3-way'!B84)</f>
        <v>3.62</v>
      </c>
      <c r="C83" s="4">
        <f>IF('True_Odds_Calculator_3-way'!C84="","",'True_Odds_Calculator_3-way'!C84)</f>
        <v>3.98</v>
      </c>
      <c r="D83" s="4">
        <f t="shared" si="5"/>
        <v>5.9414268946708315E-2</v>
      </c>
      <c r="E83" s="4">
        <f t="shared" si="6"/>
        <v>1.9527049498950915</v>
      </c>
      <c r="F83" s="4">
        <f t="shared" si="7"/>
        <v>3.8995729317673651</v>
      </c>
      <c r="G83" s="4">
        <f t="shared" si="8"/>
        <v>4.320559130491004</v>
      </c>
      <c r="I83" s="4">
        <f t="shared" si="9"/>
        <v>1.0594142689467083</v>
      </c>
    </row>
    <row r="84" spans="1:9" x14ac:dyDescent="0.2">
      <c r="A84" s="4">
        <f>IF('True_Odds_Calculator_3-way'!A85="","",'True_Odds_Calculator_3-way'!A85)</f>
        <v>1.51</v>
      </c>
      <c r="B84" s="4">
        <f>IF('True_Odds_Calculator_3-way'!B85="","",'True_Odds_Calculator_3-way'!B85)</f>
        <v>3.97</v>
      </c>
      <c r="C84" s="4">
        <f>IF('True_Odds_Calculator_3-way'!C85="","",'True_Odds_Calculator_3-way'!C85)</f>
        <v>6.74</v>
      </c>
      <c r="D84" s="4">
        <f t="shared" si="5"/>
        <v>6.2508776917137299E-2</v>
      </c>
      <c r="E84" s="4">
        <f t="shared" si="6"/>
        <v>1.5590520670571448</v>
      </c>
      <c r="F84" s="4">
        <f t="shared" si="7"/>
        <v>4.3280130118002988</v>
      </c>
      <c r="G84" s="4">
        <f t="shared" si="8"/>
        <v>7.8411881169672712</v>
      </c>
      <c r="I84" s="4">
        <f t="shared" si="9"/>
        <v>1.0625087769171373</v>
      </c>
    </row>
    <row r="85" spans="1:9" x14ac:dyDescent="0.2">
      <c r="A85" s="4">
        <f>IF('True_Odds_Calculator_3-way'!A86="","",'True_Odds_Calculator_3-way'!A86)</f>
        <v>2.11</v>
      </c>
      <c r="B85" s="4">
        <f>IF('True_Odds_Calculator_3-way'!B86="","",'True_Odds_Calculator_3-way'!B86)</f>
        <v>3.35</v>
      </c>
      <c r="C85" s="4">
        <f>IF('True_Odds_Calculator_3-way'!C86="","",'True_Odds_Calculator_3-way'!C86)</f>
        <v>3.51</v>
      </c>
      <c r="D85" s="4">
        <f t="shared" si="5"/>
        <v>5.7341396875951522E-2</v>
      </c>
      <c r="E85" s="4">
        <f t="shared" si="6"/>
        <v>2.198672725637306</v>
      </c>
      <c r="F85" s="4">
        <f t="shared" si="7"/>
        <v>3.5791792364118717</v>
      </c>
      <c r="G85" s="4">
        <f t="shared" si="8"/>
        <v>3.7624185310143861</v>
      </c>
      <c r="I85" s="4">
        <f t="shared" si="9"/>
        <v>1.0573413968759515</v>
      </c>
    </row>
    <row r="86" spans="1:9" x14ac:dyDescent="0.2">
      <c r="A86" s="4">
        <f>IF('True_Odds_Calculator_3-way'!A87="","",'True_Odds_Calculator_3-way'!A87)</f>
        <v>2.54</v>
      </c>
      <c r="B86" s="4">
        <f>IF('True_Odds_Calculator_3-way'!B87="","",'True_Odds_Calculator_3-way'!B87)</f>
        <v>3.12</v>
      </c>
      <c r="C86" s="4">
        <f>IF('True_Odds_Calculator_3-way'!C87="","",'True_Odds_Calculator_3-way'!C87)</f>
        <v>2.93</v>
      </c>
      <c r="D86" s="4">
        <f t="shared" si="5"/>
        <v>5.5510536242040276E-2</v>
      </c>
      <c r="E86" s="4">
        <f t="shared" si="6"/>
        <v>2.6652645575443765</v>
      </c>
      <c r="F86" s="4">
        <f t="shared" si="7"/>
        <v>3.3111562196259046</v>
      </c>
      <c r="G86" s="4">
        <f t="shared" si="8"/>
        <v>3.0979566176619704</v>
      </c>
      <c r="I86" s="4">
        <f t="shared" si="9"/>
        <v>1.0555105362420403</v>
      </c>
    </row>
    <row r="87" spans="1:9" x14ac:dyDescent="0.2">
      <c r="A87" s="4">
        <f>IF('True_Odds_Calculator_3-way'!A88="","",'True_Odds_Calculator_3-way'!A88)</f>
        <v>2.5099999999999998</v>
      </c>
      <c r="B87" s="4">
        <f>IF('True_Odds_Calculator_3-way'!B88="","",'True_Odds_Calculator_3-way'!B88)</f>
        <v>3.81</v>
      </c>
      <c r="C87" s="4">
        <f>IF('True_Odds_Calculator_3-way'!C88="","",'True_Odds_Calculator_3-way'!C88)</f>
        <v>2.73</v>
      </c>
      <c r="D87" s="4">
        <f t="shared" si="5"/>
        <v>2.7173932403408152E-2</v>
      </c>
      <c r="E87" s="4">
        <f t="shared" si="6"/>
        <v>2.5683937769292737</v>
      </c>
      <c r="F87" s="4">
        <f t="shared" si="7"/>
        <v>3.9461864219119591</v>
      </c>
      <c r="G87" s="4">
        <f t="shared" si="8"/>
        <v>2.7992198889608573</v>
      </c>
      <c r="I87" s="4">
        <f t="shared" si="9"/>
        <v>1.0271739324034082</v>
      </c>
    </row>
    <row r="88" spans="1:9" x14ac:dyDescent="0.2">
      <c r="A88" s="4">
        <f>IF('True_Odds_Calculator_3-way'!A89="","",'True_Odds_Calculator_3-way'!A89)</f>
        <v>1.85</v>
      </c>
      <c r="B88" s="4">
        <f>IF('True_Odds_Calculator_3-way'!B89="","",'True_Odds_Calculator_3-way'!B89)</f>
        <v>4.33</v>
      </c>
      <c r="C88" s="4">
        <f>IF('True_Odds_Calculator_3-way'!C89="","",'True_Odds_Calculator_3-way'!C89)</f>
        <v>3.88</v>
      </c>
      <c r="D88" s="4">
        <f t="shared" si="5"/>
        <v>2.9219381520517063E-2</v>
      </c>
      <c r="E88" s="4">
        <f t="shared" si="6"/>
        <v>1.8839461063616219</v>
      </c>
      <c r="F88" s="4">
        <f t="shared" si="7"/>
        <v>4.5206507953130624</v>
      </c>
      <c r="G88" s="4">
        <f t="shared" si="8"/>
        <v>4.032385459885985</v>
      </c>
      <c r="I88" s="4">
        <f t="shared" si="9"/>
        <v>1.0292193815205171</v>
      </c>
    </row>
    <row r="89" spans="1:9" x14ac:dyDescent="0.2">
      <c r="A89" s="4">
        <f>IF('True_Odds_Calculator_3-way'!A90="","",'True_Odds_Calculator_3-way'!A90)</f>
        <v>1.79</v>
      </c>
      <c r="B89" s="4">
        <f>IF('True_Odds_Calculator_3-way'!B90="","",'True_Odds_Calculator_3-way'!B90)</f>
        <v>4.3</v>
      </c>
      <c r="C89" s="4">
        <f>IF('True_Odds_Calculator_3-way'!C90="","",'True_Odds_Calculator_3-way'!C90)</f>
        <v>4.1500000000000004</v>
      </c>
      <c r="D89" s="4">
        <f t="shared" si="5"/>
        <v>3.2181212833665374E-2</v>
      </c>
      <c r="E89" s="4">
        <f t="shared" si="6"/>
        <v>1.8250434941593556</v>
      </c>
      <c r="F89" s="4">
        <f t="shared" si="7"/>
        <v>4.5079348278611588</v>
      </c>
      <c r="G89" s="4">
        <f t="shared" si="8"/>
        <v>4.3433546132560998</v>
      </c>
      <c r="I89" s="4">
        <f t="shared" si="9"/>
        <v>1.0321812128336654</v>
      </c>
    </row>
    <row r="90" spans="1:9" x14ac:dyDescent="0.2">
      <c r="A90" s="4">
        <f>IF('True_Odds_Calculator_3-way'!A91="","",'True_Odds_Calculator_3-way'!A91)</f>
        <v>7.55</v>
      </c>
      <c r="B90" s="4">
        <f>IF('True_Odds_Calculator_3-way'!B91="","",'True_Odds_Calculator_3-way'!B91)</f>
        <v>5.67</v>
      </c>
      <c r="C90" s="4">
        <f>IF('True_Odds_Calculator_3-way'!C91="","",'True_Odds_Calculator_3-way'!C91)</f>
        <v>1.38</v>
      </c>
      <c r="D90" s="4">
        <f t="shared" si="5"/>
        <v>3.3454855318757915E-2</v>
      </c>
      <c r="E90" s="4">
        <f t="shared" si="6"/>
        <v>8.2441105750780466</v>
      </c>
      <c r="F90" s="4">
        <f t="shared" si="7"/>
        <v>6.0527109560142671</v>
      </c>
      <c r="G90" s="4">
        <f t="shared" si="8"/>
        <v>1.4015690736662243</v>
      </c>
      <c r="I90" s="4">
        <f t="shared" si="9"/>
        <v>1.0334548553187579</v>
      </c>
    </row>
    <row r="91" spans="1:9" x14ac:dyDescent="0.2">
      <c r="A91" s="4">
        <f>IF('True_Odds_Calculator_3-way'!A92="","",'True_Odds_Calculator_3-way'!A92)</f>
        <v>1.25</v>
      </c>
      <c r="B91" s="4">
        <f>IF('True_Odds_Calculator_3-way'!B92="","",'True_Odds_Calculator_3-way'!B92)</f>
        <v>6.78</v>
      </c>
      <c r="C91" s="4">
        <f>IF('True_Odds_Calculator_3-way'!C92="","",'True_Odds_Calculator_3-way'!C92)</f>
        <v>10.92</v>
      </c>
      <c r="D91" s="4">
        <f t="shared" si="5"/>
        <v>3.9067716943823161E-2</v>
      </c>
      <c r="E91" s="4">
        <f t="shared" si="6"/>
        <v>1.2706844755905338</v>
      </c>
      <c r="F91" s="4">
        <f t="shared" si="7"/>
        <v>7.4366000257135516</v>
      </c>
      <c r="G91" s="4">
        <f t="shared" si="8"/>
        <v>12.73033646042532</v>
      </c>
      <c r="I91" s="4">
        <f t="shared" si="9"/>
        <v>1.0390677169438232</v>
      </c>
    </row>
    <row r="92" spans="1:9" x14ac:dyDescent="0.2">
      <c r="A92" s="4">
        <f>IF('True_Odds_Calculator_3-way'!A93="","",'True_Odds_Calculator_3-way'!A93)</f>
        <v>1.52</v>
      </c>
      <c r="B92" s="4">
        <f>IF('True_Odds_Calculator_3-way'!B93="","",'True_Odds_Calculator_3-way'!B93)</f>
        <v>5.04</v>
      </c>
      <c r="C92" s="4">
        <f>IF('True_Odds_Calculator_3-way'!C93="","",'True_Odds_Calculator_3-way'!C93)</f>
        <v>5.76</v>
      </c>
      <c r="D92" s="4">
        <f t="shared" si="5"/>
        <v>2.9918546365914844E-2</v>
      </c>
      <c r="E92" s="4">
        <f t="shared" si="6"/>
        <v>1.5433959223144496</v>
      </c>
      <c r="F92" s="4">
        <f t="shared" si="7"/>
        <v>5.306733167082295</v>
      </c>
      <c r="G92" s="4">
        <f t="shared" si="8"/>
        <v>6.1110402042118714</v>
      </c>
      <c r="I92" s="4">
        <f t="shared" si="9"/>
        <v>1.0299185463659148</v>
      </c>
    </row>
    <row r="93" spans="1:9" x14ac:dyDescent="0.2">
      <c r="A93" s="4">
        <f>IF('True_Odds_Calculator_3-way'!A94="","",'True_Odds_Calculator_3-way'!A94)</f>
        <v>1.78</v>
      </c>
      <c r="B93" s="4">
        <f>IF('True_Odds_Calculator_3-way'!B94="","",'True_Odds_Calculator_3-way'!B94)</f>
        <v>4.05</v>
      </c>
      <c r="C93" s="4">
        <f>IF('True_Odds_Calculator_3-way'!C94="","",'True_Odds_Calculator_3-way'!C94)</f>
        <v>4.5</v>
      </c>
      <c r="D93" s="4">
        <f t="shared" si="5"/>
        <v>3.0933555278124469E-2</v>
      </c>
      <c r="E93" s="4">
        <f t="shared" si="6"/>
        <v>1.8132807914815123</v>
      </c>
      <c r="F93" s="4">
        <f t="shared" si="7"/>
        <v>4.2264999022864949</v>
      </c>
      <c r="G93" s="4">
        <f t="shared" si="8"/>
        <v>4.7189613790093823</v>
      </c>
      <c r="I93" s="4">
        <f t="shared" si="9"/>
        <v>1.0309335552781245</v>
      </c>
    </row>
    <row r="94" spans="1:9" x14ac:dyDescent="0.2">
      <c r="A94" s="4">
        <f>IF('True_Odds_Calculator_3-way'!A95="","",'True_Odds_Calculator_3-way'!A95)</f>
        <v>1.91</v>
      </c>
      <c r="B94" s="4">
        <f>IF('True_Odds_Calculator_3-way'!B95="","",'True_Odds_Calculator_3-way'!B95)</f>
        <v>4.05</v>
      </c>
      <c r="C94" s="4">
        <f>IF('True_Odds_Calculator_3-way'!C95="","",'True_Odds_Calculator_3-way'!C95)</f>
        <v>3.88</v>
      </c>
      <c r="D94" s="4">
        <f t="shared" si="5"/>
        <v>2.8205748433884015E-2</v>
      </c>
      <c r="E94" s="4">
        <f t="shared" si="6"/>
        <v>1.9449263253573137</v>
      </c>
      <c r="F94" s="4">
        <f t="shared" si="7"/>
        <v>4.2103195385357788</v>
      </c>
      <c r="G94" s="4">
        <f t="shared" si="8"/>
        <v>4.0268989988345236</v>
      </c>
      <c r="I94" s="4">
        <f t="shared" si="9"/>
        <v>1.028205748433884</v>
      </c>
    </row>
    <row r="95" spans="1:9" x14ac:dyDescent="0.2">
      <c r="A95" s="4">
        <f>IF('True_Odds_Calculator_3-way'!A96="","",'True_Odds_Calculator_3-way'!A96)</f>
        <v>2.56</v>
      </c>
      <c r="B95" s="4">
        <f>IF('True_Odds_Calculator_3-way'!B96="","",'True_Odds_Calculator_3-way'!B96)</f>
        <v>2.9</v>
      </c>
      <c r="C95" s="4">
        <f>IF('True_Odds_Calculator_3-way'!C96="","",'True_Odds_Calculator_3-way'!C96)</f>
        <v>3.42</v>
      </c>
      <c r="D95" s="4">
        <f t="shared" si="5"/>
        <v>2.785024702561012E-2</v>
      </c>
      <c r="E95" s="4">
        <f t="shared" si="6"/>
        <v>2.6223208826558997</v>
      </c>
      <c r="F95" s="4">
        <f t="shared" si="7"/>
        <v>2.9802335663153676</v>
      </c>
      <c r="G95" s="4">
        <f t="shared" si="8"/>
        <v>3.532143002882465</v>
      </c>
      <c r="I95" s="4">
        <f t="shared" si="9"/>
        <v>1.0278502470256101</v>
      </c>
    </row>
    <row r="96" spans="1:9" x14ac:dyDescent="0.2">
      <c r="A96" s="4">
        <f>IF('True_Odds_Calculator_3-way'!A97="","",'True_Odds_Calculator_3-way'!A97)</f>
        <v>2.2200000000000002</v>
      </c>
      <c r="B96" s="4">
        <f>IF('True_Odds_Calculator_3-way'!B97="","",'True_Odds_Calculator_3-way'!B97)</f>
        <v>3.92</v>
      </c>
      <c r="C96" s="4">
        <f>IF('True_Odds_Calculator_3-way'!C97="","",'True_Odds_Calculator_3-way'!C97)</f>
        <v>3.1</v>
      </c>
      <c r="D96" s="4">
        <f t="shared" si="5"/>
        <v>2.8133136428067251E-2</v>
      </c>
      <c r="E96" s="4">
        <f t="shared" si="6"/>
        <v>2.2671997454130652</v>
      </c>
      <c r="F96" s="4">
        <f t="shared" si="7"/>
        <v>4.069601107052633</v>
      </c>
      <c r="G96" s="4">
        <f t="shared" si="8"/>
        <v>3.1928181207058164</v>
      </c>
      <c r="I96" s="4">
        <f t="shared" si="9"/>
        <v>1.0281331364280673</v>
      </c>
    </row>
    <row r="97" spans="1:9" x14ac:dyDescent="0.2">
      <c r="A97" s="4">
        <f>IF('True_Odds_Calculator_3-way'!A98="","",'True_Odds_Calculator_3-way'!A98)</f>
        <v>6.68</v>
      </c>
      <c r="B97" s="4">
        <f>IF('True_Odds_Calculator_3-way'!B98="","",'True_Odds_Calculator_3-way'!B98)</f>
        <v>5.43</v>
      </c>
      <c r="C97" s="4">
        <f>IF('True_Odds_Calculator_3-way'!C98="","",'True_Odds_Calculator_3-way'!C98)</f>
        <v>1.43</v>
      </c>
      <c r="D97" s="4">
        <f t="shared" si="5"/>
        <v>3.3163360718195811E-2</v>
      </c>
      <c r="E97" s="4">
        <f t="shared" si="6"/>
        <v>7.2126058632465355</v>
      </c>
      <c r="F97" s="4">
        <f t="shared" si="7"/>
        <v>5.7767535784937252</v>
      </c>
      <c r="G97" s="4">
        <f t="shared" si="8"/>
        <v>1.4529683324930984</v>
      </c>
      <c r="I97" s="4">
        <f t="shared" si="9"/>
        <v>1.0331633607181958</v>
      </c>
    </row>
    <row r="98" spans="1:9" x14ac:dyDescent="0.2">
      <c r="A98" s="4">
        <f>IF('True_Odds_Calculator_3-way'!A99="","",'True_Odds_Calculator_3-way'!A99)</f>
        <v>2.19</v>
      </c>
      <c r="B98" s="4">
        <f>IF('True_Odds_Calculator_3-way'!B99="","",'True_Odds_Calculator_3-way'!B99)</f>
        <v>4.1399999999999997</v>
      </c>
      <c r="C98" s="4">
        <f>IF('True_Odds_Calculator_3-way'!C99="","",'True_Odds_Calculator_3-way'!C99)</f>
        <v>3.03</v>
      </c>
      <c r="D98" s="4">
        <f t="shared" si="5"/>
        <v>2.8199901586346776E-2</v>
      </c>
      <c r="E98" s="4">
        <f t="shared" si="6"/>
        <v>2.2360307687649468</v>
      </c>
      <c r="F98" s="4">
        <f t="shared" si="7"/>
        <v>4.3076353523484086</v>
      </c>
      <c r="G98" s="4">
        <f t="shared" si="8"/>
        <v>3.1188302120960909</v>
      </c>
      <c r="I98" s="4">
        <f t="shared" si="9"/>
        <v>1.0281999015863468</v>
      </c>
    </row>
    <row r="99" spans="1:9" x14ac:dyDescent="0.2">
      <c r="A99" s="4">
        <f>IF('True_Odds_Calculator_3-way'!A100="","",'True_Odds_Calculator_3-way'!A100)</f>
        <v>6.66</v>
      </c>
      <c r="B99" s="4">
        <f>IF('True_Odds_Calculator_3-way'!B100="","",'True_Odds_Calculator_3-way'!B100)</f>
        <v>5.09</v>
      </c>
      <c r="C99" s="4">
        <f>IF('True_Odds_Calculator_3-way'!C100="","",'True_Odds_Calculator_3-way'!C100)</f>
        <v>1.46</v>
      </c>
      <c r="D99" s="4">
        <f t="shared" si="5"/>
        <v>3.1545311223433625E-2</v>
      </c>
      <c r="E99" s="4">
        <f t="shared" si="6"/>
        <v>7.1615258899323582</v>
      </c>
      <c r="F99" s="4">
        <f t="shared" si="7"/>
        <v>5.3778316496872582</v>
      </c>
      <c r="G99" s="4">
        <f t="shared" si="8"/>
        <v>1.4827634609587168</v>
      </c>
      <c r="I99" s="4">
        <f t="shared" si="9"/>
        <v>1.0315453112234336</v>
      </c>
    </row>
    <row r="100" spans="1:9" x14ac:dyDescent="0.2">
      <c r="A100" s="4">
        <f>IF('True_Odds_Calculator_3-way'!A101="","",'True_Odds_Calculator_3-way'!A101)</f>
        <v>3.09</v>
      </c>
      <c r="B100" s="4">
        <f>IF('True_Odds_Calculator_3-way'!B101="","",'True_Odds_Calculator_3-way'!B101)</f>
        <v>3.86</v>
      </c>
      <c r="C100" s="4">
        <f>IF('True_Odds_Calculator_3-way'!C101="","",'True_Odds_Calculator_3-way'!C101)</f>
        <v>2.25</v>
      </c>
      <c r="D100" s="4">
        <f t="shared" si="5"/>
        <v>2.7136397426653414E-2</v>
      </c>
      <c r="E100" s="4">
        <f t="shared" si="6"/>
        <v>3.1788504249459559</v>
      </c>
      <c r="F100" s="4">
        <f t="shared" si="7"/>
        <v>3.9996497634040011</v>
      </c>
      <c r="G100" s="4">
        <f t="shared" si="8"/>
        <v>2.2967440188623538</v>
      </c>
      <c r="I100" s="4">
        <f t="shared" si="9"/>
        <v>1.0271363974266534</v>
      </c>
    </row>
    <row r="101" spans="1:9" x14ac:dyDescent="0.2">
      <c r="A101" s="4">
        <f>IF('True_Odds_Calculator_3-way'!A102="","",'True_Odds_Calculator_3-way'!A102)</f>
        <v>2.2599999999999998</v>
      </c>
      <c r="B101" s="4">
        <f>IF('True_Odds_Calculator_3-way'!B102="","",'True_Odds_Calculator_3-way'!B102)</f>
        <v>3.77</v>
      </c>
      <c r="C101" s="4">
        <f>IF('True_Odds_Calculator_3-way'!C102="","",'True_Odds_Calculator_3-way'!C102)</f>
        <v>3.12</v>
      </c>
      <c r="D101" s="4">
        <f t="shared" si="5"/>
        <v>2.8242686008935536E-2</v>
      </c>
      <c r="E101" s="4">
        <f t="shared" si="6"/>
        <v>2.3091293991526158</v>
      </c>
      <c r="F101" s="4">
        <f t="shared" si="7"/>
        <v>3.908727144830539</v>
      </c>
      <c r="G101" s="4">
        <f t="shared" si="8"/>
        <v>3.2144150639682083</v>
      </c>
      <c r="I101" s="4">
        <f t="shared" si="9"/>
        <v>1.0282426860089355</v>
      </c>
    </row>
    <row r="102" spans="1:9" x14ac:dyDescent="0.2">
      <c r="A102" s="4">
        <f>IF('True_Odds_Calculator_3-way'!A103="","",'True_Odds_Calculator_3-way'!A103)</f>
        <v>1.9</v>
      </c>
      <c r="B102" s="4">
        <f>IF('True_Odds_Calculator_3-way'!B103="","",'True_Odds_Calculator_3-way'!B103)</f>
        <v>3.38</v>
      </c>
      <c r="C102" s="4">
        <f>IF('True_Odds_Calculator_3-way'!C103="","",'True_Odds_Calculator_3-way'!C103)</f>
        <v>4.8</v>
      </c>
      <c r="D102" s="4">
        <f t="shared" si="5"/>
        <v>3.0507110972697982E-2</v>
      </c>
      <c r="E102" s="4">
        <f t="shared" si="6"/>
        <v>1.937433482221421</v>
      </c>
      <c r="F102" s="4">
        <f t="shared" si="7"/>
        <v>3.5003103756302139</v>
      </c>
      <c r="G102" s="4">
        <f t="shared" si="8"/>
        <v>5.0463177194743958</v>
      </c>
      <c r="I102" s="4">
        <f t="shared" si="9"/>
        <v>1.030507110972698</v>
      </c>
    </row>
    <row r="103" spans="1:9" x14ac:dyDescent="0.2">
      <c r="A103" s="4">
        <f>IF('True_Odds_Calculator_3-way'!A104="","",'True_Odds_Calculator_3-way'!A104)</f>
        <v>1.99</v>
      </c>
      <c r="B103" s="4">
        <f>IF('True_Odds_Calculator_3-way'!B104="","",'True_Odds_Calculator_3-way'!B104)</f>
        <v>3.24</v>
      </c>
      <c r="C103" s="4">
        <f>IF('True_Odds_Calculator_3-way'!C104="","",'True_Odds_Calculator_3-way'!C104)</f>
        <v>4.5599999999999996</v>
      </c>
      <c r="D103" s="4">
        <f t="shared" si="5"/>
        <v>3.0452783736747424E-2</v>
      </c>
      <c r="E103" s="4">
        <f t="shared" si="6"/>
        <v>2.0310274585049743</v>
      </c>
      <c r="F103" s="4">
        <f t="shared" si="7"/>
        <v>3.3501842307250542</v>
      </c>
      <c r="G103" s="4">
        <f t="shared" si="8"/>
        <v>4.7813187899729916</v>
      </c>
      <c r="I103" s="4">
        <f t="shared" si="9"/>
        <v>1.0304527837367474</v>
      </c>
    </row>
    <row r="104" spans="1:9" x14ac:dyDescent="0.2">
      <c r="A104" s="4">
        <f>IF('True_Odds_Calculator_3-way'!A105="","",'True_Odds_Calculator_3-way'!A105)</f>
        <v>1.89</v>
      </c>
      <c r="B104" s="4">
        <f>IF('True_Odds_Calculator_3-way'!B105="","",'True_Odds_Calculator_3-way'!B105)</f>
        <v>3.46</v>
      </c>
      <c r="C104" s="4">
        <f>IF('True_Odds_Calculator_3-way'!C105="","",'True_Odds_Calculator_3-way'!C105)</f>
        <v>4.75</v>
      </c>
      <c r="D104" s="4">
        <f t="shared" si="5"/>
        <v>2.864418593046536E-2</v>
      </c>
      <c r="E104" s="4">
        <f t="shared" si="6"/>
        <v>1.9247334259350102</v>
      </c>
      <c r="F104" s="4">
        <f t="shared" si="7"/>
        <v>3.5782108264296211</v>
      </c>
      <c r="G104" s="4">
        <f t="shared" si="8"/>
        <v>4.9756626949907776</v>
      </c>
      <c r="I104" s="4">
        <f t="shared" si="9"/>
        <v>1.0286441859304654</v>
      </c>
    </row>
    <row r="105" spans="1:9" x14ac:dyDescent="0.2">
      <c r="A105" s="4">
        <f>IF('True_Odds_Calculator_3-way'!A106="","",'True_Odds_Calculator_3-way'!A106)</f>
        <v>1.55</v>
      </c>
      <c r="B105" s="4">
        <f>IF('True_Odds_Calculator_3-way'!B106="","",'True_Odds_Calculator_3-way'!B106)</f>
        <v>4.38</v>
      </c>
      <c r="C105" s="4">
        <f>IF('True_Odds_Calculator_3-way'!C106="","",'True_Odds_Calculator_3-way'!C106)</f>
        <v>6.3</v>
      </c>
      <c r="D105" s="4">
        <f t="shared" si="5"/>
        <v>3.220195133584447E-2</v>
      </c>
      <c r="E105" s="4">
        <f t="shared" si="6"/>
        <v>1.5762247142978234</v>
      </c>
      <c r="F105" s="4">
        <f t="shared" si="7"/>
        <v>4.5960842046443657</v>
      </c>
      <c r="G105" s="4">
        <f t="shared" si="8"/>
        <v>6.7569313891214717</v>
      </c>
      <c r="I105" s="4">
        <f t="shared" si="9"/>
        <v>1.0322019513358445</v>
      </c>
    </row>
    <row r="106" spans="1:9" x14ac:dyDescent="0.2">
      <c r="A106" s="4">
        <f>IF('True_Odds_Calculator_3-way'!A107="","",'True_Odds_Calculator_3-way'!A107)</f>
        <v>2.36</v>
      </c>
      <c r="B106" s="4">
        <f>IF('True_Odds_Calculator_3-way'!B107="","",'True_Odds_Calculator_3-way'!B107)</f>
        <v>2.97</v>
      </c>
      <c r="C106" s="4">
        <f>IF('True_Odds_Calculator_3-way'!C107="","",'True_Odds_Calculator_3-way'!C107)</f>
        <v>3.73</v>
      </c>
      <c r="D106" s="4">
        <f t="shared" si="5"/>
        <v>2.8525665004967005E-2</v>
      </c>
      <c r="E106" s="4">
        <f t="shared" si="6"/>
        <v>2.4141745347802281</v>
      </c>
      <c r="F106" s="4">
        <f t="shared" si="7"/>
        <v>3.0563114843786776</v>
      </c>
      <c r="G106" s="4">
        <f t="shared" si="8"/>
        <v>3.8671560771481208</v>
      </c>
      <c r="I106" s="4">
        <f t="shared" si="9"/>
        <v>1.028525665004967</v>
      </c>
    </row>
    <row r="107" spans="1:9" x14ac:dyDescent="0.2">
      <c r="A107" s="4">
        <f>IF('True_Odds_Calculator_3-way'!A108="","",'True_Odds_Calculator_3-way'!A108)</f>
        <v>1.53</v>
      </c>
      <c r="B107" s="4">
        <f>IF('True_Odds_Calculator_3-way'!B108="","",'True_Odds_Calculator_3-way'!B108)</f>
        <v>4.32</v>
      </c>
      <c r="C107" s="4">
        <f>IF('True_Odds_Calculator_3-way'!C108="","",'True_Odds_Calculator_3-way'!C108)</f>
        <v>6.79</v>
      </c>
      <c r="D107" s="4">
        <f t="shared" si="5"/>
        <v>3.2351657730675276E-2</v>
      </c>
      <c r="E107" s="4">
        <f t="shared" si="6"/>
        <v>1.5556674954005063</v>
      </c>
      <c r="F107" s="4">
        <f t="shared" si="7"/>
        <v>4.5310869717977109</v>
      </c>
      <c r="G107" s="4">
        <f t="shared" si="8"/>
        <v>7.3264625275971698</v>
      </c>
      <c r="I107" s="4">
        <f t="shared" si="9"/>
        <v>1.0323516577306753</v>
      </c>
    </row>
    <row r="108" spans="1:9" x14ac:dyDescent="0.2">
      <c r="A108" s="4">
        <f>IF('True_Odds_Calculator_3-way'!A109="","",'True_Odds_Calculator_3-way'!A109)</f>
        <v>3.37</v>
      </c>
      <c r="B108" s="4">
        <f>IF('True_Odds_Calculator_3-way'!B109="","",'True_Odds_Calculator_3-way'!B109)</f>
        <v>3.46</v>
      </c>
      <c r="C108" s="4">
        <f>IF('True_Odds_Calculator_3-way'!C109="","",'True_Odds_Calculator_3-way'!C109)</f>
        <v>2.2599999999999998</v>
      </c>
      <c r="D108" s="4">
        <f t="shared" si="5"/>
        <v>2.8231122191167524E-2</v>
      </c>
      <c r="E108" s="4">
        <f t="shared" si="6"/>
        <v>3.4803729295704851</v>
      </c>
      <c r="F108" s="4">
        <f t="shared" si="7"/>
        <v>3.5764487945795298</v>
      </c>
      <c r="G108" s="4">
        <f t="shared" si="8"/>
        <v>2.3091088462738703</v>
      </c>
      <c r="I108" s="4">
        <f t="shared" si="9"/>
        <v>1.0282311221911675</v>
      </c>
    </row>
    <row r="109" spans="1:9" x14ac:dyDescent="0.2">
      <c r="A109" s="4">
        <f>IF('True_Odds_Calculator_3-way'!A110="","",'True_Odds_Calculator_3-way'!A110)</f>
        <v>1.63</v>
      </c>
      <c r="B109" s="4">
        <f>IF('True_Odds_Calculator_3-way'!B110="","",'True_Odds_Calculator_3-way'!B110)</f>
        <v>3.95</v>
      </c>
      <c r="C109" s="4">
        <f>IF('True_Odds_Calculator_3-way'!C110="","",'True_Odds_Calculator_3-way'!C110)</f>
        <v>6.03</v>
      </c>
      <c r="D109" s="4">
        <f t="shared" si="5"/>
        <v>3.249896874767777E-2</v>
      </c>
      <c r="E109" s="4">
        <f t="shared" si="6"/>
        <v>1.6592995345526107</v>
      </c>
      <c r="F109" s="4">
        <f t="shared" si="7"/>
        <v>4.1265775268729392</v>
      </c>
      <c r="G109" s="4">
        <f t="shared" si="8"/>
        <v>6.4514260329776256</v>
      </c>
      <c r="I109" s="4">
        <f t="shared" si="9"/>
        <v>1.0324989687476778</v>
      </c>
    </row>
    <row r="110" spans="1:9" x14ac:dyDescent="0.2">
      <c r="A110" s="4">
        <f>IF('True_Odds_Calculator_3-way'!A111="","",'True_Odds_Calculator_3-way'!A111)</f>
        <v>3.75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2.2200000000000002</v>
      </c>
      <c r="D110" s="4">
        <f t="shared" si="5"/>
        <v>2.7676123328297164E-2</v>
      </c>
      <c r="E110" s="4">
        <f t="shared" si="6"/>
        <v>3.8843807508947847</v>
      </c>
      <c r="F110" s="4">
        <f t="shared" si="7"/>
        <v>3.3185807841340971</v>
      </c>
      <c r="G110" s="4">
        <f t="shared" si="8"/>
        <v>2.2664169703323553</v>
      </c>
      <c r="I110" s="4">
        <f t="shared" si="9"/>
        <v>1.0276761233282972</v>
      </c>
    </row>
    <row r="111" spans="1:9" x14ac:dyDescent="0.2">
      <c r="A111" s="4">
        <f>IF('True_Odds_Calculator_3-way'!A112="","",'True_Odds_Calculator_3-way'!A112)</f>
        <v>3.04</v>
      </c>
      <c r="B111" s="4">
        <f>IF('True_Odds_Calculator_3-way'!B112="","",'True_Odds_Calculator_3-way'!B112)</f>
        <v>3.8</v>
      </c>
      <c r="C111" s="4">
        <f>IF('True_Odds_Calculator_3-way'!C112="","",'True_Odds_Calculator_3-way'!C112)</f>
        <v>2.29</v>
      </c>
      <c r="D111" s="4">
        <f t="shared" si="5"/>
        <v>2.8786485865318401E-2</v>
      </c>
      <c r="E111" s="4">
        <f t="shared" si="6"/>
        <v>3.1313422094278525</v>
      </c>
      <c r="F111" s="4">
        <f t="shared" si="7"/>
        <v>3.9438024019941085</v>
      </c>
      <c r="G111" s="4">
        <f t="shared" si="8"/>
        <v>2.341450289250639</v>
      </c>
      <c r="I111" s="4">
        <f t="shared" si="9"/>
        <v>1.0287864858653184</v>
      </c>
    </row>
    <row r="112" spans="1:9" x14ac:dyDescent="0.2">
      <c r="A112" s="4">
        <f>IF('True_Odds_Calculator_3-way'!A113="","",'True_Odds_Calculator_3-way'!A113)</f>
        <v>1.64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5.88</v>
      </c>
      <c r="D112" s="4">
        <f t="shared" si="5"/>
        <v>3.1713293537602993E-2</v>
      </c>
      <c r="E112" s="4">
        <f t="shared" si="6"/>
        <v>1.6689336356475311</v>
      </c>
      <c r="F112" s="4">
        <f t="shared" si="7"/>
        <v>4.143908478085045</v>
      </c>
      <c r="G112" s="4">
        <f t="shared" si="8"/>
        <v>6.2697131786872848</v>
      </c>
      <c r="I112" s="4">
        <f t="shared" si="9"/>
        <v>1.031713293537603</v>
      </c>
    </row>
    <row r="113" spans="1:9" x14ac:dyDescent="0.2">
      <c r="A113" s="4">
        <f>IF('True_Odds_Calculator_3-way'!A114="","",'True_Odds_Calculator_3-way'!A114)</f>
        <v>2.17</v>
      </c>
      <c r="B113" s="4">
        <f>IF('True_Odds_Calculator_3-way'!B114="","",'True_Odds_Calculator_3-way'!B114)</f>
        <v>3.74</v>
      </c>
      <c r="C113" s="4">
        <f>IF('True_Odds_Calculator_3-way'!C114="","",'True_Odds_Calculator_3-way'!C114)</f>
        <v>3.33</v>
      </c>
      <c r="D113" s="4">
        <f t="shared" si="5"/>
        <v>2.8509472532242786E-2</v>
      </c>
      <c r="E113" s="4">
        <f t="shared" si="6"/>
        <v>2.2156916651494907</v>
      </c>
      <c r="F113" s="4">
        <f t="shared" si="7"/>
        <v>3.8778249127335833</v>
      </c>
      <c r="G113" s="4">
        <f t="shared" si="8"/>
        <v>3.4388233337068623</v>
      </c>
      <c r="I113" s="4">
        <f t="shared" si="9"/>
        <v>1.0285094725322428</v>
      </c>
    </row>
    <row r="114" spans="1:9" x14ac:dyDescent="0.2">
      <c r="A114" s="4">
        <f>IF('True_Odds_Calculator_3-way'!A115="","",'True_Odds_Calculator_3-way'!A115)</f>
        <v>5.84</v>
      </c>
      <c r="B114" s="4">
        <f>IF('True_Odds_Calculator_3-way'!B115="","",'True_Odds_Calculator_3-way'!B115)</f>
        <v>3.58</v>
      </c>
      <c r="C114" s="4">
        <f>IF('True_Odds_Calculator_3-way'!C115="","",'True_Odds_Calculator_3-way'!C115)</f>
        <v>1.69</v>
      </c>
      <c r="D114" s="4">
        <f t="shared" si="5"/>
        <v>4.227846198223717E-2</v>
      </c>
      <c r="E114" s="4">
        <f t="shared" si="6"/>
        <v>6.3637497982801943</v>
      </c>
      <c r="F114" s="4">
        <f t="shared" si="7"/>
        <v>3.7702160642686842</v>
      </c>
      <c r="G114" s="4">
        <f t="shared" si="8"/>
        <v>1.7312325348851523</v>
      </c>
      <c r="I114" s="4">
        <f t="shared" si="9"/>
        <v>1.0422784619822372</v>
      </c>
    </row>
    <row r="115" spans="1:9" x14ac:dyDescent="0.2">
      <c r="A115" s="4">
        <f>IF('True_Odds_Calculator_3-way'!A116="","",'True_Odds_Calculator_3-way'!A116)</f>
        <v>2.0099999999999998</v>
      </c>
      <c r="B115" s="4">
        <f>IF('True_Odds_Calculator_3-way'!B116="","",'True_Odds_Calculator_3-way'!B116)</f>
        <v>3.73</v>
      </c>
      <c r="C115" s="4">
        <f>IF('True_Odds_Calculator_3-way'!C116="","",'True_Odds_Calculator_3-way'!C116)</f>
        <v>3.64</v>
      </c>
      <c r="D115" s="4">
        <f t="shared" si="5"/>
        <v>4.0334227281528356E-2</v>
      </c>
      <c r="E115" s="4">
        <f t="shared" si="6"/>
        <v>2.0658267625299791</v>
      </c>
      <c r="F115" s="4">
        <f t="shared" si="7"/>
        <v>3.9269312398529732</v>
      </c>
      <c r="G115" s="4">
        <f t="shared" si="8"/>
        <v>3.8273038990103023</v>
      </c>
      <c r="I115" s="4">
        <f t="shared" si="9"/>
        <v>1.0403342272815284</v>
      </c>
    </row>
    <row r="116" spans="1:9" x14ac:dyDescent="0.2">
      <c r="A116" s="4">
        <f>IF('True_Odds_Calculator_3-way'!A117="","",'True_Odds_Calculator_3-way'!A117)</f>
        <v>3.08</v>
      </c>
      <c r="B116" s="4">
        <f>IF('True_Odds_Calculator_3-way'!B117="","",'True_Odds_Calculator_3-way'!B117)</f>
        <v>3.15</v>
      </c>
      <c r="C116" s="4">
        <f>IF('True_Odds_Calculator_3-way'!C117="","",'True_Odds_Calculator_3-way'!C117)</f>
        <v>2.52</v>
      </c>
      <c r="D116" s="4">
        <f t="shared" si="5"/>
        <v>3.8961038961038863E-2</v>
      </c>
      <c r="E116" s="4">
        <f t="shared" si="6"/>
        <v>3.208333333333333</v>
      </c>
      <c r="F116" s="4">
        <f t="shared" si="7"/>
        <v>3.2843601895734591</v>
      </c>
      <c r="G116" s="4">
        <f t="shared" si="8"/>
        <v>2.6052631578947372</v>
      </c>
      <c r="I116" s="4">
        <f t="shared" si="9"/>
        <v>1.0389610389610389</v>
      </c>
    </row>
    <row r="117" spans="1:9" x14ac:dyDescent="0.2">
      <c r="A117" s="4">
        <f>IF('True_Odds_Calculator_3-way'!A118="","",'True_Odds_Calculator_3-way'!A118)</f>
        <v>1.72</v>
      </c>
      <c r="B117" s="4">
        <f>IF('True_Odds_Calculator_3-way'!B118="","",'True_Odds_Calculator_3-way'!B118)</f>
        <v>3.39</v>
      </c>
      <c r="C117" s="4">
        <f>IF('True_Odds_Calculator_3-way'!C118="","",'True_Odds_Calculator_3-way'!C118)</f>
        <v>6.02</v>
      </c>
      <c r="D117" s="4">
        <f t="shared" si="5"/>
        <v>4.2493556385303721E-2</v>
      </c>
      <c r="E117" s="4">
        <f t="shared" si="6"/>
        <v>1.7629507195964043</v>
      </c>
      <c r="F117" s="4">
        <f t="shared" si="7"/>
        <v>3.5609906472476851</v>
      </c>
      <c r="G117" s="4">
        <f t="shared" si="8"/>
        <v>6.5811798598271496</v>
      </c>
      <c r="I117" s="4">
        <f t="shared" si="9"/>
        <v>1.0424935563853037</v>
      </c>
    </row>
    <row r="118" spans="1:9" x14ac:dyDescent="0.2">
      <c r="A118" s="4">
        <f>IF('True_Odds_Calculator_3-way'!A119="","",'True_Odds_Calculator_3-way'!A119)</f>
        <v>4.82</v>
      </c>
      <c r="B118" s="4">
        <f>IF('True_Odds_Calculator_3-way'!B119="","",'True_Odds_Calculator_3-way'!B119)</f>
        <v>4.57</v>
      </c>
      <c r="C118" s="4">
        <f>IF('True_Odds_Calculator_3-way'!C119="","",'True_Odds_Calculator_3-way'!C119)</f>
        <v>1.65</v>
      </c>
      <c r="D118" s="4">
        <f t="shared" si="5"/>
        <v>3.2347866472638209E-2</v>
      </c>
      <c r="E118" s="4">
        <f t="shared" si="6"/>
        <v>5.0842392989586305</v>
      </c>
      <c r="F118" s="4">
        <f t="shared" si="7"/>
        <v>4.8068659291787652</v>
      </c>
      <c r="G118" s="4">
        <f t="shared" si="8"/>
        <v>1.6798874257759349</v>
      </c>
      <c r="I118" s="4">
        <f t="shared" si="9"/>
        <v>1.0323478664726382</v>
      </c>
    </row>
    <row r="119" spans="1:9" x14ac:dyDescent="0.2">
      <c r="A119" s="4">
        <f>IF('True_Odds_Calculator_3-way'!A120="","",'True_Odds_Calculator_3-way'!A120)</f>
        <v>1.43</v>
      </c>
      <c r="B119" s="4">
        <f>IF('True_Odds_Calculator_3-way'!B120="","",'True_Odds_Calculator_3-way'!B120)</f>
        <v>5.19</v>
      </c>
      <c r="C119" s="4">
        <f>IF('True_Odds_Calculator_3-way'!C120="","",'True_Odds_Calculator_3-way'!C120)</f>
        <v>7.11</v>
      </c>
      <c r="D119" s="4">
        <f t="shared" si="5"/>
        <v>3.2625902751021618E-2</v>
      </c>
      <c r="E119" s="4">
        <f t="shared" si="6"/>
        <v>1.4525902187046456</v>
      </c>
      <c r="F119" s="4">
        <f t="shared" si="7"/>
        <v>5.5004615138132573</v>
      </c>
      <c r="G119" s="4">
        <f t="shared" si="8"/>
        <v>7.7058418076736448</v>
      </c>
      <c r="I119" s="4">
        <f t="shared" si="9"/>
        <v>1.0326259027510216</v>
      </c>
    </row>
    <row r="120" spans="1:9" x14ac:dyDescent="0.2">
      <c r="A120" s="4">
        <f>IF('True_Odds_Calculator_3-way'!A121="","",'True_Odds_Calculator_3-way'!A121)</f>
        <v>1.63</v>
      </c>
      <c r="B120" s="4">
        <f>IF('True_Odds_Calculator_3-way'!B121="","",'True_Odds_Calculator_3-way'!B121)</f>
        <v>4.43</v>
      </c>
      <c r="C120" s="4">
        <f>IF('True_Odds_Calculator_3-way'!C121="","",'True_Odds_Calculator_3-way'!C121)</f>
        <v>5.19</v>
      </c>
      <c r="D120" s="4">
        <f t="shared" si="5"/>
        <v>3.1908794187158085E-2</v>
      </c>
      <c r="E120" s="4">
        <f t="shared" si="6"/>
        <v>1.6587580736889305</v>
      </c>
      <c r="F120" s="4">
        <f t="shared" si="7"/>
        <v>4.6490573173496665</v>
      </c>
      <c r="G120" s="4">
        <f t="shared" si="8"/>
        <v>5.4932389518651874</v>
      </c>
      <c r="I120" s="4">
        <f t="shared" si="9"/>
        <v>1.0319087941871581</v>
      </c>
    </row>
    <row r="121" spans="1:9" x14ac:dyDescent="0.2">
      <c r="A121" s="4">
        <f>IF('True_Odds_Calculator_3-way'!A122="","",'True_Odds_Calculator_3-way'!A122)</f>
        <v>1.46</v>
      </c>
      <c r="B121" s="4">
        <f>IF('True_Odds_Calculator_3-way'!B122="","",'True_Odds_Calculator_3-way'!B122)</f>
        <v>5.0199999999999996</v>
      </c>
      <c r="C121" s="4">
        <f>IF('True_Odds_Calculator_3-way'!C122="","",'True_Odds_Calculator_3-way'!C122)</f>
        <v>6.71</v>
      </c>
      <c r="D121" s="4">
        <f t="shared" si="5"/>
        <v>3.3165990672591183E-2</v>
      </c>
      <c r="E121" s="4">
        <f t="shared" si="6"/>
        <v>1.4839521483133049</v>
      </c>
      <c r="F121" s="4">
        <f t="shared" si="7"/>
        <v>5.3149688537646451</v>
      </c>
      <c r="G121" s="4">
        <f t="shared" si="8"/>
        <v>7.247639037926497</v>
      </c>
      <c r="I121" s="4">
        <f t="shared" si="9"/>
        <v>1.0331659906725912</v>
      </c>
    </row>
    <row r="122" spans="1:9" x14ac:dyDescent="0.2">
      <c r="A122" s="4">
        <f>IF('True_Odds_Calculator_3-way'!A123="","",'True_Odds_Calculator_3-way'!A123)</f>
        <v>4.13</v>
      </c>
      <c r="B122" s="4">
        <f>IF('True_Odds_Calculator_3-way'!B123="","",'True_Odds_Calculator_3-way'!B123)</f>
        <v>3.52</v>
      </c>
      <c r="C122" s="4">
        <f>IF('True_Odds_Calculator_3-way'!C123="","",'True_Odds_Calculator_3-way'!C123)</f>
        <v>1.99</v>
      </c>
      <c r="D122" s="4">
        <f t="shared" si="5"/>
        <v>2.8734222510306218E-2</v>
      </c>
      <c r="E122" s="4">
        <f t="shared" si="6"/>
        <v>4.300101015085672</v>
      </c>
      <c r="F122" s="4">
        <f t="shared" si="7"/>
        <v>3.6428169207042198</v>
      </c>
      <c r="G122" s="4">
        <f t="shared" si="8"/>
        <v>2.0286671414510615</v>
      </c>
      <c r="I122" s="4">
        <f t="shared" si="9"/>
        <v>1.0287342225103062</v>
      </c>
    </row>
    <row r="123" spans="1:9" x14ac:dyDescent="0.2">
      <c r="A123" s="4">
        <f>IF('True_Odds_Calculator_3-way'!A124="","",'True_Odds_Calculator_3-way'!A124)</f>
        <v>2.04</v>
      </c>
      <c r="B123" s="4">
        <f>IF('True_Odds_Calculator_3-way'!B124="","",'True_Odds_Calculator_3-way'!B124)</f>
        <v>4.01</v>
      </c>
      <c r="C123" s="4">
        <f>IF('True_Odds_Calculator_3-way'!C124="","",'True_Odds_Calculator_3-way'!C124)</f>
        <v>3.47</v>
      </c>
      <c r="D123" s="4">
        <f t="shared" si="5"/>
        <v>2.7757075075209636E-2</v>
      </c>
      <c r="E123" s="4">
        <f t="shared" si="6"/>
        <v>2.0792453633624302</v>
      </c>
      <c r="F123" s="4">
        <f t="shared" si="7"/>
        <v>4.1645115276982825</v>
      </c>
      <c r="G123" s="4">
        <f t="shared" si="8"/>
        <v>3.5851021551205884</v>
      </c>
      <c r="I123" s="4">
        <f t="shared" si="9"/>
        <v>1.0277570750752096</v>
      </c>
    </row>
    <row r="124" spans="1:9" x14ac:dyDescent="0.2">
      <c r="A124" s="4">
        <f>IF('True_Odds_Calculator_3-way'!A125="","",'True_Odds_Calculator_3-way'!A125)</f>
        <v>1.68</v>
      </c>
      <c r="B124" s="4">
        <f>IF('True_Odds_Calculator_3-way'!B125="","",'True_Odds_Calculator_3-way'!B125)</f>
        <v>4.42</v>
      </c>
      <c r="C124" s="4">
        <f>IF('True_Odds_Calculator_3-way'!C125="","",'True_Odds_Calculator_3-way'!C125)</f>
        <v>4.83</v>
      </c>
      <c r="D124" s="4">
        <f t="shared" si="5"/>
        <v>2.8521776603617877E-2</v>
      </c>
      <c r="E124" s="4">
        <f t="shared" si="6"/>
        <v>1.707268830504137</v>
      </c>
      <c r="F124" s="4">
        <f t="shared" si="7"/>
        <v>4.6138850667454303</v>
      </c>
      <c r="G124" s="4">
        <f t="shared" si="8"/>
        <v>5.0624688762242007</v>
      </c>
      <c r="I124" s="4">
        <f t="shared" si="9"/>
        <v>1.0285217766036179</v>
      </c>
    </row>
    <row r="125" spans="1:9" x14ac:dyDescent="0.2">
      <c r="A125" s="4">
        <f>IF('True_Odds_Calculator_3-way'!A126="","",'True_Odds_Calculator_3-way'!A126)</f>
        <v>4.3099999999999996</v>
      </c>
      <c r="B125" s="4">
        <f>IF('True_Odds_Calculator_3-way'!B126="","",'True_Odds_Calculator_3-way'!B126)</f>
        <v>3.72</v>
      </c>
      <c r="C125" s="4">
        <f>IF('True_Odds_Calculator_3-way'!C126="","",'True_Odds_Calculator_3-way'!C126)</f>
        <v>1.89</v>
      </c>
      <c r="D125" s="4">
        <f t="shared" si="5"/>
        <v>2.9936294886523385E-2</v>
      </c>
      <c r="E125" s="4">
        <f t="shared" si="6"/>
        <v>4.5036971554672016</v>
      </c>
      <c r="F125" s="4">
        <f t="shared" si="7"/>
        <v>3.8634138057473217</v>
      </c>
      <c r="G125" s="4">
        <f t="shared" si="8"/>
        <v>1.9263303314971076</v>
      </c>
      <c r="I125" s="4">
        <f t="shared" si="9"/>
        <v>1.0299362948865234</v>
      </c>
    </row>
    <row r="126" spans="1:9" x14ac:dyDescent="0.2">
      <c r="A126" s="4">
        <f>IF('True_Odds_Calculator_3-way'!A127="","",'True_Odds_Calculator_3-way'!A127)</f>
        <v>4.08</v>
      </c>
      <c r="B126" s="4">
        <f>IF('True_Odds_Calculator_3-way'!B127="","",'True_Odds_Calculator_3-way'!B127)</f>
        <v>3.96</v>
      </c>
      <c r="C126" s="4">
        <f>IF('True_Odds_Calculator_3-way'!C127="","",'True_Odds_Calculator_3-way'!C127)</f>
        <v>1.88</v>
      </c>
      <c r="D126" s="4">
        <f t="shared" si="5"/>
        <v>2.9538185357960156E-2</v>
      </c>
      <c r="E126" s="4">
        <f t="shared" si="6"/>
        <v>4.2507612940207071</v>
      </c>
      <c r="F126" s="4">
        <f t="shared" si="7"/>
        <v>4.1206664525035386</v>
      </c>
      <c r="G126" s="4">
        <f t="shared" si="8"/>
        <v>1.9154562368581425</v>
      </c>
      <c r="I126" s="4">
        <f t="shared" si="9"/>
        <v>1.0295381853579602</v>
      </c>
    </row>
    <row r="127" spans="1:9" x14ac:dyDescent="0.2">
      <c r="A127" s="4">
        <f>IF('True_Odds_Calculator_3-way'!A128="","",'True_Odds_Calculator_3-way'!A128)</f>
        <v>2.4300000000000002</v>
      </c>
      <c r="B127" s="4">
        <f>IF('True_Odds_Calculator_3-way'!B128="","",'True_Odds_Calculator_3-way'!B128)</f>
        <v>3.48</v>
      </c>
      <c r="C127" s="4">
        <f>IF('True_Odds_Calculator_3-way'!C128="","",'True_Odds_Calculator_3-way'!C128)</f>
        <v>3.04</v>
      </c>
      <c r="D127" s="4">
        <f t="shared" si="5"/>
        <v>2.7826324004988967E-2</v>
      </c>
      <c r="E127" s="4">
        <f t="shared" si="6"/>
        <v>2.4860335109090714</v>
      </c>
      <c r="F127" s="4">
        <f t="shared" si="7"/>
        <v>3.5960760703406689</v>
      </c>
      <c r="G127" s="4">
        <f t="shared" si="8"/>
        <v>3.1282071250842063</v>
      </c>
      <c r="I127" s="4">
        <f t="shared" si="9"/>
        <v>1.027826324004989</v>
      </c>
    </row>
    <row r="128" spans="1:9" x14ac:dyDescent="0.2">
      <c r="A128" s="4">
        <f>IF('True_Odds_Calculator_3-way'!A129="","",'True_Odds_Calculator_3-way'!A129)</f>
        <v>1.6</v>
      </c>
      <c r="B128" s="4">
        <f>IF('True_Odds_Calculator_3-way'!B129="","",'True_Odds_Calculator_3-way'!B129)</f>
        <v>3.91</v>
      </c>
      <c r="C128" s="4">
        <f>IF('True_Odds_Calculator_3-way'!C129="","",'True_Odds_Calculator_3-way'!C129)</f>
        <v>6.16</v>
      </c>
      <c r="D128" s="4">
        <f t="shared" si="5"/>
        <v>4.3092138040987216E-2</v>
      </c>
      <c r="E128" s="4">
        <f t="shared" si="6"/>
        <v>1.6376369479586428</v>
      </c>
      <c r="F128" s="4">
        <f t="shared" si="7"/>
        <v>4.1426663073827124</v>
      </c>
      <c r="G128" s="4">
        <f t="shared" si="8"/>
        <v>6.7579614855828147</v>
      </c>
      <c r="I128" s="4">
        <f t="shared" si="9"/>
        <v>1.0430921380409872</v>
      </c>
    </row>
    <row r="129" spans="1:9" x14ac:dyDescent="0.2">
      <c r="A129" s="4">
        <f>IF('True_Odds_Calculator_3-way'!A130="","",'True_Odds_Calculator_3-way'!A130)</f>
        <v>1.99</v>
      </c>
      <c r="B129" s="4">
        <f>IF('True_Odds_Calculator_3-way'!B130="","",'True_Odds_Calculator_3-way'!B130)</f>
        <v>3.81</v>
      </c>
      <c r="C129" s="4">
        <f>IF('True_Odds_Calculator_3-way'!C130="","",'True_Odds_Calculator_3-way'!C130)</f>
        <v>3.7</v>
      </c>
      <c r="D129" s="4">
        <f t="shared" si="5"/>
        <v>3.5250024685390402E-2</v>
      </c>
      <c r="E129" s="4">
        <f t="shared" si="6"/>
        <v>2.0376452739846584</v>
      </c>
      <c r="F129" s="4">
        <f t="shared" si="7"/>
        <v>3.9885578904016223</v>
      </c>
      <c r="G129" s="4">
        <f t="shared" si="8"/>
        <v>3.8681687543635723</v>
      </c>
      <c r="I129" s="4">
        <f t="shared" si="9"/>
        <v>1.0352500246853904</v>
      </c>
    </row>
    <row r="130" spans="1:9" x14ac:dyDescent="0.2">
      <c r="A130" s="4">
        <f>IF('True_Odds_Calculator_3-way'!A131="","",'True_Odds_Calculator_3-way'!A131)</f>
        <v>2.82</v>
      </c>
      <c r="B130" s="4">
        <f>IF('True_Odds_Calculator_3-way'!B131="","",'True_Odds_Calculator_3-way'!B131)</f>
        <v>3.54</v>
      </c>
      <c r="C130" s="4">
        <f>IF('True_Odds_Calculator_3-way'!C131="","",'True_Odds_Calculator_3-way'!C131)</f>
        <v>2.52</v>
      </c>
      <c r="D130" s="4">
        <f t="shared" si="5"/>
        <v>3.3921201609625751E-2</v>
      </c>
      <c r="E130" s="4">
        <f t="shared" si="6"/>
        <v>2.912879882617105</v>
      </c>
      <c r="F130" s="4">
        <f t="shared" si="7"/>
        <v>3.6876037826123671</v>
      </c>
      <c r="G130" s="4">
        <f t="shared" si="8"/>
        <v>2.5939103880741801</v>
      </c>
      <c r="I130" s="4">
        <f t="shared" si="9"/>
        <v>1.0339212016096258</v>
      </c>
    </row>
    <row r="131" spans="1:9" x14ac:dyDescent="0.2">
      <c r="A131" s="4">
        <f>IF('True_Odds_Calculator_3-way'!A132="","",'True_Odds_Calculator_3-way'!A132)</f>
        <v>8.15</v>
      </c>
      <c r="B131" s="4">
        <f>IF('True_Odds_Calculator_3-way'!B132="","",'True_Odds_Calculator_3-way'!B132)</f>
        <v>5.53</v>
      </c>
      <c r="C131" s="4">
        <f>IF('True_Odds_Calculator_3-way'!C132="","",'True_Odds_Calculator_3-way'!C132)</f>
        <v>1.38</v>
      </c>
      <c r="D131" s="4">
        <f t="shared" ref="D131:D194" si="10">IF(A131="","",((1/A131)+(1/B131)+(1/C131))-1)</f>
        <v>2.8168894063934413E-2</v>
      </c>
      <c r="E131" s="4">
        <f t="shared" ref="E131:E194" si="11">IF(A131="","",(3*A131)/(3-($D131*A131)))</f>
        <v>8.825365465578102</v>
      </c>
      <c r="F131" s="4">
        <f t="shared" ref="F131:F194" si="12">IF(B131="","",(3*B131)/(3-($D131*B131)))</f>
        <v>5.8328697887180629</v>
      </c>
      <c r="G131" s="4">
        <f t="shared" ref="G131:G194" si="13">IF(C131="","",(3*C131)/(3-($D131*C131)))</f>
        <v>1.3981163601535811</v>
      </c>
      <c r="I131" s="4">
        <f t="shared" ref="I131:I194" si="14">IF(A131="","",D131+1)</f>
        <v>1.0281688940639344</v>
      </c>
    </row>
    <row r="132" spans="1:9" x14ac:dyDescent="0.2">
      <c r="A132" s="4">
        <f>IF('True_Odds_Calculator_3-way'!A133="","",'True_Odds_Calculator_3-way'!A133)</f>
        <v>2.2599999999999998</v>
      </c>
      <c r="B132" s="4">
        <f>IF('True_Odds_Calculator_3-way'!B133="","",'True_Odds_Calculator_3-way'!B133)</f>
        <v>3.34</v>
      </c>
      <c r="C132" s="4">
        <f>IF('True_Odds_Calculator_3-way'!C133="","",'True_Odds_Calculator_3-way'!C133)</f>
        <v>3.3</v>
      </c>
      <c r="D132" s="4">
        <f t="shared" si="10"/>
        <v>4.4909376741288254E-2</v>
      </c>
      <c r="E132" s="4">
        <f t="shared" si="11"/>
        <v>2.3391370543757661</v>
      </c>
      <c r="F132" s="4">
        <f t="shared" si="12"/>
        <v>3.5157861655340881</v>
      </c>
      <c r="G132" s="4">
        <f t="shared" si="13"/>
        <v>3.4714928376718581</v>
      </c>
      <c r="I132" s="4">
        <f t="shared" si="14"/>
        <v>1.0449093767412883</v>
      </c>
    </row>
    <row r="133" spans="1:9" x14ac:dyDescent="0.2">
      <c r="A133" s="4">
        <f>IF('True_Odds_Calculator_3-way'!A134="","",'True_Odds_Calculator_3-way'!A134)</f>
        <v>4.3600000000000003</v>
      </c>
      <c r="B133" s="4">
        <f>IF('True_Odds_Calculator_3-way'!B134="","",'True_Odds_Calculator_3-way'!B134)</f>
        <v>3.21</v>
      </c>
      <c r="C133" s="4">
        <f>IF('True_Odds_Calculator_3-way'!C134="","",'True_Odds_Calculator_3-way'!C134)</f>
        <v>1.98</v>
      </c>
      <c r="D133" s="4">
        <f t="shared" si="10"/>
        <v>4.5934782966421395E-2</v>
      </c>
      <c r="E133" s="4">
        <f t="shared" si="11"/>
        <v>4.6718885083965329</v>
      </c>
      <c r="F133" s="4">
        <f t="shared" si="12"/>
        <v>3.3759275755266245</v>
      </c>
      <c r="G133" s="4">
        <f t="shared" si="13"/>
        <v>2.0419043251285651</v>
      </c>
      <c r="I133" s="4">
        <f t="shared" si="14"/>
        <v>1.0459347829664214</v>
      </c>
    </row>
    <row r="134" spans="1:9" x14ac:dyDescent="0.2">
      <c r="A134" s="4">
        <f>IF('True_Odds_Calculator_3-way'!A135="","",'True_Odds_Calculator_3-way'!A135)</f>
        <v>2.2999999999999998</v>
      </c>
      <c r="B134" s="4">
        <f>IF('True_Odds_Calculator_3-way'!B135="","",'True_Odds_Calculator_3-way'!B135)</f>
        <v>2.95</v>
      </c>
      <c r="C134" s="4">
        <f>IF('True_Odds_Calculator_3-way'!C135="","",'True_Odds_Calculator_3-way'!C135)</f>
        <v>3.69</v>
      </c>
      <c r="D134" s="4">
        <f t="shared" si="10"/>
        <v>4.4768369570210131E-2</v>
      </c>
      <c r="E134" s="4">
        <f t="shared" si="11"/>
        <v>2.38174732406023</v>
      </c>
      <c r="F134" s="4">
        <f t="shared" si="12"/>
        <v>3.0858458144259595</v>
      </c>
      <c r="G134" s="4">
        <f t="shared" si="13"/>
        <v>3.9050308955685598</v>
      </c>
      <c r="I134" s="4">
        <f t="shared" si="14"/>
        <v>1.0447683695702101</v>
      </c>
    </row>
    <row r="135" spans="1:9" x14ac:dyDescent="0.2">
      <c r="A135" s="4">
        <f>IF('True_Odds_Calculator_3-way'!A136="","",'True_Odds_Calculator_3-way'!A136)</f>
        <v>1.98</v>
      </c>
      <c r="B135" s="4">
        <f>IF('True_Odds_Calculator_3-way'!B136="","",'True_Odds_Calculator_3-way'!B136)</f>
        <v>3.46</v>
      </c>
      <c r="C135" s="4">
        <f>IF('True_Odds_Calculator_3-way'!C136="","",'True_Odds_Calculator_3-way'!C136)</f>
        <v>4.25</v>
      </c>
      <c r="D135" s="4">
        <f t="shared" si="10"/>
        <v>2.9361963738026464E-2</v>
      </c>
      <c r="E135" s="4">
        <f t="shared" si="11"/>
        <v>2.0191284809790084</v>
      </c>
      <c r="F135" s="4">
        <f t="shared" si="12"/>
        <v>3.5812768295332948</v>
      </c>
      <c r="G135" s="4">
        <f t="shared" si="13"/>
        <v>4.434456149257521</v>
      </c>
      <c r="I135" s="4">
        <f t="shared" si="14"/>
        <v>1.0293619637380265</v>
      </c>
    </row>
    <row r="136" spans="1:9" x14ac:dyDescent="0.2">
      <c r="A136" s="4">
        <f>IF('True_Odds_Calculator_3-way'!A137="","",'True_Odds_Calculator_3-way'!A137)</f>
        <v>2.0699999999999998</v>
      </c>
      <c r="B136" s="4">
        <f>IF('True_Odds_Calculator_3-way'!B137="","",'True_Odds_Calculator_3-way'!B137)</f>
        <v>3.59</v>
      </c>
      <c r="C136" s="4">
        <f>IF('True_Odds_Calculator_3-way'!C137="","",'True_Odds_Calculator_3-way'!C137)</f>
        <v>3.75</v>
      </c>
      <c r="D136" s="4">
        <f t="shared" si="10"/>
        <v>2.8309986139706478E-2</v>
      </c>
      <c r="E136" s="4">
        <f t="shared" si="11"/>
        <v>2.111240745405611</v>
      </c>
      <c r="F136" s="4">
        <f t="shared" si="12"/>
        <v>3.7158853394048297</v>
      </c>
      <c r="G136" s="4">
        <f t="shared" si="13"/>
        <v>3.8875713643005865</v>
      </c>
      <c r="I136" s="4">
        <f t="shared" si="14"/>
        <v>1.0283099861397065</v>
      </c>
    </row>
    <row r="137" spans="1:9" x14ac:dyDescent="0.2">
      <c r="A137" s="4">
        <f>IF('True_Odds_Calculator_3-way'!A138="","",'True_Odds_Calculator_3-way'!A138)</f>
        <v>1.39</v>
      </c>
      <c r="B137" s="4">
        <f>IF('True_Odds_Calculator_3-way'!B138="","",'True_Odds_Calculator_3-way'!B138)</f>
        <v>4.97</v>
      </c>
      <c r="C137" s="4">
        <f>IF('True_Odds_Calculator_3-way'!C138="","",'True_Odds_Calculator_3-way'!C138)</f>
        <v>9.07</v>
      </c>
      <c r="D137" s="4">
        <f t="shared" si="10"/>
        <v>3.0885287133874728E-2</v>
      </c>
      <c r="E137" s="4">
        <f t="shared" si="11"/>
        <v>1.4101799329581259</v>
      </c>
      <c r="F137" s="4">
        <f t="shared" si="12"/>
        <v>5.2380113669469752</v>
      </c>
      <c r="G137" s="4">
        <f t="shared" si="13"/>
        <v>10.004152970984451</v>
      </c>
      <c r="I137" s="4">
        <f t="shared" si="14"/>
        <v>1.0308852871338747</v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1.56</v>
      </c>
      <c r="B2" s="4">
        <f>IF('True_Odds_Calculator_2-way'!B3="","",'True_Odds_Calculator_2-way'!B3)</f>
        <v>2.5299999999999998</v>
      </c>
      <c r="C2" s="4">
        <f>1/A2</f>
        <v>0.64102564102564097</v>
      </c>
      <c r="D2">
        <f>1/B2</f>
        <v>0.39525691699604748</v>
      </c>
      <c r="E2">
        <f>C2+D2-1</f>
        <v>3.6282558021688338E-2</v>
      </c>
      <c r="F2">
        <f>C2+D2-(C2*D2)-1</f>
        <v>-0.21708726056552163</v>
      </c>
      <c r="G2">
        <v>0</v>
      </c>
      <c r="H2">
        <f>C2*D2</f>
        <v>0.25336981858720992</v>
      </c>
      <c r="I2">
        <f>((-4*F2*H2)^0.5)/(2*F2)</f>
        <v>-1.0803395392536068</v>
      </c>
      <c r="J2">
        <f>(-((-4*F2*H2)^0.5))/(2*F2)</f>
        <v>1.0803395392536068</v>
      </c>
      <c r="K2">
        <f>IF(A2="","",(C2/($J2+C2-($J2*C2))))</f>
        <v>0.6230567863582569</v>
      </c>
      <c r="L2">
        <f>IF(B2="","",(D2/($J2+D2-($J2*D2))))</f>
        <v>0.3769432136417431</v>
      </c>
      <c r="M2">
        <f>IF(A2="","",1/K2)</f>
        <v>1.6049901419820203</v>
      </c>
      <c r="N2">
        <f>IF(B2="","",1/L2)</f>
        <v>2.6529194950580188</v>
      </c>
    </row>
    <row r="3" spans="1:14" x14ac:dyDescent="0.25">
      <c r="A3" s="4">
        <f>IF('True_Odds_Calculator_2-way'!A4="","",'True_Odds_Calculator_2-way'!A4)</f>
        <v>2.04</v>
      </c>
      <c r="B3" s="4">
        <f>IF('True_Odds_Calculator_2-way'!B4="","",'True_Odds_Calculator_2-way'!B4)</f>
        <v>1.85</v>
      </c>
      <c r="C3" s="4">
        <f t="shared" ref="C3:C66" si="0">1/A3</f>
        <v>0.49019607843137253</v>
      </c>
      <c r="D3">
        <f t="shared" ref="D3:D66" si="1">1/B3</f>
        <v>0.54054054054054046</v>
      </c>
      <c r="E3">
        <f t="shared" ref="E3:E66" si="2">C3+D3-1</f>
        <v>3.0736618971912932E-2</v>
      </c>
      <c r="F3">
        <f t="shared" ref="F3:F66" si="3">C3+D3-(C3*D3)-1</f>
        <v>-0.23423423423423428</v>
      </c>
      <c r="G3">
        <v>0</v>
      </c>
      <c r="H3">
        <f t="shared" ref="H3:H66" si="4">C3*D3</f>
        <v>0.26497085320614727</v>
      </c>
      <c r="I3">
        <f t="shared" ref="I3:I66" si="5">((-4*F3*H3)^0.5)/(2*F3)</f>
        <v>-1.0635890745287924</v>
      </c>
      <c r="J3">
        <f t="shared" ref="J3:J66" si="6">(-((-4*F3*H3)^0.5))/(2*F3)</f>
        <v>1.0635890745287924</v>
      </c>
      <c r="K3">
        <f t="shared" ref="K3:K66" si="7">IF(A3="","",(C3/($J3+C3-($J3*C3))))</f>
        <v>0.47480390464975097</v>
      </c>
      <c r="L3">
        <f t="shared" ref="L3:L66" si="8">IF(B3="","",(D3/($J3+D3-($J3*D3))))</f>
        <v>0.52519609535024903</v>
      </c>
      <c r="M3">
        <f t="shared" ref="M3:M66" si="9">IF(A3="","",1/K3)</f>
        <v>2.1061326375099441</v>
      </c>
      <c r="N3">
        <f t="shared" ref="N3:N66" si="10">IF(B3="","",1/L3)</f>
        <v>1.904050713349474</v>
      </c>
    </row>
    <row r="4" spans="1:14" x14ac:dyDescent="0.25">
      <c r="A4" s="4">
        <f>IF('True_Odds_Calculator_2-way'!A5="","",'True_Odds_Calculator_2-way'!A5)</f>
        <v>1.41</v>
      </c>
      <c r="B4" s="4">
        <f>IF('True_Odds_Calculator_2-way'!B5="","",'True_Odds_Calculator_2-way'!B5)</f>
        <v>3.05</v>
      </c>
      <c r="C4" s="4">
        <f t="shared" si="0"/>
        <v>0.70921985815602839</v>
      </c>
      <c r="D4">
        <f t="shared" si="1"/>
        <v>0.32786885245901642</v>
      </c>
      <c r="E4">
        <f t="shared" si="2"/>
        <v>3.7088710615044818E-2</v>
      </c>
      <c r="F4">
        <f t="shared" si="3"/>
        <v>-0.19544239041971867</v>
      </c>
      <c r="G4">
        <v>0</v>
      </c>
      <c r="H4">
        <f t="shared" si="4"/>
        <v>0.23253110103476343</v>
      </c>
      <c r="I4">
        <f t="shared" si="5"/>
        <v>-1.0907648670730681</v>
      </c>
      <c r="J4">
        <f t="shared" si="6"/>
        <v>1.0907648670730681</v>
      </c>
      <c r="K4">
        <f t="shared" si="7"/>
        <v>0.69098300562505255</v>
      </c>
      <c r="L4">
        <f t="shared" si="8"/>
        <v>0.30901699437494751</v>
      </c>
      <c r="M4">
        <f t="shared" si="9"/>
        <v>1.4472135954999581</v>
      </c>
      <c r="N4">
        <f t="shared" si="10"/>
        <v>3.2360679774997889</v>
      </c>
    </row>
    <row r="5" spans="1:14" x14ac:dyDescent="0.25">
      <c r="A5" s="4">
        <f>IF('True_Odds_Calculator_2-way'!A6="","",'True_Odds_Calculator_2-way'!A6)</f>
        <v>1.42</v>
      </c>
      <c r="B5" s="4">
        <f>IF('True_Odds_Calculator_2-way'!B6="","",'True_Odds_Calculator_2-way'!B6)</f>
        <v>2.94</v>
      </c>
      <c r="C5" s="4">
        <f t="shared" si="0"/>
        <v>0.70422535211267612</v>
      </c>
      <c r="D5">
        <f t="shared" si="1"/>
        <v>0.3401360544217687</v>
      </c>
      <c r="E5">
        <f t="shared" si="2"/>
        <v>4.4361406534444869E-2</v>
      </c>
      <c r="F5">
        <f t="shared" si="3"/>
        <v>-0.1951710261569416</v>
      </c>
      <c r="G5">
        <v>0</v>
      </c>
      <c r="H5">
        <f t="shared" si="4"/>
        <v>0.23953243269138644</v>
      </c>
      <c r="I5">
        <f t="shared" si="5"/>
        <v>-1.1078334900733195</v>
      </c>
      <c r="J5">
        <f t="shared" si="6"/>
        <v>1.1078334900733195</v>
      </c>
      <c r="K5">
        <f t="shared" si="7"/>
        <v>0.68245873176859184</v>
      </c>
      <c r="L5">
        <f t="shared" si="8"/>
        <v>0.31754126823140827</v>
      </c>
      <c r="M5">
        <f t="shared" si="9"/>
        <v>1.4652900658307939</v>
      </c>
      <c r="N5">
        <f t="shared" si="10"/>
        <v>3.1491969707422398</v>
      </c>
    </row>
    <row r="6" spans="1:14" x14ac:dyDescent="0.25">
      <c r="A6" s="4">
        <f>IF('True_Odds_Calculator_2-way'!A7="","",'True_Odds_Calculator_2-way'!A7)</f>
        <v>1.34</v>
      </c>
      <c r="B6" s="4">
        <f>IF('True_Odds_Calculator_2-way'!B7="","",'True_Odds_Calculator_2-way'!B7)</f>
        <v>3.36</v>
      </c>
      <c r="C6" s="4">
        <f t="shared" si="0"/>
        <v>0.74626865671641784</v>
      </c>
      <c r="D6">
        <f t="shared" si="1"/>
        <v>0.29761904761904762</v>
      </c>
      <c r="E6">
        <f t="shared" si="2"/>
        <v>4.3887704335465516E-2</v>
      </c>
      <c r="F6">
        <f t="shared" si="3"/>
        <v>-0.17821606254442068</v>
      </c>
      <c r="G6">
        <v>0</v>
      </c>
      <c r="H6">
        <f t="shared" si="4"/>
        <v>0.22210376687988626</v>
      </c>
      <c r="I6">
        <f t="shared" si="5"/>
        <v>-1.1163607017227664</v>
      </c>
      <c r="J6">
        <f t="shared" si="6"/>
        <v>1.1163607017227664</v>
      </c>
      <c r="K6">
        <f t="shared" si="7"/>
        <v>0.72486741234537233</v>
      </c>
      <c r="L6">
        <f t="shared" si="8"/>
        <v>0.27513258765462756</v>
      </c>
      <c r="M6">
        <f t="shared" si="9"/>
        <v>1.3795626385857407</v>
      </c>
      <c r="N6">
        <f t="shared" si="10"/>
        <v>3.6346112560657287</v>
      </c>
    </row>
    <row r="7" spans="1:14" x14ac:dyDescent="0.25">
      <c r="A7" s="4">
        <f>IF('True_Odds_Calculator_2-way'!A8="","",'True_Odds_Calculator_2-way'!A8)</f>
        <v>1.41</v>
      </c>
      <c r="B7" s="4">
        <f>IF('True_Odds_Calculator_2-way'!B8="","",'True_Odds_Calculator_2-way'!B8)</f>
        <v>3.03</v>
      </c>
      <c r="C7" s="4">
        <f t="shared" si="0"/>
        <v>0.70921985815602839</v>
      </c>
      <c r="D7">
        <f t="shared" si="1"/>
        <v>0.33003300330033003</v>
      </c>
      <c r="E7">
        <f t="shared" si="2"/>
        <v>3.9252861456358534E-2</v>
      </c>
      <c r="F7">
        <f t="shared" si="3"/>
        <v>-0.1948130983311096</v>
      </c>
      <c r="G7">
        <v>0</v>
      </c>
      <c r="H7">
        <f t="shared" si="4"/>
        <v>0.23406595978746811</v>
      </c>
      <c r="I7">
        <f t="shared" si="5"/>
        <v>-1.0961249232686892</v>
      </c>
      <c r="J7">
        <f t="shared" si="6"/>
        <v>1.0961249232686892</v>
      </c>
      <c r="K7">
        <f t="shared" si="7"/>
        <v>0.68993532491572229</v>
      </c>
      <c r="L7">
        <f t="shared" si="8"/>
        <v>0.31006467508427765</v>
      </c>
      <c r="M7">
        <f t="shared" si="9"/>
        <v>1.4494112185401624</v>
      </c>
      <c r="N7">
        <f t="shared" si="10"/>
        <v>3.2251335942354391</v>
      </c>
    </row>
    <row r="8" spans="1:14" x14ac:dyDescent="0.25">
      <c r="A8" s="4">
        <f>IF('True_Odds_Calculator_2-way'!A9="","",'True_Odds_Calculator_2-way'!A9)</f>
        <v>1.44</v>
      </c>
      <c r="B8" s="4">
        <f>IF('True_Odds_Calculator_2-way'!B9="","",'True_Odds_Calculator_2-way'!B9)</f>
        <v>2.91</v>
      </c>
      <c r="C8" s="4">
        <f t="shared" si="0"/>
        <v>0.69444444444444442</v>
      </c>
      <c r="D8">
        <f t="shared" si="1"/>
        <v>0.3436426116838488</v>
      </c>
      <c r="E8">
        <f t="shared" si="2"/>
        <v>3.8087056128293106E-2</v>
      </c>
      <c r="F8">
        <f t="shared" si="3"/>
        <v>-0.20055364642993523</v>
      </c>
      <c r="G8">
        <v>0</v>
      </c>
      <c r="H8">
        <f t="shared" si="4"/>
        <v>0.23864070255822833</v>
      </c>
      <c r="I8">
        <f t="shared" si="5"/>
        <v>-1.0908297607202129</v>
      </c>
      <c r="J8">
        <f t="shared" si="6"/>
        <v>1.0908297607202129</v>
      </c>
      <c r="K8">
        <f t="shared" si="7"/>
        <v>0.67569161162634883</v>
      </c>
      <c r="L8">
        <f t="shared" si="8"/>
        <v>0.32430838837365117</v>
      </c>
      <c r="M8">
        <f t="shared" si="9"/>
        <v>1.4799650947168939</v>
      </c>
      <c r="N8">
        <f t="shared" si="10"/>
        <v>3.083484842975607</v>
      </c>
    </row>
    <row r="9" spans="1:14" x14ac:dyDescent="0.25">
      <c r="A9" s="4">
        <f>IF('True_Odds_Calculator_2-way'!A10="","",'True_Odds_Calculator_2-way'!A10)</f>
        <v>1.35</v>
      </c>
      <c r="B9" s="4">
        <f>IF('True_Odds_Calculator_2-way'!B10="","",'True_Odds_Calculator_2-way'!B10)</f>
        <v>3.17</v>
      </c>
      <c r="C9" s="4">
        <f t="shared" si="0"/>
        <v>0.7407407407407407</v>
      </c>
      <c r="D9">
        <f t="shared" si="1"/>
        <v>0.31545741324921134</v>
      </c>
      <c r="E9">
        <f t="shared" si="2"/>
        <v>5.6198153989952093E-2</v>
      </c>
      <c r="F9">
        <f t="shared" si="3"/>
        <v>-0.17747400397242663</v>
      </c>
      <c r="G9">
        <v>0</v>
      </c>
      <c r="H9">
        <f t="shared" si="4"/>
        <v>0.23367215796237875</v>
      </c>
      <c r="I9">
        <f t="shared" si="5"/>
        <v>-1.147456184146427</v>
      </c>
      <c r="J9">
        <f t="shared" si="6"/>
        <v>1.147456184146427</v>
      </c>
      <c r="K9">
        <f t="shared" si="7"/>
        <v>0.71346540007735637</v>
      </c>
      <c r="L9">
        <f t="shared" si="8"/>
        <v>0.28653459992264352</v>
      </c>
      <c r="M9">
        <f t="shared" si="9"/>
        <v>1.4016096644512497</v>
      </c>
      <c r="N9">
        <f t="shared" si="10"/>
        <v>3.4899799195977468</v>
      </c>
    </row>
    <row r="10" spans="1:14" x14ac:dyDescent="0.25">
      <c r="A10" s="4">
        <f>IF('True_Odds_Calculator_2-way'!A11="","",'True_Odds_Calculator_2-way'!A11)</f>
        <v>1.41</v>
      </c>
      <c r="B10" s="4">
        <f>IF('True_Odds_Calculator_2-way'!B11="","",'True_Odds_Calculator_2-way'!B11)</f>
        <v>3.04</v>
      </c>
      <c r="C10" s="4">
        <f t="shared" si="0"/>
        <v>0.70921985815602839</v>
      </c>
      <c r="D10">
        <f t="shared" si="1"/>
        <v>0.32894736842105265</v>
      </c>
      <c r="E10">
        <f t="shared" si="2"/>
        <v>3.8167226577081159E-2</v>
      </c>
      <c r="F10">
        <f t="shared" si="3"/>
        <v>-0.1951287793952966</v>
      </c>
      <c r="G10">
        <v>0</v>
      </c>
      <c r="H10">
        <f t="shared" si="4"/>
        <v>0.23329600597237779</v>
      </c>
      <c r="I10">
        <f t="shared" si="5"/>
        <v>-1.0934350421017391</v>
      </c>
      <c r="J10">
        <f t="shared" si="6"/>
        <v>1.0934350421017391</v>
      </c>
      <c r="K10">
        <f t="shared" si="7"/>
        <v>0.69046069373380714</v>
      </c>
      <c r="L10">
        <f t="shared" si="8"/>
        <v>0.30953930626619258</v>
      </c>
      <c r="M10">
        <f t="shared" si="9"/>
        <v>1.4483083672617132</v>
      </c>
      <c r="N10">
        <f t="shared" si="10"/>
        <v>3.2306074858875475</v>
      </c>
    </row>
    <row r="11" spans="1:14" x14ac:dyDescent="0.25">
      <c r="A11" s="4">
        <f>IF('True_Odds_Calculator_2-way'!A12="","",'True_Odds_Calculator_2-way'!A12)</f>
        <v>1.55</v>
      </c>
      <c r="B11" s="4">
        <f>IF('True_Odds_Calculator_2-way'!B12="","",'True_Odds_Calculator_2-way'!B12)</f>
        <v>2.57</v>
      </c>
      <c r="C11" s="4">
        <f t="shared" si="0"/>
        <v>0.64516129032258063</v>
      </c>
      <c r="D11">
        <f t="shared" si="1"/>
        <v>0.38910505836575876</v>
      </c>
      <c r="E11">
        <f t="shared" si="2"/>
        <v>3.4266348688339443E-2</v>
      </c>
      <c r="F11">
        <f t="shared" si="3"/>
        <v>-0.2167691728379566</v>
      </c>
      <c r="G11">
        <v>0</v>
      </c>
      <c r="H11">
        <f t="shared" si="4"/>
        <v>0.25103552152629599</v>
      </c>
      <c r="I11">
        <f t="shared" si="5"/>
        <v>-1.0761401354835765</v>
      </c>
      <c r="J11">
        <f t="shared" si="6"/>
        <v>1.0761401354835765</v>
      </c>
      <c r="K11">
        <f t="shared" si="7"/>
        <v>0.62818920883326634</v>
      </c>
      <c r="L11">
        <f t="shared" si="8"/>
        <v>0.37181079116673366</v>
      </c>
      <c r="M11">
        <f t="shared" si="9"/>
        <v>1.5918770745159672</v>
      </c>
      <c r="N11">
        <f t="shared" si="10"/>
        <v>2.6895400127092146</v>
      </c>
    </row>
    <row r="12" spans="1:14" x14ac:dyDescent="0.25">
      <c r="A12" s="4">
        <f>IF('True_Odds_Calculator_2-way'!A13="","",'True_Odds_Calculator_2-way'!A13)</f>
        <v>1.34</v>
      </c>
      <c r="B12" s="4">
        <f>IF('True_Odds_Calculator_2-way'!B13="","",'True_Odds_Calculator_2-way'!B13)</f>
        <v>3.19</v>
      </c>
      <c r="C12" s="4">
        <f t="shared" si="0"/>
        <v>0.74626865671641784</v>
      </c>
      <c r="D12">
        <f t="shared" si="1"/>
        <v>0.31347962382445144</v>
      </c>
      <c r="E12">
        <f t="shared" si="2"/>
        <v>5.9748280540869336E-2</v>
      </c>
      <c r="F12">
        <f t="shared" si="3"/>
        <v>-0.17419173723857195</v>
      </c>
      <c r="G12">
        <v>0</v>
      </c>
      <c r="H12">
        <f t="shared" si="4"/>
        <v>0.23394001777944134</v>
      </c>
      <c r="I12">
        <f t="shared" si="5"/>
        <v>-1.1588800432341997</v>
      </c>
      <c r="J12">
        <f t="shared" si="6"/>
        <v>1.1588800432341997</v>
      </c>
      <c r="K12">
        <f t="shared" si="7"/>
        <v>0.71735022692314321</v>
      </c>
      <c r="L12">
        <f t="shared" si="8"/>
        <v>0.28264977307685668</v>
      </c>
      <c r="M12">
        <f t="shared" si="9"/>
        <v>1.394019214699628</v>
      </c>
      <c r="N12">
        <f t="shared" si="10"/>
        <v>3.5379472946828976</v>
      </c>
    </row>
    <row r="13" spans="1:14" x14ac:dyDescent="0.25">
      <c r="A13" s="4">
        <f>IF('True_Odds_Calculator_2-way'!A14="","",'True_Odds_Calculator_2-way'!A14)</f>
        <v>1.59</v>
      </c>
      <c r="B13" s="4">
        <f>IF('True_Odds_Calculator_2-way'!B14="","",'True_Odds_Calculator_2-way'!B14)</f>
        <v>2.48</v>
      </c>
      <c r="C13" s="4">
        <f t="shared" si="0"/>
        <v>0.62893081761006286</v>
      </c>
      <c r="D13">
        <f t="shared" si="1"/>
        <v>0.40322580645161293</v>
      </c>
      <c r="E13">
        <f t="shared" si="2"/>
        <v>3.2156624061675743E-2</v>
      </c>
      <c r="F13">
        <f t="shared" si="3"/>
        <v>-0.22144451207141413</v>
      </c>
      <c r="G13">
        <v>0</v>
      </c>
      <c r="H13">
        <f t="shared" si="4"/>
        <v>0.25360113613308988</v>
      </c>
      <c r="I13">
        <f t="shared" si="5"/>
        <v>-1.0701462561817374</v>
      </c>
      <c r="J13">
        <f t="shared" si="6"/>
        <v>1.0701462561817374</v>
      </c>
      <c r="K13">
        <f t="shared" si="7"/>
        <v>0.61297560573270427</v>
      </c>
      <c r="L13">
        <f t="shared" si="8"/>
        <v>0.38702439426729596</v>
      </c>
      <c r="M13">
        <f t="shared" si="9"/>
        <v>1.6313862911472248</v>
      </c>
      <c r="N13">
        <f t="shared" si="10"/>
        <v>2.583816459148971</v>
      </c>
    </row>
    <row r="14" spans="1:14" x14ac:dyDescent="0.25">
      <c r="A14" s="4">
        <f>IF('True_Odds_Calculator_2-way'!A15="","",'True_Odds_Calculator_2-way'!A15)</f>
        <v>1.39</v>
      </c>
      <c r="B14" s="4">
        <f>IF('True_Odds_Calculator_2-way'!B15="","",'True_Odds_Calculator_2-way'!B15)</f>
        <v>3.15</v>
      </c>
      <c r="C14" s="4">
        <f t="shared" si="0"/>
        <v>0.71942446043165476</v>
      </c>
      <c r="D14">
        <f t="shared" si="1"/>
        <v>0.31746031746031744</v>
      </c>
      <c r="E14">
        <f t="shared" si="2"/>
        <v>3.6884777891972309E-2</v>
      </c>
      <c r="F14">
        <f t="shared" si="3"/>
        <v>-0.19150393970537838</v>
      </c>
      <c r="G14">
        <v>0</v>
      </c>
      <c r="H14">
        <f t="shared" si="4"/>
        <v>0.22838871759735072</v>
      </c>
      <c r="I14">
        <f t="shared" si="5"/>
        <v>-1.0920649448492683</v>
      </c>
      <c r="J14">
        <f t="shared" si="6"/>
        <v>1.0920649448492683</v>
      </c>
      <c r="K14">
        <f t="shared" si="7"/>
        <v>0.70130883167266422</v>
      </c>
      <c r="L14">
        <f t="shared" si="8"/>
        <v>0.29869116832733578</v>
      </c>
      <c r="M14">
        <f t="shared" si="9"/>
        <v>1.4259053284912142</v>
      </c>
      <c r="N14">
        <f t="shared" si="10"/>
        <v>3.3479396314259269</v>
      </c>
    </row>
    <row r="15" spans="1:14" x14ac:dyDescent="0.25">
      <c r="A15" s="4">
        <f>IF('True_Odds_Calculator_2-way'!A16="","",'True_Odds_Calculator_2-way'!A16)</f>
        <v>1.81</v>
      </c>
      <c r="B15" s="4">
        <f>IF('True_Odds_Calculator_2-way'!B16="","",'True_Odds_Calculator_2-way'!B16)</f>
        <v>2.08</v>
      </c>
      <c r="C15" s="4">
        <f t="shared" si="0"/>
        <v>0.5524861878453039</v>
      </c>
      <c r="D15">
        <f t="shared" si="1"/>
        <v>0.48076923076923073</v>
      </c>
      <c r="E15">
        <f t="shared" si="2"/>
        <v>3.3255418614534626E-2</v>
      </c>
      <c r="F15">
        <f t="shared" si="3"/>
        <v>-0.23236294092647691</v>
      </c>
      <c r="G15">
        <v>0</v>
      </c>
      <c r="H15">
        <f t="shared" si="4"/>
        <v>0.26561835954101148</v>
      </c>
      <c r="I15">
        <f t="shared" si="5"/>
        <v>-1.0691671651659735</v>
      </c>
      <c r="J15">
        <f t="shared" si="6"/>
        <v>1.0691671651659735</v>
      </c>
      <c r="K15">
        <f t="shared" si="7"/>
        <v>0.5358983848622455</v>
      </c>
      <c r="L15">
        <f t="shared" si="8"/>
        <v>0.4641016151377545</v>
      </c>
      <c r="M15">
        <f t="shared" si="9"/>
        <v>1.8660254037844384</v>
      </c>
      <c r="N15">
        <f t="shared" si="10"/>
        <v>2.1547005383792519</v>
      </c>
    </row>
    <row r="16" spans="1:14" x14ac:dyDescent="0.25">
      <c r="A16" s="4">
        <f>IF('True_Odds_Calculator_2-way'!A17="","",'True_Odds_Calculator_2-way'!A17)</f>
        <v>1.43</v>
      </c>
      <c r="B16" s="4">
        <f>IF('True_Odds_Calculator_2-way'!B17="","",'True_Odds_Calculator_2-way'!B17)</f>
        <v>2.92</v>
      </c>
      <c r="C16" s="4">
        <f t="shared" si="0"/>
        <v>0.69930069930069938</v>
      </c>
      <c r="D16">
        <f t="shared" si="1"/>
        <v>0.34246575342465752</v>
      </c>
      <c r="E16">
        <f t="shared" si="2"/>
        <v>4.1766452725356951E-2</v>
      </c>
      <c r="F16">
        <f t="shared" si="3"/>
        <v>-0.19772008813104691</v>
      </c>
      <c r="G16">
        <v>0</v>
      </c>
      <c r="H16">
        <f t="shared" si="4"/>
        <v>0.23948654085640389</v>
      </c>
      <c r="I16">
        <f t="shared" si="5"/>
        <v>-1.1005636329070301</v>
      </c>
      <c r="J16">
        <f t="shared" si="6"/>
        <v>1.1005636329070301</v>
      </c>
      <c r="K16">
        <f t="shared" si="7"/>
        <v>0.67877494273285666</v>
      </c>
      <c r="L16">
        <f t="shared" si="8"/>
        <v>0.32122505726714334</v>
      </c>
      <c r="M16">
        <f t="shared" si="9"/>
        <v>1.4732423621500226</v>
      </c>
      <c r="N16">
        <f t="shared" si="10"/>
        <v>3.1130821751814985</v>
      </c>
    </row>
    <row r="17" spans="1:14" x14ac:dyDescent="0.25">
      <c r="A17" s="4">
        <f>IF('True_Odds_Calculator_2-way'!A18="","",'True_Odds_Calculator_2-way'!A18)</f>
        <v>1.34</v>
      </c>
      <c r="B17" s="4">
        <f>IF('True_Odds_Calculator_2-way'!B18="","",'True_Odds_Calculator_2-way'!B18)</f>
        <v>3.44</v>
      </c>
      <c r="C17" s="4">
        <f t="shared" si="0"/>
        <v>0.74626865671641784</v>
      </c>
      <c r="D17">
        <f t="shared" si="1"/>
        <v>0.29069767441860467</v>
      </c>
      <c r="E17">
        <f t="shared" si="2"/>
        <v>3.6966331135022568E-2</v>
      </c>
      <c r="F17">
        <f t="shared" si="3"/>
        <v>-0.17997223186393607</v>
      </c>
      <c r="G17">
        <v>0</v>
      </c>
      <c r="H17">
        <f t="shared" si="4"/>
        <v>0.21693856299895869</v>
      </c>
      <c r="I17">
        <f t="shared" si="5"/>
        <v>-1.0979071877276474</v>
      </c>
      <c r="J17">
        <f t="shared" si="6"/>
        <v>1.0979071877276474</v>
      </c>
      <c r="K17">
        <f t="shared" si="7"/>
        <v>0.72817914145768747</v>
      </c>
      <c r="L17">
        <f t="shared" si="8"/>
        <v>0.2718208585423123</v>
      </c>
      <c r="M17">
        <f t="shared" si="9"/>
        <v>1.3732884438274002</v>
      </c>
      <c r="N17">
        <f t="shared" si="10"/>
        <v>3.6788935380554597</v>
      </c>
    </row>
    <row r="18" spans="1:14" x14ac:dyDescent="0.25">
      <c r="A18" s="4">
        <f>IF('True_Odds_Calculator_2-way'!A19="","",'True_Odds_Calculator_2-way'!A19)</f>
        <v>1.75</v>
      </c>
      <c r="B18" s="4">
        <f>IF('True_Odds_Calculator_2-way'!B19="","",'True_Odds_Calculator_2-way'!B19)</f>
        <v>2.17</v>
      </c>
      <c r="C18" s="4">
        <f t="shared" si="0"/>
        <v>0.5714285714285714</v>
      </c>
      <c r="D18">
        <f t="shared" si="1"/>
        <v>0.46082949308755761</v>
      </c>
      <c r="E18">
        <f t="shared" si="2"/>
        <v>3.2258064516129004E-2</v>
      </c>
      <c r="F18">
        <f t="shared" si="3"/>
        <v>-0.23107307439104674</v>
      </c>
      <c r="G18">
        <v>0</v>
      </c>
      <c r="H18">
        <f t="shared" si="4"/>
        <v>0.26333113890717574</v>
      </c>
      <c r="I18">
        <f t="shared" si="5"/>
        <v>-1.0675210253672476</v>
      </c>
      <c r="J18">
        <f t="shared" si="6"/>
        <v>1.0675210253672476</v>
      </c>
      <c r="K18">
        <f t="shared" si="7"/>
        <v>0.55535785771485779</v>
      </c>
      <c r="L18">
        <f t="shared" si="8"/>
        <v>0.44464214228514221</v>
      </c>
      <c r="M18">
        <f t="shared" si="9"/>
        <v>1.8006407690254356</v>
      </c>
      <c r="N18">
        <f t="shared" si="10"/>
        <v>2.2489995996796797</v>
      </c>
    </row>
    <row r="19" spans="1:14" x14ac:dyDescent="0.25">
      <c r="A19" s="4">
        <f>IF('True_Odds_Calculator_2-way'!A20="","",'True_Odds_Calculator_2-way'!A20)</f>
        <v>1.71</v>
      </c>
      <c r="B19" s="4">
        <f>IF('True_Odds_Calculator_2-way'!B20="","",'True_Odds_Calculator_2-way'!B20)</f>
        <v>2.23</v>
      </c>
      <c r="C19" s="4">
        <f t="shared" si="0"/>
        <v>0.58479532163742687</v>
      </c>
      <c r="D19">
        <f t="shared" si="1"/>
        <v>0.44843049327354262</v>
      </c>
      <c r="E19">
        <f t="shared" si="2"/>
        <v>3.3225814910969431E-2</v>
      </c>
      <c r="F19">
        <f t="shared" si="3"/>
        <v>-0.22901423963496192</v>
      </c>
      <c r="G19">
        <v>0</v>
      </c>
      <c r="H19">
        <f t="shared" si="4"/>
        <v>0.26224005454593136</v>
      </c>
      <c r="I19">
        <f t="shared" si="5"/>
        <v>-1.070084984173661</v>
      </c>
      <c r="J19">
        <f t="shared" si="6"/>
        <v>1.070084984173661</v>
      </c>
      <c r="K19">
        <f t="shared" si="7"/>
        <v>0.56825919869450314</v>
      </c>
      <c r="L19">
        <f t="shared" si="8"/>
        <v>0.43174080130549697</v>
      </c>
      <c r="M19">
        <f t="shared" si="9"/>
        <v>1.7597603387632996</v>
      </c>
      <c r="N19">
        <f t="shared" si="10"/>
        <v>2.3162045305336028</v>
      </c>
    </row>
    <row r="20" spans="1:14" x14ac:dyDescent="0.25">
      <c r="A20" s="4">
        <f>IF('True_Odds_Calculator_2-way'!A21="","",'True_Odds_Calculator_2-way'!A21)</f>
        <v>1.81</v>
      </c>
      <c r="B20" s="4">
        <f>IF('True_Odds_Calculator_2-way'!B21="","",'True_Odds_Calculator_2-way'!B21)</f>
        <v>2.0699999999999998</v>
      </c>
      <c r="C20" s="4">
        <f t="shared" si="0"/>
        <v>0.5524861878453039</v>
      </c>
      <c r="D20">
        <f t="shared" si="1"/>
        <v>0.48309178743961356</v>
      </c>
      <c r="E20">
        <f t="shared" si="2"/>
        <v>3.5577975284917462E-2</v>
      </c>
      <c r="F20">
        <f t="shared" si="3"/>
        <v>-0.23132356473696847</v>
      </c>
      <c r="G20">
        <v>0</v>
      </c>
      <c r="H20">
        <f t="shared" si="4"/>
        <v>0.26690154002188599</v>
      </c>
      <c r="I20">
        <f t="shared" si="5"/>
        <v>-1.0741516544951821</v>
      </c>
      <c r="J20">
        <f t="shared" si="6"/>
        <v>1.0741516544951821</v>
      </c>
      <c r="K20">
        <f t="shared" si="7"/>
        <v>0.53474138865009979</v>
      </c>
      <c r="L20">
        <f t="shared" si="8"/>
        <v>0.46525861134990021</v>
      </c>
      <c r="M20">
        <f t="shared" si="9"/>
        <v>1.8700628401410975</v>
      </c>
      <c r="N20">
        <f t="shared" si="10"/>
        <v>2.1493422703098441</v>
      </c>
    </row>
    <row r="21" spans="1:14" x14ac:dyDescent="0.25">
      <c r="A21" s="4">
        <f>IF('True_Odds_Calculator_2-way'!A22="","",'True_Odds_Calculator_2-way'!A22)</f>
        <v>1.73</v>
      </c>
      <c r="B21" s="4">
        <f>IF('True_Odds_Calculator_2-way'!B22="","",'True_Odds_Calculator_2-way'!B22)</f>
        <v>2.19</v>
      </c>
      <c r="C21" s="4">
        <f t="shared" si="0"/>
        <v>0.5780346820809249</v>
      </c>
      <c r="D21">
        <f t="shared" si="1"/>
        <v>0.45662100456621008</v>
      </c>
      <c r="E21">
        <f t="shared" si="2"/>
        <v>3.4655686647135031E-2</v>
      </c>
      <c r="F21">
        <f t="shared" si="3"/>
        <v>-0.22928709055876673</v>
      </c>
      <c r="G21">
        <v>0</v>
      </c>
      <c r="H21">
        <f t="shared" si="4"/>
        <v>0.26394277720590181</v>
      </c>
      <c r="I21">
        <f t="shared" si="5"/>
        <v>-1.0729144372515058</v>
      </c>
      <c r="J21">
        <f t="shared" si="6"/>
        <v>1.0729144372515058</v>
      </c>
      <c r="K21">
        <f t="shared" si="7"/>
        <v>0.56078093121655925</v>
      </c>
      <c r="L21">
        <f t="shared" si="8"/>
        <v>0.43921906878344058</v>
      </c>
      <c r="M21">
        <f t="shared" si="9"/>
        <v>1.7832275391935992</v>
      </c>
      <c r="N21">
        <f t="shared" si="10"/>
        <v>2.2767681803292916</v>
      </c>
    </row>
    <row r="22" spans="1:14" x14ac:dyDescent="0.25">
      <c r="A22" s="4">
        <f>IF('True_Odds_Calculator_2-way'!A23="","",'True_Odds_Calculator_2-way'!A23)</f>
        <v>1.78</v>
      </c>
      <c r="B22" s="4">
        <f>IF('True_Odds_Calculator_2-way'!B23="","",'True_Odds_Calculator_2-way'!B23)</f>
        <v>2.12</v>
      </c>
      <c r="C22" s="4">
        <f t="shared" si="0"/>
        <v>0.5617977528089888</v>
      </c>
      <c r="D22">
        <f t="shared" si="1"/>
        <v>0.47169811320754712</v>
      </c>
      <c r="E22">
        <f t="shared" si="2"/>
        <v>3.3495866016535869E-2</v>
      </c>
      <c r="F22">
        <f t="shared" si="3"/>
        <v>-0.23150307398770409</v>
      </c>
      <c r="G22">
        <v>0</v>
      </c>
      <c r="H22">
        <f t="shared" si="4"/>
        <v>0.26499894000423996</v>
      </c>
      <c r="I22">
        <f t="shared" si="5"/>
        <v>-1.0699012312772822</v>
      </c>
      <c r="J22">
        <f t="shared" si="6"/>
        <v>1.0699012312772822</v>
      </c>
      <c r="K22">
        <f t="shared" si="7"/>
        <v>0.54510083634166528</v>
      </c>
      <c r="L22">
        <f t="shared" si="8"/>
        <v>0.45489916365833472</v>
      </c>
      <c r="M22">
        <f t="shared" si="9"/>
        <v>1.83452296039628</v>
      </c>
      <c r="N22">
        <f t="shared" si="10"/>
        <v>2.1982893790305562</v>
      </c>
    </row>
    <row r="23" spans="1:14" x14ac:dyDescent="0.25">
      <c r="A23" s="4">
        <f>IF('True_Odds_Calculator_2-way'!A24="","",'True_Odds_Calculator_2-way'!A24)</f>
        <v>1.81</v>
      </c>
      <c r="B23" s="4">
        <f>IF('True_Odds_Calculator_2-way'!B24="","",'True_Odds_Calculator_2-way'!B24)</f>
        <v>2.04</v>
      </c>
      <c r="C23" s="4">
        <f t="shared" si="0"/>
        <v>0.5524861878453039</v>
      </c>
      <c r="D23">
        <f t="shared" si="1"/>
        <v>0.49019607843137253</v>
      </c>
      <c r="E23">
        <f t="shared" si="2"/>
        <v>4.2682266276676373E-2</v>
      </c>
      <c r="F23">
        <f t="shared" si="3"/>
        <v>-0.22814429639259015</v>
      </c>
      <c r="G23">
        <v>0</v>
      </c>
      <c r="H23">
        <f t="shared" si="4"/>
        <v>0.27082656266926658</v>
      </c>
      <c r="I23">
        <f t="shared" si="5"/>
        <v>-1.0895340841010224</v>
      </c>
      <c r="J23">
        <f t="shared" si="6"/>
        <v>1.0895340841010224</v>
      </c>
      <c r="K23">
        <f t="shared" si="7"/>
        <v>0.53120211979695098</v>
      </c>
      <c r="L23">
        <f t="shared" si="8"/>
        <v>0.46879788020304902</v>
      </c>
      <c r="M23">
        <f t="shared" si="9"/>
        <v>1.8825226081218283</v>
      </c>
      <c r="N23">
        <f t="shared" si="10"/>
        <v>2.1331154474650633</v>
      </c>
    </row>
    <row r="24" spans="1:14" x14ac:dyDescent="0.25">
      <c r="A24" s="4">
        <f>IF('True_Odds_Calculator_2-way'!A25="","",'True_Odds_Calculator_2-way'!A25)</f>
        <v>1.7</v>
      </c>
      <c r="B24" s="4">
        <f>IF('True_Odds_Calculator_2-way'!B25="","",'True_Odds_Calculator_2-way'!B25)</f>
        <v>2.17</v>
      </c>
      <c r="C24" s="4">
        <f t="shared" si="0"/>
        <v>0.58823529411764708</v>
      </c>
      <c r="D24">
        <f t="shared" si="1"/>
        <v>0.46082949308755761</v>
      </c>
      <c r="E24">
        <f t="shared" si="2"/>
        <v>4.9064787205204574E-2</v>
      </c>
      <c r="F24">
        <f t="shared" si="3"/>
        <v>-0.22201138519924113</v>
      </c>
      <c r="G24">
        <v>0</v>
      </c>
      <c r="H24">
        <f t="shared" si="4"/>
        <v>0.27107617240444565</v>
      </c>
      <c r="I24">
        <f t="shared" si="5"/>
        <v>-1.1049892402196595</v>
      </c>
      <c r="J24">
        <f t="shared" si="6"/>
        <v>1.1049892402196595</v>
      </c>
      <c r="K24">
        <f t="shared" si="7"/>
        <v>0.56385917502148641</v>
      </c>
      <c r="L24">
        <f t="shared" si="8"/>
        <v>0.43614082497851364</v>
      </c>
      <c r="M24">
        <f t="shared" si="9"/>
        <v>1.773492468153762</v>
      </c>
      <c r="N24">
        <f t="shared" si="10"/>
        <v>2.2928374110570013</v>
      </c>
    </row>
    <row r="25" spans="1:14" x14ac:dyDescent="0.25">
      <c r="A25" s="4">
        <f>IF('True_Odds_Calculator_2-way'!A26="","",'True_Odds_Calculator_2-way'!A26)</f>
        <v>1.61</v>
      </c>
      <c r="B25" s="4">
        <f>IF('True_Odds_Calculator_2-way'!B26="","",'True_Odds_Calculator_2-way'!B26)</f>
        <v>2.35</v>
      </c>
      <c r="C25" s="4">
        <f t="shared" si="0"/>
        <v>0.6211180124223602</v>
      </c>
      <c r="D25">
        <f t="shared" si="1"/>
        <v>0.42553191489361702</v>
      </c>
      <c r="E25">
        <f t="shared" si="2"/>
        <v>4.664992731597728E-2</v>
      </c>
      <c r="F25">
        <f t="shared" si="3"/>
        <v>-0.21765560988502708</v>
      </c>
      <c r="G25">
        <v>0</v>
      </c>
      <c r="H25">
        <f t="shared" si="4"/>
        <v>0.26430553720100436</v>
      </c>
      <c r="I25">
        <f t="shared" si="5"/>
        <v>-1.1019660081788105</v>
      </c>
      <c r="J25">
        <f t="shared" si="6"/>
        <v>1.1019660081788105</v>
      </c>
      <c r="K25">
        <f t="shared" si="7"/>
        <v>0.59801485441182367</v>
      </c>
      <c r="L25">
        <f t="shared" si="8"/>
        <v>0.40198514558817633</v>
      </c>
      <c r="M25">
        <f t="shared" si="9"/>
        <v>1.6721992649890747</v>
      </c>
      <c r="N25">
        <f t="shared" si="10"/>
        <v>2.4876541110413939</v>
      </c>
    </row>
    <row r="26" spans="1:14" x14ac:dyDescent="0.25">
      <c r="A26" s="4">
        <f>IF('True_Odds_Calculator_2-way'!A27="","",'True_Odds_Calculator_2-way'!A27)</f>
        <v>1.67</v>
      </c>
      <c r="B26" s="4">
        <f>IF('True_Odds_Calculator_2-way'!B27="","",'True_Odds_Calculator_2-way'!B27)</f>
        <v>2.23</v>
      </c>
      <c r="C26" s="4">
        <f t="shared" si="0"/>
        <v>0.5988023952095809</v>
      </c>
      <c r="D26">
        <f t="shared" si="1"/>
        <v>0.44843049327354262</v>
      </c>
      <c r="E26">
        <f t="shared" si="2"/>
        <v>4.7232888483123459E-2</v>
      </c>
      <c r="F26">
        <f t="shared" si="3"/>
        <v>-0.22128836497408777</v>
      </c>
      <c r="G26">
        <v>0</v>
      </c>
      <c r="H26">
        <f t="shared" si="4"/>
        <v>0.26852125345721117</v>
      </c>
      <c r="I26">
        <f t="shared" si="5"/>
        <v>-1.1015647826027291</v>
      </c>
      <c r="J26">
        <f t="shared" si="6"/>
        <v>1.1015647826027291</v>
      </c>
      <c r="K26">
        <f t="shared" si="7"/>
        <v>0.57535796903051928</v>
      </c>
      <c r="L26">
        <f t="shared" si="8"/>
        <v>0.42464203096948078</v>
      </c>
      <c r="M26">
        <f t="shared" si="9"/>
        <v>1.7380484043438287</v>
      </c>
      <c r="N26">
        <f t="shared" si="10"/>
        <v>2.3549246826013568</v>
      </c>
    </row>
    <row r="27" spans="1:14" x14ac:dyDescent="0.25">
      <c r="A27" s="4">
        <f>IF('True_Odds_Calculator_2-way'!A28="","",'True_Odds_Calculator_2-way'!A28)</f>
        <v>1.83</v>
      </c>
      <c r="B27" s="4">
        <f>IF('True_Odds_Calculator_2-way'!B28="","",'True_Odds_Calculator_2-way'!B28)</f>
        <v>2.02</v>
      </c>
      <c r="C27" s="4">
        <f t="shared" si="0"/>
        <v>0.54644808743169393</v>
      </c>
      <c r="D27">
        <f t="shared" si="1"/>
        <v>0.49504950495049505</v>
      </c>
      <c r="E27">
        <f t="shared" si="2"/>
        <v>4.1497592382188975E-2</v>
      </c>
      <c r="F27">
        <f t="shared" si="3"/>
        <v>-0.22902126278201596</v>
      </c>
      <c r="G27">
        <v>0</v>
      </c>
      <c r="H27">
        <f t="shared" si="4"/>
        <v>0.27051885516420493</v>
      </c>
      <c r="I27">
        <f t="shared" si="5"/>
        <v>-1.0868281233544477</v>
      </c>
      <c r="J27">
        <f t="shared" si="6"/>
        <v>1.0868281233544477</v>
      </c>
      <c r="K27">
        <f t="shared" si="7"/>
        <v>0.52574374088486586</v>
      </c>
      <c r="L27">
        <f t="shared" si="8"/>
        <v>0.47425625911513414</v>
      </c>
      <c r="M27">
        <f t="shared" si="9"/>
        <v>1.9020673423841918</v>
      </c>
      <c r="N27">
        <f t="shared" si="10"/>
        <v>2.1085646858215363</v>
      </c>
    </row>
    <row r="28" spans="1:14" x14ac:dyDescent="0.25">
      <c r="A28" s="4">
        <f>IF('True_Odds_Calculator_2-way'!A29="","",'True_Odds_Calculator_2-way'!A29)</f>
        <v>1.89</v>
      </c>
      <c r="B28" s="4">
        <f>IF('True_Odds_Calculator_2-way'!B29="","",'True_Odds_Calculator_2-way'!B29)</f>
        <v>1.94</v>
      </c>
      <c r="C28" s="4">
        <f t="shared" si="0"/>
        <v>0.52910052910052918</v>
      </c>
      <c r="D28">
        <f t="shared" si="1"/>
        <v>0.51546391752577325</v>
      </c>
      <c r="E28">
        <f t="shared" si="2"/>
        <v>4.4564446626302434E-2</v>
      </c>
      <c r="F28">
        <f t="shared" si="3"/>
        <v>-0.22816778486881573</v>
      </c>
      <c r="G28">
        <v>0</v>
      </c>
      <c r="H28">
        <f t="shared" si="4"/>
        <v>0.27273223149511816</v>
      </c>
      <c r="I28">
        <f t="shared" si="5"/>
        <v>-1.093304334427839</v>
      </c>
      <c r="J28">
        <f t="shared" si="6"/>
        <v>1.093304334427839</v>
      </c>
      <c r="K28">
        <f t="shared" si="7"/>
        <v>0.50683187635340188</v>
      </c>
      <c r="L28">
        <f t="shared" si="8"/>
        <v>0.49316812364659818</v>
      </c>
      <c r="M28">
        <f t="shared" si="9"/>
        <v>1.9730408576407765</v>
      </c>
      <c r="N28">
        <f t="shared" si="10"/>
        <v>2.0277060743621682</v>
      </c>
    </row>
    <row r="29" spans="1:14" x14ac:dyDescent="0.25">
      <c r="A29" s="4">
        <f>IF('True_Odds_Calculator_2-way'!A30="","",'True_Odds_Calculator_2-way'!A30)</f>
        <v>1.85</v>
      </c>
      <c r="B29" s="4">
        <f>IF('True_Odds_Calculator_2-way'!B30="","",'True_Odds_Calculator_2-way'!B30)</f>
        <v>1.99</v>
      </c>
      <c r="C29" s="4">
        <f t="shared" si="0"/>
        <v>0.54054054054054046</v>
      </c>
      <c r="D29">
        <f t="shared" si="1"/>
        <v>0.50251256281407031</v>
      </c>
      <c r="E29">
        <f t="shared" si="2"/>
        <v>4.3053103354610656E-2</v>
      </c>
      <c r="F29">
        <f t="shared" si="3"/>
        <v>-0.22857530897731926</v>
      </c>
      <c r="G29">
        <v>0</v>
      </c>
      <c r="H29">
        <f t="shared" si="4"/>
        <v>0.27162841233192986</v>
      </c>
      <c r="I29">
        <f t="shared" si="5"/>
        <v>-1.0901165669462136</v>
      </c>
      <c r="J29">
        <f t="shared" si="6"/>
        <v>1.0901165669462136</v>
      </c>
      <c r="K29">
        <f t="shared" si="7"/>
        <v>0.51904934939114777</v>
      </c>
      <c r="L29">
        <f t="shared" si="8"/>
        <v>0.48095065060885256</v>
      </c>
      <c r="M29">
        <f t="shared" si="9"/>
        <v>1.9265990819042815</v>
      </c>
      <c r="N29">
        <f t="shared" si="10"/>
        <v>2.0792154012767514</v>
      </c>
    </row>
    <row r="30" spans="1:14" x14ac:dyDescent="0.25">
      <c r="A30" s="4">
        <f>IF('True_Odds_Calculator_2-way'!A31="","",'True_Odds_Calculator_2-way'!A31)</f>
        <v>1.83</v>
      </c>
      <c r="B30" s="4">
        <f>IF('True_Odds_Calculator_2-way'!B31="","",'True_Odds_Calculator_2-way'!B31)</f>
        <v>2.02</v>
      </c>
      <c r="C30" s="4">
        <f t="shared" si="0"/>
        <v>0.54644808743169393</v>
      </c>
      <c r="D30">
        <f t="shared" si="1"/>
        <v>0.49504950495049505</v>
      </c>
      <c r="E30">
        <f t="shared" si="2"/>
        <v>4.1497592382188975E-2</v>
      </c>
      <c r="F30">
        <f t="shared" si="3"/>
        <v>-0.22902126278201596</v>
      </c>
      <c r="G30">
        <v>0</v>
      </c>
      <c r="H30">
        <f t="shared" si="4"/>
        <v>0.27051885516420493</v>
      </c>
      <c r="I30">
        <f t="shared" si="5"/>
        <v>-1.0868281233544477</v>
      </c>
      <c r="J30">
        <f t="shared" si="6"/>
        <v>1.0868281233544477</v>
      </c>
      <c r="K30">
        <f t="shared" si="7"/>
        <v>0.52574374088486586</v>
      </c>
      <c r="L30">
        <f t="shared" si="8"/>
        <v>0.47425625911513414</v>
      </c>
      <c r="M30">
        <f t="shared" si="9"/>
        <v>1.9020673423841918</v>
      </c>
      <c r="N30">
        <f t="shared" si="10"/>
        <v>2.1085646858215363</v>
      </c>
    </row>
    <row r="31" spans="1:14" x14ac:dyDescent="0.25">
      <c r="A31" s="4">
        <f>IF('True_Odds_Calculator_2-way'!A32="","",'True_Odds_Calculator_2-way'!A32)</f>
        <v>1.93</v>
      </c>
      <c r="B31" s="4">
        <f>IF('True_Odds_Calculator_2-way'!B32="","",'True_Odds_Calculator_2-way'!B32)</f>
        <v>1.91</v>
      </c>
      <c r="C31" s="4">
        <f t="shared" si="0"/>
        <v>0.5181347150259068</v>
      </c>
      <c r="D31">
        <f t="shared" si="1"/>
        <v>0.52356020942408377</v>
      </c>
      <c r="E31">
        <f t="shared" si="2"/>
        <v>4.1694924449990456E-2</v>
      </c>
      <c r="F31">
        <f t="shared" si="3"/>
        <v>-0.2295797954588612</v>
      </c>
      <c r="G31">
        <v>0</v>
      </c>
      <c r="H31">
        <f t="shared" si="4"/>
        <v>0.27127471990885171</v>
      </c>
      <c r="I31">
        <f t="shared" si="5"/>
        <v>-1.0870207379990005</v>
      </c>
      <c r="J31">
        <f t="shared" si="6"/>
        <v>1.0870207379990005</v>
      </c>
      <c r="K31">
        <f t="shared" si="7"/>
        <v>0.49728252842769838</v>
      </c>
      <c r="L31">
        <f t="shared" si="8"/>
        <v>0.50271747157230162</v>
      </c>
      <c r="M31">
        <f t="shared" si="9"/>
        <v>2.0109292863390706</v>
      </c>
      <c r="N31">
        <f t="shared" si="10"/>
        <v>1.9891888715790902</v>
      </c>
    </row>
    <row r="32" spans="1:14" x14ac:dyDescent="0.25">
      <c r="A32" s="4">
        <f>IF('True_Odds_Calculator_2-way'!A33="","",'True_Odds_Calculator_2-way'!A33)</f>
        <v>1.69</v>
      </c>
      <c r="B32" s="4">
        <f>IF('True_Odds_Calculator_2-way'!B33="","",'True_Odds_Calculator_2-way'!B33)</f>
        <v>2.19</v>
      </c>
      <c r="C32" s="4">
        <f t="shared" si="0"/>
        <v>0.59171597633136097</v>
      </c>
      <c r="D32">
        <f t="shared" si="1"/>
        <v>0.45662100456621008</v>
      </c>
      <c r="E32">
        <f t="shared" si="2"/>
        <v>4.8336980897571102E-2</v>
      </c>
      <c r="F32">
        <f t="shared" si="3"/>
        <v>-0.2218529626327308</v>
      </c>
      <c r="G32">
        <v>0</v>
      </c>
      <c r="H32">
        <f t="shared" si="4"/>
        <v>0.27018994353030185</v>
      </c>
      <c r="I32">
        <f t="shared" si="5"/>
        <v>-1.1035753058718369</v>
      </c>
      <c r="J32">
        <f t="shared" si="6"/>
        <v>1.1035753058718369</v>
      </c>
      <c r="K32">
        <f t="shared" si="7"/>
        <v>0.56770863269726979</v>
      </c>
      <c r="L32">
        <f t="shared" si="8"/>
        <v>0.43229136730273038</v>
      </c>
      <c r="M32">
        <f t="shared" si="9"/>
        <v>1.761466961051567</v>
      </c>
      <c r="N32">
        <f t="shared" si="10"/>
        <v>2.3132546139874859</v>
      </c>
    </row>
    <row r="33" spans="1:14" x14ac:dyDescent="0.25">
      <c r="A33" s="4">
        <f>IF('True_Odds_Calculator_2-way'!A34="","",'True_Odds_Calculator_2-way'!A34)</f>
        <v>1.92</v>
      </c>
      <c r="B33" s="4">
        <f>IF('True_Odds_Calculator_2-way'!B34="","",'True_Odds_Calculator_2-way'!B34)</f>
        <v>1.88</v>
      </c>
      <c r="C33" s="4">
        <f t="shared" si="0"/>
        <v>0.52083333333333337</v>
      </c>
      <c r="D33">
        <f t="shared" si="1"/>
        <v>0.53191489361702127</v>
      </c>
      <c r="E33">
        <f t="shared" si="2"/>
        <v>5.2748226950354749E-2</v>
      </c>
      <c r="F33">
        <f t="shared" si="3"/>
        <v>-0.22429078014184389</v>
      </c>
      <c r="G33">
        <v>0</v>
      </c>
      <c r="H33">
        <f t="shared" si="4"/>
        <v>0.27703900709219859</v>
      </c>
      <c r="I33">
        <f t="shared" si="5"/>
        <v>-1.1113855611859678</v>
      </c>
      <c r="J33">
        <f t="shared" si="6"/>
        <v>1.1113855611859678</v>
      </c>
      <c r="K33">
        <f t="shared" si="7"/>
        <v>0.49444375840398497</v>
      </c>
      <c r="L33">
        <f t="shared" si="8"/>
        <v>0.50555624159601487</v>
      </c>
      <c r="M33">
        <f t="shared" si="9"/>
        <v>2.0224747162910903</v>
      </c>
      <c r="N33">
        <f t="shared" si="10"/>
        <v>1.9780192938436518</v>
      </c>
    </row>
    <row r="34" spans="1:14" x14ac:dyDescent="0.25">
      <c r="A34" s="4">
        <f>IF('True_Odds_Calculator_2-way'!A35="","",'True_Odds_Calculator_2-way'!A35)</f>
        <v>2.44</v>
      </c>
      <c r="B34" s="4">
        <f>IF('True_Odds_Calculator_2-way'!B35="","",'True_Odds_Calculator_2-way'!B35)</f>
        <v>1.55</v>
      </c>
      <c r="C34" s="4">
        <f t="shared" si="0"/>
        <v>0.4098360655737705</v>
      </c>
      <c r="D34">
        <f t="shared" si="1"/>
        <v>0.64516129032258063</v>
      </c>
      <c r="E34">
        <f t="shared" si="2"/>
        <v>5.4997355896351241E-2</v>
      </c>
      <c r="F34">
        <f t="shared" si="3"/>
        <v>-0.2094130089899523</v>
      </c>
      <c r="G34">
        <v>0</v>
      </c>
      <c r="H34">
        <f t="shared" si="4"/>
        <v>0.26441036488630354</v>
      </c>
      <c r="I34">
        <f t="shared" si="5"/>
        <v>-1.1236664374387371</v>
      </c>
      <c r="J34">
        <f t="shared" si="6"/>
        <v>1.1236664374387371</v>
      </c>
      <c r="K34">
        <f t="shared" si="7"/>
        <v>0.38195934657469605</v>
      </c>
      <c r="L34">
        <f t="shared" si="8"/>
        <v>0.61804065342530379</v>
      </c>
      <c r="M34">
        <f t="shared" si="9"/>
        <v>2.6180796699117814</v>
      </c>
      <c r="N34">
        <f t="shared" si="10"/>
        <v>1.6180165405913054</v>
      </c>
    </row>
    <row r="35" spans="1:14" x14ac:dyDescent="0.25">
      <c r="A35" s="4">
        <f>IF('True_Odds_Calculator_2-way'!A36="","",'True_Odds_Calculator_2-way'!A36)</f>
        <v>2.2000000000000002</v>
      </c>
      <c r="B35" s="4">
        <f>IF('True_Odds_Calculator_2-way'!B36="","",'True_Odds_Calculator_2-way'!B36)</f>
        <v>1.66</v>
      </c>
      <c r="C35" s="4">
        <f t="shared" si="0"/>
        <v>0.45454545454545453</v>
      </c>
      <c r="D35">
        <f t="shared" si="1"/>
        <v>0.60240963855421692</v>
      </c>
      <c r="E35">
        <f t="shared" si="2"/>
        <v>5.6955093099671394E-2</v>
      </c>
      <c r="F35">
        <f t="shared" si="3"/>
        <v>-0.2168674698795181</v>
      </c>
      <c r="G35">
        <v>0</v>
      </c>
      <c r="H35">
        <f t="shared" si="4"/>
        <v>0.2738225629791895</v>
      </c>
      <c r="I35">
        <f t="shared" si="5"/>
        <v>-1.1236664374387366</v>
      </c>
      <c r="J35">
        <f t="shared" si="6"/>
        <v>1.1236664374387366</v>
      </c>
      <c r="K35">
        <f t="shared" si="7"/>
        <v>0.42582188602125842</v>
      </c>
      <c r="L35">
        <f t="shared" si="8"/>
        <v>0.57417811397874152</v>
      </c>
      <c r="M35">
        <f t="shared" si="9"/>
        <v>2.3483997249264843</v>
      </c>
      <c r="N35">
        <f t="shared" si="10"/>
        <v>1.7416198487095664</v>
      </c>
    </row>
    <row r="36" spans="1:14" x14ac:dyDescent="0.25">
      <c r="A36" s="4">
        <f>IF('True_Odds_Calculator_2-way'!A37="","",'True_Odds_Calculator_2-way'!A37)</f>
        <v>2.0499999999999998</v>
      </c>
      <c r="B36" s="4">
        <f>IF('True_Odds_Calculator_2-way'!B37="","",'True_Odds_Calculator_2-way'!B37)</f>
        <v>1.76</v>
      </c>
      <c r="C36" s="4">
        <f t="shared" si="0"/>
        <v>0.48780487804878053</v>
      </c>
      <c r="D36">
        <f t="shared" si="1"/>
        <v>0.56818181818181823</v>
      </c>
      <c r="E36">
        <f t="shared" si="2"/>
        <v>5.598669623059882E-2</v>
      </c>
      <c r="F36">
        <f t="shared" si="3"/>
        <v>-0.22117516629711742</v>
      </c>
      <c r="G36">
        <v>0</v>
      </c>
      <c r="H36">
        <f t="shared" si="4"/>
        <v>0.27716186252771624</v>
      </c>
      <c r="I36">
        <f t="shared" si="5"/>
        <v>-1.1194341570991129</v>
      </c>
      <c r="J36">
        <f t="shared" si="6"/>
        <v>1.1194341570991129</v>
      </c>
      <c r="K36">
        <f t="shared" si="7"/>
        <v>0.45968433574169576</v>
      </c>
      <c r="L36">
        <f t="shared" si="8"/>
        <v>0.54031566425830413</v>
      </c>
      <c r="M36">
        <f t="shared" si="9"/>
        <v>2.1754058649540684</v>
      </c>
      <c r="N36">
        <f t="shared" si="10"/>
        <v>1.8507699593953257</v>
      </c>
    </row>
    <row r="37" spans="1:14" x14ac:dyDescent="0.25">
      <c r="A37" s="4">
        <f>IF('True_Odds_Calculator_2-way'!A38="","",'True_Odds_Calculator_2-way'!A38)</f>
        <v>1.58</v>
      </c>
      <c r="B37" s="4">
        <f>IF('True_Odds_Calculator_2-way'!B38="","",'True_Odds_Calculator_2-way'!B38)</f>
        <v>2.48</v>
      </c>
      <c r="C37" s="4">
        <f t="shared" si="0"/>
        <v>0.63291139240506322</v>
      </c>
      <c r="D37">
        <f t="shared" si="1"/>
        <v>0.40322580645161293</v>
      </c>
      <c r="E37">
        <f t="shared" si="2"/>
        <v>3.61371988566761E-2</v>
      </c>
      <c r="F37">
        <f t="shared" si="3"/>
        <v>-0.21906900775826876</v>
      </c>
      <c r="G37">
        <v>0</v>
      </c>
      <c r="H37">
        <f t="shared" si="4"/>
        <v>0.25520620661494486</v>
      </c>
      <c r="I37">
        <f t="shared" si="5"/>
        <v>-1.0793322294408636</v>
      </c>
      <c r="J37">
        <f t="shared" si="6"/>
        <v>1.0793322294408636</v>
      </c>
      <c r="K37">
        <f t="shared" si="7"/>
        <v>0.61500134916440274</v>
      </c>
      <c r="L37">
        <f t="shared" si="8"/>
        <v>0.38499865083559737</v>
      </c>
      <c r="M37">
        <f t="shared" si="9"/>
        <v>1.6260126930757011</v>
      </c>
      <c r="N37">
        <f t="shared" si="10"/>
        <v>2.5974116995724779</v>
      </c>
    </row>
    <row r="38" spans="1:14" x14ac:dyDescent="0.25">
      <c r="A38" s="4">
        <f>IF('True_Odds_Calculator_2-way'!A39="","",'True_Odds_Calculator_2-way'!A39)</f>
        <v>1.71</v>
      </c>
      <c r="B38" s="4">
        <f>IF('True_Odds_Calculator_2-way'!B39="","",'True_Odds_Calculator_2-way'!B39)</f>
        <v>2.2200000000000002</v>
      </c>
      <c r="C38" s="4">
        <f t="shared" si="0"/>
        <v>0.58479532163742687</v>
      </c>
      <c r="D38">
        <f t="shared" si="1"/>
        <v>0.4504504504504504</v>
      </c>
      <c r="E38">
        <f t="shared" si="2"/>
        <v>3.5245772087877381E-2</v>
      </c>
      <c r="F38">
        <f t="shared" si="3"/>
        <v>-0.2281755439650176</v>
      </c>
      <c r="G38">
        <v>0</v>
      </c>
      <c r="H38">
        <f t="shared" si="4"/>
        <v>0.26342131605289498</v>
      </c>
      <c r="I38">
        <f t="shared" si="5"/>
        <v>-1.0744616281415775</v>
      </c>
      <c r="J38">
        <f t="shared" si="6"/>
        <v>1.0744616281415775</v>
      </c>
      <c r="K38">
        <f t="shared" si="7"/>
        <v>0.56725752490934445</v>
      </c>
      <c r="L38">
        <f t="shared" si="8"/>
        <v>0.43274247509065539</v>
      </c>
      <c r="M38">
        <f t="shared" si="9"/>
        <v>1.7628677559805201</v>
      </c>
      <c r="N38">
        <f t="shared" si="10"/>
        <v>2.310843186332725</v>
      </c>
    </row>
    <row r="39" spans="1:14" x14ac:dyDescent="0.25">
      <c r="A39" s="4">
        <f>IF('True_Odds_Calculator_2-way'!A40="","",'True_Odds_Calculator_2-way'!A40)</f>
        <v>1.81</v>
      </c>
      <c r="B39" s="4">
        <f>IF('True_Odds_Calculator_2-way'!B40="","",'True_Odds_Calculator_2-way'!B40)</f>
        <v>2.08</v>
      </c>
      <c r="C39" s="4">
        <f t="shared" si="0"/>
        <v>0.5524861878453039</v>
      </c>
      <c r="D39">
        <f t="shared" si="1"/>
        <v>0.48076923076923073</v>
      </c>
      <c r="E39">
        <f t="shared" si="2"/>
        <v>3.3255418614534626E-2</v>
      </c>
      <c r="F39">
        <f t="shared" si="3"/>
        <v>-0.23236294092647691</v>
      </c>
      <c r="G39">
        <v>0</v>
      </c>
      <c r="H39">
        <f t="shared" si="4"/>
        <v>0.26561835954101148</v>
      </c>
      <c r="I39">
        <f t="shared" si="5"/>
        <v>-1.0691671651659735</v>
      </c>
      <c r="J39">
        <f t="shared" si="6"/>
        <v>1.0691671651659735</v>
      </c>
      <c r="K39">
        <f t="shared" si="7"/>
        <v>0.5358983848622455</v>
      </c>
      <c r="L39">
        <f t="shared" si="8"/>
        <v>0.4641016151377545</v>
      </c>
      <c r="M39">
        <f t="shared" si="9"/>
        <v>1.8660254037844384</v>
      </c>
      <c r="N39">
        <f t="shared" si="10"/>
        <v>2.1547005383792519</v>
      </c>
    </row>
    <row r="40" spans="1:14" x14ac:dyDescent="0.25">
      <c r="A40" s="4">
        <f>IF('True_Odds_Calculator_2-way'!A41="","",'True_Odds_Calculator_2-way'!A41)</f>
        <v>1.41</v>
      </c>
      <c r="B40" s="4">
        <f>IF('True_Odds_Calculator_2-way'!B41="","",'True_Odds_Calculator_2-way'!B41)</f>
        <v>2.99</v>
      </c>
      <c r="C40" s="4">
        <f t="shared" si="0"/>
        <v>0.70921985815602839</v>
      </c>
      <c r="D40">
        <f t="shared" si="1"/>
        <v>0.33444816053511706</v>
      </c>
      <c r="E40">
        <f t="shared" si="2"/>
        <v>4.3668018691145338E-2</v>
      </c>
      <c r="F40">
        <f t="shared" si="3"/>
        <v>-0.19352925828411505</v>
      </c>
      <c r="G40">
        <v>0</v>
      </c>
      <c r="H40">
        <f t="shared" si="4"/>
        <v>0.23719727697526033</v>
      </c>
      <c r="I40">
        <f t="shared" si="5"/>
        <v>-1.1070864451827995</v>
      </c>
      <c r="J40">
        <f t="shared" si="6"/>
        <v>1.1070864451827995</v>
      </c>
      <c r="K40">
        <f t="shared" si="7"/>
        <v>0.68780263884516069</v>
      </c>
      <c r="L40">
        <f t="shared" si="8"/>
        <v>0.31219736115483959</v>
      </c>
      <c r="M40">
        <f t="shared" si="9"/>
        <v>1.4539054425249476</v>
      </c>
      <c r="N40">
        <f t="shared" si="10"/>
        <v>3.203102025913771</v>
      </c>
    </row>
    <row r="41" spans="1:14" x14ac:dyDescent="0.25">
      <c r="A41" s="4">
        <f>IF('True_Odds_Calculator_2-way'!A42="","",'True_Odds_Calculator_2-way'!A42)</f>
        <v>2.0699999999999998</v>
      </c>
      <c r="B41" s="4">
        <f>IF('True_Odds_Calculator_2-way'!B42="","",'True_Odds_Calculator_2-way'!B42)</f>
        <v>1.81</v>
      </c>
      <c r="C41" s="4">
        <f t="shared" si="0"/>
        <v>0.48309178743961356</v>
      </c>
      <c r="D41">
        <f t="shared" si="1"/>
        <v>0.5524861878453039</v>
      </c>
      <c r="E41">
        <f t="shared" si="2"/>
        <v>3.5577975284917462E-2</v>
      </c>
      <c r="F41">
        <f t="shared" si="3"/>
        <v>-0.23132356473696847</v>
      </c>
      <c r="G41">
        <v>0</v>
      </c>
      <c r="H41">
        <f t="shared" si="4"/>
        <v>0.26690154002188599</v>
      </c>
      <c r="I41">
        <f t="shared" si="5"/>
        <v>-1.0741516544951821</v>
      </c>
      <c r="J41">
        <f t="shared" si="6"/>
        <v>1.0741516544951821</v>
      </c>
      <c r="K41">
        <f t="shared" si="7"/>
        <v>0.46525861134990021</v>
      </c>
      <c r="L41">
        <f t="shared" si="8"/>
        <v>0.53474138865009979</v>
      </c>
      <c r="M41">
        <f t="shared" si="9"/>
        <v>2.1493422703098441</v>
      </c>
      <c r="N41">
        <f t="shared" si="10"/>
        <v>1.8700628401410975</v>
      </c>
    </row>
    <row r="42" spans="1:14" x14ac:dyDescent="0.25">
      <c r="A42" s="4">
        <f>IF('True_Odds_Calculator_2-way'!A43="","",'True_Odds_Calculator_2-way'!A43)</f>
        <v>1.81</v>
      </c>
      <c r="B42" s="4">
        <f>IF('True_Odds_Calculator_2-way'!B43="","",'True_Odds_Calculator_2-way'!B43)</f>
        <v>2.0699999999999998</v>
      </c>
      <c r="C42" s="4">
        <f t="shared" si="0"/>
        <v>0.5524861878453039</v>
      </c>
      <c r="D42">
        <f t="shared" si="1"/>
        <v>0.48309178743961356</v>
      </c>
      <c r="E42">
        <f t="shared" si="2"/>
        <v>3.5577975284917462E-2</v>
      </c>
      <c r="F42">
        <f t="shared" si="3"/>
        <v>-0.23132356473696847</v>
      </c>
      <c r="G42">
        <v>0</v>
      </c>
      <c r="H42">
        <f t="shared" si="4"/>
        <v>0.26690154002188599</v>
      </c>
      <c r="I42">
        <f t="shared" si="5"/>
        <v>-1.0741516544951821</v>
      </c>
      <c r="J42">
        <f t="shared" si="6"/>
        <v>1.0741516544951821</v>
      </c>
      <c r="K42">
        <f t="shared" si="7"/>
        <v>0.53474138865009979</v>
      </c>
      <c r="L42">
        <f t="shared" si="8"/>
        <v>0.46525861134990021</v>
      </c>
      <c r="M42">
        <f t="shared" si="9"/>
        <v>1.8700628401410975</v>
      </c>
      <c r="N42">
        <f t="shared" si="10"/>
        <v>2.1493422703098441</v>
      </c>
    </row>
    <row r="43" spans="1:14" x14ac:dyDescent="0.25">
      <c r="A43" s="4">
        <f>IF('True_Odds_Calculator_2-way'!A44="","",'True_Odds_Calculator_2-way'!A44)</f>
        <v>1.89</v>
      </c>
      <c r="B43" s="4">
        <f>IF('True_Odds_Calculator_2-way'!B44="","",'True_Odds_Calculator_2-way'!B44)</f>
        <v>2</v>
      </c>
      <c r="C43" s="4">
        <f t="shared" si="0"/>
        <v>0.52910052910052918</v>
      </c>
      <c r="D43">
        <f t="shared" si="1"/>
        <v>0.5</v>
      </c>
      <c r="E43">
        <f t="shared" si="2"/>
        <v>2.9100529100529293E-2</v>
      </c>
      <c r="F43">
        <f t="shared" si="3"/>
        <v>-0.23544973544973535</v>
      </c>
      <c r="G43">
        <v>0</v>
      </c>
      <c r="H43">
        <f t="shared" si="4"/>
        <v>0.26455026455026459</v>
      </c>
      <c r="I43">
        <f t="shared" si="5"/>
        <v>-1.0599978800063603</v>
      </c>
      <c r="J43">
        <f t="shared" si="6"/>
        <v>1.0599978800063603</v>
      </c>
      <c r="K43">
        <f t="shared" si="7"/>
        <v>0.51456260722126923</v>
      </c>
      <c r="L43">
        <f t="shared" si="8"/>
        <v>0.48543739277873066</v>
      </c>
      <c r="M43">
        <f t="shared" si="9"/>
        <v>1.9433981132056606</v>
      </c>
      <c r="N43">
        <f t="shared" si="10"/>
        <v>2.0599978800063603</v>
      </c>
    </row>
    <row r="44" spans="1:14" x14ac:dyDescent="0.25">
      <c r="A44" s="4">
        <f>IF('True_Odds_Calculator_2-way'!A45="","",'True_Odds_Calculator_2-way'!A45)</f>
        <v>1.8</v>
      </c>
      <c r="B44" s="4">
        <f>IF('True_Odds_Calculator_2-way'!B45="","",'True_Odds_Calculator_2-way'!B45)</f>
        <v>2.09</v>
      </c>
      <c r="C44" s="4">
        <f t="shared" si="0"/>
        <v>0.55555555555555558</v>
      </c>
      <c r="D44">
        <f t="shared" si="1"/>
        <v>0.47846889952153115</v>
      </c>
      <c r="E44">
        <f t="shared" si="2"/>
        <v>3.4024455077086735E-2</v>
      </c>
      <c r="F44">
        <f t="shared" si="3"/>
        <v>-0.23179160021265277</v>
      </c>
      <c r="G44">
        <v>0</v>
      </c>
      <c r="H44">
        <f t="shared" si="4"/>
        <v>0.26581605528973956</v>
      </c>
      <c r="I44">
        <f t="shared" si="5"/>
        <v>-1.0708823421952987</v>
      </c>
      <c r="J44">
        <f t="shared" si="6"/>
        <v>1.0708823421952987</v>
      </c>
      <c r="K44">
        <f t="shared" si="7"/>
        <v>0.53858826760586154</v>
      </c>
      <c r="L44">
        <f t="shared" si="8"/>
        <v>0.46141173239413841</v>
      </c>
      <c r="M44">
        <f t="shared" si="9"/>
        <v>1.8567058737562385</v>
      </c>
      <c r="N44">
        <f t="shared" si="10"/>
        <v>2.1672617529928755</v>
      </c>
    </row>
    <row r="45" spans="1:14" x14ac:dyDescent="0.25">
      <c r="A45" s="4">
        <f>IF('True_Odds_Calculator_2-way'!A46="","",'True_Odds_Calculator_2-way'!A46)</f>
        <v>1.49</v>
      </c>
      <c r="B45" s="4">
        <f>IF('True_Odds_Calculator_2-way'!B46="","",'True_Odds_Calculator_2-way'!B46)</f>
        <v>2.68</v>
      </c>
      <c r="C45" s="4">
        <f t="shared" si="0"/>
        <v>0.67114093959731547</v>
      </c>
      <c r="D45">
        <f t="shared" si="1"/>
        <v>0.37313432835820892</v>
      </c>
      <c r="E45">
        <f t="shared" si="2"/>
        <v>4.4275267955524278E-2</v>
      </c>
      <c r="F45">
        <f t="shared" si="3"/>
        <v>-0.20615045577481728</v>
      </c>
      <c r="G45">
        <v>0</v>
      </c>
      <c r="H45">
        <f t="shared" si="4"/>
        <v>0.25042572373034155</v>
      </c>
      <c r="I45">
        <f t="shared" si="5"/>
        <v>-1.1021667854435135</v>
      </c>
      <c r="J45">
        <f t="shared" si="6"/>
        <v>1.1021667854435135</v>
      </c>
      <c r="K45">
        <f t="shared" si="7"/>
        <v>0.64932462371672228</v>
      </c>
      <c r="L45">
        <f t="shared" si="8"/>
        <v>0.35067537628327761</v>
      </c>
      <c r="M45">
        <f t="shared" si="9"/>
        <v>1.5400617248673218</v>
      </c>
      <c r="N45">
        <f t="shared" si="10"/>
        <v>2.8516401995451033</v>
      </c>
    </row>
    <row r="46" spans="1:14" x14ac:dyDescent="0.25">
      <c r="A46" s="4">
        <f>IF('True_Odds_Calculator_2-way'!A47="","",'True_Odds_Calculator_2-way'!A47)</f>
        <v>1.5</v>
      </c>
      <c r="B46" s="4">
        <f>IF('True_Odds_Calculator_2-way'!B47="","",'True_Odds_Calculator_2-way'!B47)</f>
        <v>2.65</v>
      </c>
      <c r="C46" s="4">
        <f t="shared" si="0"/>
        <v>0.66666666666666663</v>
      </c>
      <c r="D46">
        <f t="shared" si="1"/>
        <v>0.37735849056603776</v>
      </c>
      <c r="E46">
        <f t="shared" si="2"/>
        <v>4.4025157232704393E-2</v>
      </c>
      <c r="F46">
        <f t="shared" si="3"/>
        <v>-0.20754716981132071</v>
      </c>
      <c r="G46">
        <v>0</v>
      </c>
      <c r="H46">
        <f t="shared" si="4"/>
        <v>0.25157232704402516</v>
      </c>
      <c r="I46">
        <f t="shared" si="5"/>
        <v>-1.1009637651263608</v>
      </c>
      <c r="J46">
        <f t="shared" si="6"/>
        <v>1.1009637651263608</v>
      </c>
      <c r="K46">
        <f t="shared" si="7"/>
        <v>0.64496077719195855</v>
      </c>
      <c r="L46">
        <f t="shared" si="8"/>
        <v>0.35503922280804129</v>
      </c>
      <c r="M46">
        <f t="shared" si="9"/>
        <v>1.5504818825631808</v>
      </c>
      <c r="N46">
        <f t="shared" si="10"/>
        <v>2.8165902124584949</v>
      </c>
    </row>
    <row r="47" spans="1:14" x14ac:dyDescent="0.25">
      <c r="A47" s="4">
        <f>IF('True_Odds_Calculator_2-way'!A48="","",'True_Odds_Calculator_2-way'!A48)</f>
        <v>1.41</v>
      </c>
      <c r="B47" s="4">
        <f>IF('True_Odds_Calculator_2-way'!B48="","",'True_Odds_Calculator_2-way'!B48)</f>
        <v>3</v>
      </c>
      <c r="C47" s="4">
        <f t="shared" si="0"/>
        <v>0.70921985815602839</v>
      </c>
      <c r="D47">
        <f t="shared" si="1"/>
        <v>0.33333333333333331</v>
      </c>
      <c r="E47">
        <f t="shared" si="2"/>
        <v>4.2553191489361764E-2</v>
      </c>
      <c r="F47">
        <f t="shared" si="3"/>
        <v>-0.19385342789598103</v>
      </c>
      <c r="G47">
        <v>0</v>
      </c>
      <c r="H47">
        <f t="shared" si="4"/>
        <v>0.2364066193853428</v>
      </c>
      <c r="I47">
        <f t="shared" si="5"/>
        <v>-1.1043152607484656</v>
      </c>
      <c r="J47">
        <f t="shared" si="6"/>
        <v>1.1043152607484656</v>
      </c>
      <c r="K47">
        <f t="shared" si="7"/>
        <v>0.688340557349848</v>
      </c>
      <c r="L47">
        <f t="shared" si="8"/>
        <v>0.311659442650152</v>
      </c>
      <c r="M47">
        <f t="shared" si="9"/>
        <v>1.4527692569068709</v>
      </c>
      <c r="N47">
        <f t="shared" si="10"/>
        <v>3.2086305214969308</v>
      </c>
    </row>
    <row r="48" spans="1:14" x14ac:dyDescent="0.25">
      <c r="A48" s="4">
        <f>IF('True_Odds_Calculator_2-way'!A49="","",'True_Odds_Calculator_2-way'!A49)</f>
        <v>1.69</v>
      </c>
      <c r="B48" s="4">
        <f>IF('True_Odds_Calculator_2-way'!B49="","",'True_Odds_Calculator_2-way'!B49)</f>
        <v>2.25</v>
      </c>
      <c r="C48" s="4">
        <f t="shared" si="0"/>
        <v>0.59171597633136097</v>
      </c>
      <c r="D48">
        <f t="shared" si="1"/>
        <v>0.44444444444444442</v>
      </c>
      <c r="E48">
        <f t="shared" si="2"/>
        <v>3.6160420775805502E-2</v>
      </c>
      <c r="F48">
        <f t="shared" si="3"/>
        <v>-0.22682445759368819</v>
      </c>
      <c r="G48">
        <v>0</v>
      </c>
      <c r="H48">
        <f t="shared" si="4"/>
        <v>0.26298487836949375</v>
      </c>
      <c r="I48">
        <f t="shared" si="5"/>
        <v>-1.0767638041163314</v>
      </c>
      <c r="J48">
        <f t="shared" si="6"/>
        <v>1.0767638041163314</v>
      </c>
      <c r="K48">
        <f t="shared" si="7"/>
        <v>0.57373431955297227</v>
      </c>
      <c r="L48">
        <f t="shared" si="8"/>
        <v>0.42626568044702751</v>
      </c>
      <c r="M48">
        <f t="shared" si="9"/>
        <v>1.7429670248402687</v>
      </c>
      <c r="N48">
        <f t="shared" si="10"/>
        <v>2.3459547551454145</v>
      </c>
    </row>
    <row r="49" spans="1:14" x14ac:dyDescent="0.25">
      <c r="A49" s="4">
        <f>IF('True_Odds_Calculator_2-way'!A50="","",'True_Odds_Calculator_2-way'!A50)</f>
        <v>2.2200000000000002</v>
      </c>
      <c r="B49" s="4">
        <f>IF('True_Odds_Calculator_2-way'!B50="","",'True_Odds_Calculator_2-way'!B50)</f>
        <v>1.71</v>
      </c>
      <c r="C49" s="4">
        <f t="shared" si="0"/>
        <v>0.4504504504504504</v>
      </c>
      <c r="D49">
        <f t="shared" si="1"/>
        <v>0.58479532163742687</v>
      </c>
      <c r="E49">
        <f t="shared" si="2"/>
        <v>3.5245772087877381E-2</v>
      </c>
      <c r="F49">
        <f t="shared" si="3"/>
        <v>-0.2281755439650176</v>
      </c>
      <c r="G49">
        <v>0</v>
      </c>
      <c r="H49">
        <f t="shared" si="4"/>
        <v>0.26342131605289498</v>
      </c>
      <c r="I49">
        <f t="shared" si="5"/>
        <v>-1.0744616281415775</v>
      </c>
      <c r="J49">
        <f t="shared" si="6"/>
        <v>1.0744616281415775</v>
      </c>
      <c r="K49">
        <f t="shared" si="7"/>
        <v>0.43274247509065539</v>
      </c>
      <c r="L49">
        <f t="shared" si="8"/>
        <v>0.56725752490934445</v>
      </c>
      <c r="M49">
        <f t="shared" si="9"/>
        <v>2.310843186332725</v>
      </c>
      <c r="N49">
        <f t="shared" si="10"/>
        <v>1.7628677559805201</v>
      </c>
    </row>
    <row r="50" spans="1:14" x14ac:dyDescent="0.25">
      <c r="A50" s="4">
        <f>IF('True_Odds_Calculator_2-way'!A51="","",'True_Odds_Calculator_2-way'!A51)</f>
        <v>2.02</v>
      </c>
      <c r="B50" s="4">
        <f>IF('True_Odds_Calculator_2-way'!B51="","",'True_Odds_Calculator_2-way'!B51)</f>
        <v>1.87</v>
      </c>
      <c r="C50" s="4">
        <f t="shared" si="0"/>
        <v>0.49504950495049505</v>
      </c>
      <c r="D50">
        <f t="shared" si="1"/>
        <v>0.53475935828876997</v>
      </c>
      <c r="E50">
        <f t="shared" si="2"/>
        <v>2.9808863239265015E-2</v>
      </c>
      <c r="F50">
        <f t="shared" si="3"/>
        <v>-0.23492349234923493</v>
      </c>
      <c r="G50">
        <v>0</v>
      </c>
      <c r="H50">
        <f t="shared" si="4"/>
        <v>0.2647323555885</v>
      </c>
      <c r="I50">
        <f t="shared" si="5"/>
        <v>-1.0615495921641367</v>
      </c>
      <c r="J50">
        <f t="shared" si="6"/>
        <v>1.0615495921641367</v>
      </c>
      <c r="K50">
        <f t="shared" si="7"/>
        <v>0.48012738724303272</v>
      </c>
      <c r="L50">
        <f t="shared" si="8"/>
        <v>0.51987261275696728</v>
      </c>
      <c r="M50">
        <f t="shared" si="9"/>
        <v>2.0827805840074194</v>
      </c>
      <c r="N50">
        <f t="shared" si="10"/>
        <v>1.9235481451827992</v>
      </c>
    </row>
    <row r="51" spans="1:14" x14ac:dyDescent="0.25">
      <c r="A51" s="4">
        <f>IF('True_Odds_Calculator_2-way'!A52="","",'True_Odds_Calculator_2-way'!A52)</f>
        <v>2.12</v>
      </c>
      <c r="B51" s="4">
        <f>IF('True_Odds_Calculator_2-way'!B52="","",'True_Odds_Calculator_2-way'!B52)</f>
        <v>1.78</v>
      </c>
      <c r="C51" s="4">
        <f t="shared" si="0"/>
        <v>0.47169811320754712</v>
      </c>
      <c r="D51">
        <f t="shared" si="1"/>
        <v>0.5617977528089888</v>
      </c>
      <c r="E51">
        <f t="shared" si="2"/>
        <v>3.3495866016535869E-2</v>
      </c>
      <c r="F51">
        <f t="shared" si="3"/>
        <v>-0.23150307398770409</v>
      </c>
      <c r="G51">
        <v>0</v>
      </c>
      <c r="H51">
        <f t="shared" si="4"/>
        <v>0.26499894000423996</v>
      </c>
      <c r="I51">
        <f t="shared" si="5"/>
        <v>-1.0699012312772822</v>
      </c>
      <c r="J51">
        <f t="shared" si="6"/>
        <v>1.0699012312772822</v>
      </c>
      <c r="K51">
        <f t="shared" si="7"/>
        <v>0.45489916365833472</v>
      </c>
      <c r="L51">
        <f t="shared" si="8"/>
        <v>0.54510083634166528</v>
      </c>
      <c r="M51">
        <f t="shared" si="9"/>
        <v>2.1982893790305562</v>
      </c>
      <c r="N51">
        <f t="shared" si="10"/>
        <v>1.83452296039628</v>
      </c>
    </row>
    <row r="52" spans="1:14" x14ac:dyDescent="0.25">
      <c r="A52" s="4">
        <f>IF('True_Odds_Calculator_2-way'!A53="","",'True_Odds_Calculator_2-way'!A53)</f>
        <v>2.0099999999999998</v>
      </c>
      <c r="B52" s="4">
        <f>IF('True_Odds_Calculator_2-way'!B53="","",'True_Odds_Calculator_2-way'!B53)</f>
        <v>1.85</v>
      </c>
      <c r="C52" s="4">
        <f t="shared" si="0"/>
        <v>0.49751243781094534</v>
      </c>
      <c r="D52">
        <f t="shared" si="1"/>
        <v>0.54054054054054046</v>
      </c>
      <c r="E52">
        <f t="shared" si="2"/>
        <v>3.80529783514858E-2</v>
      </c>
      <c r="F52">
        <f t="shared" si="3"/>
        <v>-0.23087266370848458</v>
      </c>
      <c r="G52">
        <v>0</v>
      </c>
      <c r="H52">
        <f t="shared" si="4"/>
        <v>0.26892564205997044</v>
      </c>
      <c r="I52">
        <f t="shared" si="5"/>
        <v>-1.0792693660942112</v>
      </c>
      <c r="J52">
        <f t="shared" si="6"/>
        <v>1.0792693660942112</v>
      </c>
      <c r="K52">
        <f t="shared" si="7"/>
        <v>0.47845469244925098</v>
      </c>
      <c r="L52">
        <f t="shared" si="8"/>
        <v>0.52154530755074879</v>
      </c>
      <c r="M52">
        <f t="shared" si="9"/>
        <v>2.0900620597551534</v>
      </c>
      <c r="N52">
        <f t="shared" si="10"/>
        <v>1.91737896118008</v>
      </c>
    </row>
    <row r="53" spans="1:14" x14ac:dyDescent="0.25">
      <c r="A53" s="4">
        <f>IF('True_Odds_Calculator_2-way'!A54="","",'True_Odds_Calculator_2-way'!A54)</f>
        <v>2.2999999999999998</v>
      </c>
      <c r="B53" s="4">
        <f>IF('True_Odds_Calculator_2-way'!B54="","",'True_Odds_Calculator_2-way'!B54)</f>
        <v>1.65</v>
      </c>
      <c r="C53" s="4">
        <f t="shared" si="0"/>
        <v>0.43478260869565222</v>
      </c>
      <c r="D53">
        <f t="shared" si="1"/>
        <v>0.60606060606060608</v>
      </c>
      <c r="E53">
        <f t="shared" si="2"/>
        <v>4.0843214756258295E-2</v>
      </c>
      <c r="F53">
        <f t="shared" si="3"/>
        <v>-0.22266139657443995</v>
      </c>
      <c r="G53">
        <v>0</v>
      </c>
      <c r="H53">
        <f t="shared" si="4"/>
        <v>0.2635046113306983</v>
      </c>
      <c r="I53">
        <f t="shared" si="5"/>
        <v>-1.0878565864408427</v>
      </c>
      <c r="J53">
        <f t="shared" si="6"/>
        <v>1.0878565864408427</v>
      </c>
      <c r="K53">
        <f t="shared" si="7"/>
        <v>0.41421356237309503</v>
      </c>
      <c r="L53">
        <f t="shared" si="8"/>
        <v>0.58578643762690474</v>
      </c>
      <c r="M53">
        <f t="shared" si="9"/>
        <v>2.4142135623730949</v>
      </c>
      <c r="N53">
        <f t="shared" si="10"/>
        <v>1.7071067811865481</v>
      </c>
    </row>
    <row r="54" spans="1:14" x14ac:dyDescent="0.25">
      <c r="A54" s="4">
        <f>IF('True_Odds_Calculator_2-way'!A55="","",'True_Odds_Calculator_2-way'!A55)</f>
        <v>1.67</v>
      </c>
      <c r="B54" s="4">
        <f>IF('True_Odds_Calculator_2-way'!B55="","",'True_Odds_Calculator_2-way'!B55)</f>
        <v>2.2599999999999998</v>
      </c>
      <c r="C54" s="4">
        <f t="shared" si="0"/>
        <v>0.5988023952095809</v>
      </c>
      <c r="D54">
        <f t="shared" si="1"/>
        <v>0.44247787610619471</v>
      </c>
      <c r="E54">
        <f t="shared" si="2"/>
        <v>4.1280271315775607E-2</v>
      </c>
      <c r="F54">
        <f t="shared" si="3"/>
        <v>-0.22367654072386189</v>
      </c>
      <c r="G54">
        <v>0</v>
      </c>
      <c r="H54">
        <f t="shared" si="4"/>
        <v>0.26495681203963756</v>
      </c>
      <c r="I54">
        <f t="shared" si="5"/>
        <v>-1.0883719140805657</v>
      </c>
      <c r="J54">
        <f t="shared" si="6"/>
        <v>1.0883719140805657</v>
      </c>
      <c r="K54">
        <f t="shared" si="7"/>
        <v>0.57829903412404526</v>
      </c>
      <c r="L54">
        <f t="shared" si="8"/>
        <v>0.42170096587595468</v>
      </c>
      <c r="M54">
        <f t="shared" si="9"/>
        <v>1.729209182433979</v>
      </c>
      <c r="N54">
        <f t="shared" si="10"/>
        <v>2.3713486117415123</v>
      </c>
    </row>
    <row r="55" spans="1:14" x14ac:dyDescent="0.25">
      <c r="A55" s="4">
        <f>IF('True_Odds_Calculator_2-way'!A56="","",'True_Odds_Calculator_2-way'!A56)</f>
        <v>2.16</v>
      </c>
      <c r="B55" s="4">
        <f>IF('True_Odds_Calculator_2-way'!B56="","",'True_Odds_Calculator_2-way'!B56)</f>
        <v>1.72</v>
      </c>
      <c r="C55" s="4">
        <f t="shared" si="0"/>
        <v>0.46296296296296291</v>
      </c>
      <c r="D55">
        <f t="shared" si="1"/>
        <v>0.58139534883720934</v>
      </c>
      <c r="E55">
        <f t="shared" si="2"/>
        <v>4.4358311800172245E-2</v>
      </c>
      <c r="F55">
        <f t="shared" si="3"/>
        <v>-0.22480620155038755</v>
      </c>
      <c r="G55">
        <v>0</v>
      </c>
      <c r="H55">
        <f t="shared" si="4"/>
        <v>0.26916451335055985</v>
      </c>
      <c r="I55">
        <f t="shared" si="5"/>
        <v>-1.0942202738310214</v>
      </c>
      <c r="J55">
        <f t="shared" si="6"/>
        <v>1.0942202738310214</v>
      </c>
      <c r="K55">
        <f t="shared" si="7"/>
        <v>0.44066539250833864</v>
      </c>
      <c r="L55">
        <f t="shared" si="8"/>
        <v>0.55933460749166131</v>
      </c>
      <c r="M55">
        <f t="shared" si="9"/>
        <v>2.2692955176439846</v>
      </c>
      <c r="N55">
        <f t="shared" si="10"/>
        <v>1.7878385971583355</v>
      </c>
    </row>
    <row r="56" spans="1:14" x14ac:dyDescent="0.25">
      <c r="A56" s="4">
        <f>IF('True_Odds_Calculator_2-way'!A57="","",'True_Odds_Calculator_2-way'!A57)</f>
        <v>1.59</v>
      </c>
      <c r="B56" s="4">
        <f>IF('True_Odds_Calculator_2-way'!B57="","",'True_Odds_Calculator_2-way'!B57)</f>
        <v>2.48</v>
      </c>
      <c r="C56" s="4">
        <f t="shared" si="0"/>
        <v>0.62893081761006286</v>
      </c>
      <c r="D56">
        <f t="shared" si="1"/>
        <v>0.40322580645161293</v>
      </c>
      <c r="E56">
        <f t="shared" si="2"/>
        <v>3.2156624061675743E-2</v>
      </c>
      <c r="F56">
        <f t="shared" si="3"/>
        <v>-0.22144451207141413</v>
      </c>
      <c r="G56">
        <v>0</v>
      </c>
      <c r="H56">
        <f t="shared" si="4"/>
        <v>0.25360113613308988</v>
      </c>
      <c r="I56">
        <f t="shared" si="5"/>
        <v>-1.0701462561817374</v>
      </c>
      <c r="J56">
        <f t="shared" si="6"/>
        <v>1.0701462561817374</v>
      </c>
      <c r="K56">
        <f t="shared" si="7"/>
        <v>0.61297560573270427</v>
      </c>
      <c r="L56">
        <f t="shared" si="8"/>
        <v>0.38702439426729596</v>
      </c>
      <c r="M56">
        <f t="shared" si="9"/>
        <v>1.6313862911472248</v>
      </c>
      <c r="N56">
        <f t="shared" si="10"/>
        <v>2.583816459148971</v>
      </c>
    </row>
    <row r="57" spans="1:14" x14ac:dyDescent="0.25">
      <c r="A57" s="4">
        <f>IF('True_Odds_Calculator_2-way'!A58="","",'True_Odds_Calculator_2-way'!A58)</f>
        <v>1.33</v>
      </c>
      <c r="B57" s="4">
        <f>IF('True_Odds_Calculator_2-way'!B58="","",'True_Odds_Calculator_2-way'!B58)</f>
        <v>3.51</v>
      </c>
      <c r="C57" s="4">
        <f t="shared" si="0"/>
        <v>0.75187969924812026</v>
      </c>
      <c r="D57">
        <f t="shared" si="1"/>
        <v>0.28490028490028491</v>
      </c>
      <c r="E57">
        <f t="shared" si="2"/>
        <v>3.6779984148405109E-2</v>
      </c>
      <c r="F57">
        <f t="shared" si="3"/>
        <v>-0.17743075637812489</v>
      </c>
      <c r="G57">
        <v>0</v>
      </c>
      <c r="H57">
        <f t="shared" si="4"/>
        <v>0.21421074052653</v>
      </c>
      <c r="I57">
        <f t="shared" si="5"/>
        <v>-1.0987684214362141</v>
      </c>
      <c r="J57">
        <f t="shared" si="6"/>
        <v>1.0987684214362141</v>
      </c>
      <c r="K57">
        <f t="shared" si="7"/>
        <v>0.73389454886439609</v>
      </c>
      <c r="L57">
        <f t="shared" si="8"/>
        <v>0.26610545113560391</v>
      </c>
      <c r="M57">
        <f t="shared" si="9"/>
        <v>1.362593579073951</v>
      </c>
      <c r="N57">
        <f t="shared" si="10"/>
        <v>3.7579087378048972</v>
      </c>
    </row>
    <row r="58" spans="1:14" x14ac:dyDescent="0.25">
      <c r="A58" s="4">
        <f>IF('True_Odds_Calculator_2-way'!A59="","",'True_Odds_Calculator_2-way'!A59)</f>
        <v>1.63</v>
      </c>
      <c r="B58" s="4">
        <f>IF('True_Odds_Calculator_2-way'!B59="","",'True_Odds_Calculator_2-way'!B59)</f>
        <v>2.39</v>
      </c>
      <c r="C58" s="4">
        <f t="shared" si="0"/>
        <v>0.61349693251533743</v>
      </c>
      <c r="D58">
        <f t="shared" si="1"/>
        <v>0.41841004184100417</v>
      </c>
      <c r="E58">
        <f t="shared" si="2"/>
        <v>3.19069743563416E-2</v>
      </c>
      <c r="F58">
        <f t="shared" si="3"/>
        <v>-0.22478630284672851</v>
      </c>
      <c r="G58">
        <v>0</v>
      </c>
      <c r="H58">
        <f t="shared" si="4"/>
        <v>0.25669327720307006</v>
      </c>
      <c r="I58">
        <f t="shared" si="5"/>
        <v>-1.0686176060625021</v>
      </c>
      <c r="J58">
        <f t="shared" si="6"/>
        <v>1.0686176060625021</v>
      </c>
      <c r="K58">
        <f t="shared" si="7"/>
        <v>0.59764679259350884</v>
      </c>
      <c r="L58">
        <f t="shared" si="8"/>
        <v>0.40235320740649128</v>
      </c>
      <c r="M58">
        <f t="shared" si="9"/>
        <v>1.6732290918193764</v>
      </c>
      <c r="N58">
        <f t="shared" si="10"/>
        <v>2.4853784724268779</v>
      </c>
    </row>
    <row r="59" spans="1:14" x14ac:dyDescent="0.25">
      <c r="A59" s="4">
        <f>IF('True_Odds_Calculator_2-way'!A60="","",'True_Odds_Calculator_2-way'!A60)</f>
        <v>1.62</v>
      </c>
      <c r="B59" s="4">
        <f>IF('True_Odds_Calculator_2-way'!B60="","",'True_Odds_Calculator_2-way'!B60)</f>
        <v>2.4</v>
      </c>
      <c r="C59" s="4">
        <f t="shared" si="0"/>
        <v>0.61728395061728392</v>
      </c>
      <c r="D59">
        <f t="shared" si="1"/>
        <v>0.41666666666666669</v>
      </c>
      <c r="E59">
        <f t="shared" si="2"/>
        <v>3.3950617283950546E-2</v>
      </c>
      <c r="F59">
        <f t="shared" si="3"/>
        <v>-0.22325102880658443</v>
      </c>
      <c r="G59">
        <v>0</v>
      </c>
      <c r="H59">
        <f t="shared" si="4"/>
        <v>0.25720164609053497</v>
      </c>
      <c r="I59">
        <f t="shared" si="5"/>
        <v>-1.0733469768527295</v>
      </c>
      <c r="J59">
        <f t="shared" si="6"/>
        <v>1.0733469768527295</v>
      </c>
      <c r="K59">
        <f t="shared" si="7"/>
        <v>0.60042926165619326</v>
      </c>
      <c r="L59">
        <f t="shared" si="8"/>
        <v>0.3995707383438068</v>
      </c>
      <c r="M59">
        <f t="shared" si="9"/>
        <v>1.6654751256486924</v>
      </c>
      <c r="N59">
        <f t="shared" si="10"/>
        <v>2.502685767593821</v>
      </c>
    </row>
    <row r="60" spans="1:14" x14ac:dyDescent="0.25">
      <c r="A60" s="4">
        <f>IF('True_Odds_Calculator_2-way'!A61="","",'True_Odds_Calculator_2-way'!A61)</f>
        <v>1.4</v>
      </c>
      <c r="B60" s="4">
        <f>IF('True_Odds_Calculator_2-way'!B61="","",'True_Odds_Calculator_2-way'!B61)</f>
        <v>2.97</v>
      </c>
      <c r="C60" s="4">
        <f t="shared" si="0"/>
        <v>0.7142857142857143</v>
      </c>
      <c r="D60">
        <f t="shared" si="1"/>
        <v>0.33670033670033667</v>
      </c>
      <c r="E60">
        <f t="shared" si="2"/>
        <v>5.0986050986050913E-2</v>
      </c>
      <c r="F60">
        <f t="shared" si="3"/>
        <v>-0.18951418951418963</v>
      </c>
      <c r="G60">
        <v>0</v>
      </c>
      <c r="H60">
        <f t="shared" si="4"/>
        <v>0.24050024050024049</v>
      </c>
      <c r="I60">
        <f t="shared" si="5"/>
        <v>-1.126514772648332</v>
      </c>
      <c r="J60">
        <f t="shared" si="6"/>
        <v>1.126514772648332</v>
      </c>
      <c r="K60">
        <f t="shared" si="7"/>
        <v>0.68936710774083709</v>
      </c>
      <c r="L60">
        <f t="shared" si="8"/>
        <v>0.31063289225916296</v>
      </c>
      <c r="M60">
        <f t="shared" si="9"/>
        <v>1.4506059090593328</v>
      </c>
      <c r="N60">
        <f t="shared" si="10"/>
        <v>3.2192341021172148</v>
      </c>
    </row>
    <row r="61" spans="1:14" x14ac:dyDescent="0.25">
      <c r="A61" s="4">
        <f>IF('True_Odds_Calculator_2-way'!A62="","",'True_Odds_Calculator_2-way'!A62)</f>
        <v>1.54</v>
      </c>
      <c r="B61" s="4">
        <f>IF('True_Odds_Calculator_2-way'!B62="","",'True_Odds_Calculator_2-way'!B62)</f>
        <v>2.57</v>
      </c>
      <c r="C61" s="4">
        <f t="shared" si="0"/>
        <v>0.64935064935064934</v>
      </c>
      <c r="D61">
        <f t="shared" si="1"/>
        <v>0.38910505836575876</v>
      </c>
      <c r="E61">
        <f t="shared" si="2"/>
        <v>3.845570771640805E-2</v>
      </c>
      <c r="F61">
        <f t="shared" si="3"/>
        <v>-0.21420991459901972</v>
      </c>
      <c r="G61">
        <v>0</v>
      </c>
      <c r="H61">
        <f t="shared" si="4"/>
        <v>0.25266562231542777</v>
      </c>
      <c r="I61">
        <f t="shared" si="5"/>
        <v>-1.0860586874184577</v>
      </c>
      <c r="J61">
        <f t="shared" si="6"/>
        <v>1.0860586874184577</v>
      </c>
      <c r="K61">
        <f t="shared" si="7"/>
        <v>0.63032955806469082</v>
      </c>
      <c r="L61">
        <f t="shared" si="8"/>
        <v>0.36967044193530912</v>
      </c>
      <c r="M61">
        <f t="shared" si="9"/>
        <v>1.5864716912059673</v>
      </c>
      <c r="N61">
        <f t="shared" si="10"/>
        <v>2.7051121392469786</v>
      </c>
    </row>
    <row r="62" spans="1:14" x14ac:dyDescent="0.25">
      <c r="A62" s="4">
        <f>IF('True_Odds_Calculator_2-way'!A63="","",'True_Odds_Calculator_2-way'!A63)</f>
        <v>1.49</v>
      </c>
      <c r="B62" s="4">
        <f>IF('True_Odds_Calculator_2-way'!B63="","",'True_Odds_Calculator_2-way'!B63)</f>
        <v>2.72</v>
      </c>
      <c r="C62" s="4">
        <f t="shared" si="0"/>
        <v>0.67114093959731547</v>
      </c>
      <c r="D62">
        <f t="shared" si="1"/>
        <v>0.36764705882352938</v>
      </c>
      <c r="E62">
        <f t="shared" si="2"/>
        <v>3.8787998420844794E-2</v>
      </c>
      <c r="F62">
        <f t="shared" si="3"/>
        <v>-0.2079549940781682</v>
      </c>
      <c r="G62">
        <v>0</v>
      </c>
      <c r="H62">
        <f t="shared" si="4"/>
        <v>0.24674299249901302</v>
      </c>
      <c r="I62">
        <f t="shared" si="5"/>
        <v>-1.0892755023757474</v>
      </c>
      <c r="J62">
        <f t="shared" si="6"/>
        <v>1.0892755023757474</v>
      </c>
      <c r="K62">
        <f t="shared" si="7"/>
        <v>0.6519988671526179</v>
      </c>
      <c r="L62">
        <f t="shared" si="8"/>
        <v>0.34800113284738216</v>
      </c>
      <c r="M62">
        <f t="shared" si="9"/>
        <v>1.5337449961641161</v>
      </c>
      <c r="N62">
        <f t="shared" si="10"/>
        <v>2.8735538640862863</v>
      </c>
    </row>
    <row r="63" spans="1:14" x14ac:dyDescent="0.25">
      <c r="A63" s="4">
        <f>IF('True_Odds_Calculator_2-way'!A64="","",'True_Odds_Calculator_2-way'!A64)</f>
        <v>1.56</v>
      </c>
      <c r="B63" s="4">
        <f>IF('True_Odds_Calculator_2-way'!B64="","",'True_Odds_Calculator_2-way'!B64)</f>
        <v>2.5299999999999998</v>
      </c>
      <c r="C63" s="4">
        <f t="shared" si="0"/>
        <v>0.64102564102564097</v>
      </c>
      <c r="D63">
        <f t="shared" si="1"/>
        <v>0.39525691699604748</v>
      </c>
      <c r="E63">
        <f t="shared" si="2"/>
        <v>3.6282558021688338E-2</v>
      </c>
      <c r="F63">
        <f t="shared" si="3"/>
        <v>-0.21708726056552163</v>
      </c>
      <c r="G63">
        <v>0</v>
      </c>
      <c r="H63">
        <f t="shared" si="4"/>
        <v>0.25336981858720992</v>
      </c>
      <c r="I63">
        <f t="shared" si="5"/>
        <v>-1.0803395392536068</v>
      </c>
      <c r="J63">
        <f t="shared" si="6"/>
        <v>1.0803395392536068</v>
      </c>
      <c r="K63">
        <f t="shared" si="7"/>
        <v>0.6230567863582569</v>
      </c>
      <c r="L63">
        <f t="shared" si="8"/>
        <v>0.3769432136417431</v>
      </c>
      <c r="M63">
        <f t="shared" si="9"/>
        <v>1.6049901419820203</v>
      </c>
      <c r="N63">
        <f t="shared" si="10"/>
        <v>2.6529194950580188</v>
      </c>
    </row>
    <row r="64" spans="1:14" x14ac:dyDescent="0.25">
      <c r="A64" s="4">
        <f>IF('True_Odds_Calculator_2-way'!A65="","",'True_Odds_Calculator_2-way'!A65)</f>
        <v>1.55</v>
      </c>
      <c r="B64" s="4">
        <f>IF('True_Odds_Calculator_2-way'!B65="","",'True_Odds_Calculator_2-way'!B65)</f>
        <v>2.57</v>
      </c>
      <c r="C64" s="4">
        <f t="shared" si="0"/>
        <v>0.64516129032258063</v>
      </c>
      <c r="D64">
        <f t="shared" si="1"/>
        <v>0.38910505836575876</v>
      </c>
      <c r="E64">
        <f t="shared" si="2"/>
        <v>3.4266348688339443E-2</v>
      </c>
      <c r="F64">
        <f t="shared" si="3"/>
        <v>-0.2167691728379566</v>
      </c>
      <c r="G64">
        <v>0</v>
      </c>
      <c r="H64">
        <f t="shared" si="4"/>
        <v>0.25103552152629599</v>
      </c>
      <c r="I64">
        <f t="shared" si="5"/>
        <v>-1.0761401354835765</v>
      </c>
      <c r="J64">
        <f t="shared" si="6"/>
        <v>1.0761401354835765</v>
      </c>
      <c r="K64">
        <f t="shared" si="7"/>
        <v>0.62818920883326634</v>
      </c>
      <c r="L64">
        <f t="shared" si="8"/>
        <v>0.37181079116673366</v>
      </c>
      <c r="M64">
        <f t="shared" si="9"/>
        <v>1.5918770745159672</v>
      </c>
      <c r="N64">
        <f t="shared" si="10"/>
        <v>2.6895400127092146</v>
      </c>
    </row>
    <row r="65" spans="1:14" x14ac:dyDescent="0.25">
      <c r="A65" s="4">
        <f>IF('True_Odds_Calculator_2-way'!A66="","",'True_Odds_Calculator_2-way'!A66)</f>
        <v>1.34</v>
      </c>
      <c r="B65" s="4">
        <f>IF('True_Odds_Calculator_2-way'!B66="","",'True_Odds_Calculator_2-way'!B66)</f>
        <v>3.38</v>
      </c>
      <c r="C65" s="4">
        <f t="shared" si="0"/>
        <v>0.74626865671641784</v>
      </c>
      <c r="D65">
        <f t="shared" si="1"/>
        <v>0.29585798816568049</v>
      </c>
      <c r="E65">
        <f t="shared" si="2"/>
        <v>4.2126644882098274E-2</v>
      </c>
      <c r="F65">
        <f t="shared" si="3"/>
        <v>-0.17866289852512596</v>
      </c>
      <c r="G65">
        <v>0</v>
      </c>
      <c r="H65">
        <f t="shared" si="4"/>
        <v>0.22078954340722423</v>
      </c>
      <c r="I65">
        <f t="shared" si="5"/>
        <v>-1.1116602147330208</v>
      </c>
      <c r="J65">
        <f t="shared" si="6"/>
        <v>1.1116602147330208</v>
      </c>
      <c r="K65">
        <f t="shared" si="7"/>
        <v>0.72570811482256825</v>
      </c>
      <c r="L65">
        <f t="shared" si="8"/>
        <v>0.27429188517743192</v>
      </c>
      <c r="M65">
        <f t="shared" si="9"/>
        <v>1.3779644730092271</v>
      </c>
      <c r="N65">
        <f t="shared" si="10"/>
        <v>3.6457513110645885</v>
      </c>
    </row>
    <row r="66" spans="1:14" x14ac:dyDescent="0.25">
      <c r="A66" s="4">
        <f>IF('True_Odds_Calculator_2-way'!A67="","",'True_Odds_Calculator_2-way'!A67)</f>
        <v>1.6</v>
      </c>
      <c r="B66" s="4">
        <f>IF('True_Odds_Calculator_2-way'!B67="","",'True_Odds_Calculator_2-way'!B67)</f>
        <v>2.46</v>
      </c>
      <c r="C66" s="4">
        <f t="shared" si="0"/>
        <v>0.625</v>
      </c>
      <c r="D66">
        <f t="shared" si="1"/>
        <v>0.4065040650406504</v>
      </c>
      <c r="E66">
        <f t="shared" si="2"/>
        <v>3.1504065040650397E-2</v>
      </c>
      <c r="F66">
        <f t="shared" si="3"/>
        <v>-0.22256097560975607</v>
      </c>
      <c r="G66">
        <v>0</v>
      </c>
      <c r="H66">
        <f t="shared" si="4"/>
        <v>0.25406504065040647</v>
      </c>
      <c r="I66">
        <f t="shared" si="5"/>
        <v>-1.0684346079267206</v>
      </c>
      <c r="J66">
        <f t="shared" si="6"/>
        <v>1.0684346079267206</v>
      </c>
      <c r="K66">
        <f t="shared" si="7"/>
        <v>0.60936195750720079</v>
      </c>
      <c r="L66">
        <f t="shared" si="8"/>
        <v>0.39063804249279904</v>
      </c>
      <c r="M66">
        <f t="shared" si="9"/>
        <v>1.6410607647560327</v>
      </c>
      <c r="N66">
        <f t="shared" si="10"/>
        <v>2.5599145275730124</v>
      </c>
    </row>
    <row r="67" spans="1:14" x14ac:dyDescent="0.25">
      <c r="A67" s="4">
        <f>IF('True_Odds_Calculator_2-way'!A68="","",'True_Odds_Calculator_2-way'!A68)</f>
        <v>1.92</v>
      </c>
      <c r="B67" s="4">
        <f>IF('True_Odds_Calculator_2-way'!B68="","",'True_Odds_Calculator_2-way'!B68)</f>
        <v>1.97</v>
      </c>
      <c r="C67" s="4">
        <f t="shared" ref="C67:C130" si="11">1/A67</f>
        <v>0.52083333333333337</v>
      </c>
      <c r="D67">
        <f t="shared" ref="D67:D130" si="12">1/B67</f>
        <v>0.50761421319796951</v>
      </c>
      <c r="E67">
        <f t="shared" ref="E67:E130" si="13">C67+D67-1</f>
        <v>2.844754653130277E-2</v>
      </c>
      <c r="F67">
        <f t="shared" ref="F67:F130" si="14">C67+D67-(C67*D67)-1</f>
        <v>-0.2359348561759731</v>
      </c>
      <c r="G67">
        <v>0</v>
      </c>
      <c r="H67">
        <f t="shared" ref="H67:H130" si="15">C67*D67</f>
        <v>0.26438240270727581</v>
      </c>
      <c r="I67">
        <f t="shared" ref="I67:I130" si="16">((-4*F67*H67)^0.5)/(2*F67)</f>
        <v>-1.0585715534396718</v>
      </c>
      <c r="J67">
        <f t="shared" ref="J67:J130" si="17">(-((-4*F67*H67)^0.5))/(2*F67)</f>
        <v>1.0585715534396718</v>
      </c>
      <c r="K67">
        <f t="shared" ref="K67:K130" si="18">IF(A67="","",(C67/($J67+C67-($J67*C67))))</f>
        <v>0.50661491420873006</v>
      </c>
      <c r="L67">
        <f t="shared" ref="L67:L130" si="19">IF(B67="","",(D67/($J67+D67-($J67*D67))))</f>
        <v>0.49338508579127022</v>
      </c>
      <c r="M67">
        <f t="shared" ref="M67:M130" si="20">IF(A67="","",1/K67)</f>
        <v>1.9738858291644976</v>
      </c>
      <c r="N67">
        <f t="shared" ref="N67:N130" si="21">IF(B67="","",1/L67)</f>
        <v>2.0268144068364817</v>
      </c>
    </row>
    <row r="68" spans="1:14" x14ac:dyDescent="0.25">
      <c r="A68" s="4">
        <f>IF('True_Odds_Calculator_2-way'!A69="","",'True_Odds_Calculator_2-way'!A69)</f>
        <v>1.89</v>
      </c>
      <c r="B68" s="4">
        <f>IF('True_Odds_Calculator_2-way'!B69="","",'True_Odds_Calculator_2-way'!B69)</f>
        <v>2</v>
      </c>
      <c r="C68" s="4">
        <f t="shared" si="11"/>
        <v>0.52910052910052918</v>
      </c>
      <c r="D68">
        <f t="shared" si="12"/>
        <v>0.5</v>
      </c>
      <c r="E68">
        <f t="shared" si="13"/>
        <v>2.9100529100529293E-2</v>
      </c>
      <c r="F68">
        <f t="shared" si="14"/>
        <v>-0.23544973544973535</v>
      </c>
      <c r="G68">
        <v>0</v>
      </c>
      <c r="H68">
        <f t="shared" si="15"/>
        <v>0.26455026455026459</v>
      </c>
      <c r="I68">
        <f t="shared" si="16"/>
        <v>-1.0599978800063603</v>
      </c>
      <c r="J68">
        <f t="shared" si="17"/>
        <v>1.0599978800063603</v>
      </c>
      <c r="K68">
        <f t="shared" si="18"/>
        <v>0.51456260722126923</v>
      </c>
      <c r="L68">
        <f t="shared" si="19"/>
        <v>0.48543739277873066</v>
      </c>
      <c r="M68">
        <f t="shared" si="20"/>
        <v>1.9433981132056606</v>
      </c>
      <c r="N68">
        <f t="shared" si="21"/>
        <v>2.0599978800063603</v>
      </c>
    </row>
    <row r="69" spans="1:14" x14ac:dyDescent="0.25">
      <c r="A69" s="4">
        <f>IF('True_Odds_Calculator_2-way'!A70="","",'True_Odds_Calculator_2-way'!A70)</f>
        <v>1.83</v>
      </c>
      <c r="B69" s="4">
        <f>IF('True_Odds_Calculator_2-way'!B70="","",'True_Odds_Calculator_2-way'!B70)</f>
        <v>2.06</v>
      </c>
      <c r="C69" s="4">
        <f t="shared" si="11"/>
        <v>0.54644808743169393</v>
      </c>
      <c r="D69">
        <f t="shared" si="12"/>
        <v>0.4854368932038835</v>
      </c>
      <c r="E69">
        <f t="shared" si="13"/>
        <v>3.1884980635577431E-2</v>
      </c>
      <c r="F69">
        <f t="shared" si="14"/>
        <v>-0.2333810812244681</v>
      </c>
      <c r="G69">
        <v>0</v>
      </c>
      <c r="H69">
        <f t="shared" si="15"/>
        <v>0.26526606186004559</v>
      </c>
      <c r="I69">
        <f t="shared" si="16"/>
        <v>-1.0661247392009334</v>
      </c>
      <c r="J69">
        <f t="shared" si="17"/>
        <v>1.0661247392009334</v>
      </c>
      <c r="K69">
        <f t="shared" si="18"/>
        <v>0.53053675848269044</v>
      </c>
      <c r="L69">
        <f t="shared" si="19"/>
        <v>0.46946324151730962</v>
      </c>
      <c r="M69">
        <f t="shared" si="20"/>
        <v>1.8848835335367746</v>
      </c>
      <c r="N69">
        <f t="shared" si="21"/>
        <v>2.1300922235529893</v>
      </c>
    </row>
    <row r="70" spans="1:14" x14ac:dyDescent="0.25">
      <c r="A70" s="4">
        <f>IF('True_Odds_Calculator_2-way'!A71="","",'True_Odds_Calculator_2-way'!A71)</f>
        <v>1.57</v>
      </c>
      <c r="B70" s="4">
        <f>IF('True_Odds_Calculator_2-way'!B71="","",'True_Odds_Calculator_2-way'!B71)</f>
        <v>2.5099999999999998</v>
      </c>
      <c r="C70" s="4">
        <f t="shared" si="11"/>
        <v>0.63694267515923564</v>
      </c>
      <c r="D70">
        <f t="shared" si="12"/>
        <v>0.39840637450199207</v>
      </c>
      <c r="E70">
        <f t="shared" si="13"/>
        <v>3.5349049661227649E-2</v>
      </c>
      <c r="F70">
        <f t="shared" si="14"/>
        <v>-0.21841297231456347</v>
      </c>
      <c r="G70">
        <v>0</v>
      </c>
      <c r="H70">
        <f t="shared" si="15"/>
        <v>0.25376202197579112</v>
      </c>
      <c r="I70">
        <f t="shared" si="16"/>
        <v>-1.0778891454484929</v>
      </c>
      <c r="J70">
        <f t="shared" si="17"/>
        <v>1.0778891454484929</v>
      </c>
      <c r="K70">
        <f t="shared" si="18"/>
        <v>0.61942639628987439</v>
      </c>
      <c r="L70">
        <f t="shared" si="19"/>
        <v>0.3805736037101255</v>
      </c>
      <c r="M70">
        <f t="shared" si="20"/>
        <v>1.6143968129056414</v>
      </c>
      <c r="N70">
        <f t="shared" si="21"/>
        <v>2.6276126096272243</v>
      </c>
    </row>
    <row r="71" spans="1:14" x14ac:dyDescent="0.25">
      <c r="A71" s="4">
        <f>IF('True_Odds_Calculator_2-way'!A72="","",'True_Odds_Calculator_2-way'!A72)</f>
        <v>1.85</v>
      </c>
      <c r="B71" s="4">
        <f>IF('True_Odds_Calculator_2-way'!B72="","",'True_Odds_Calculator_2-way'!B72)</f>
        <v>2.04</v>
      </c>
      <c r="C71" s="4">
        <f t="shared" si="11"/>
        <v>0.54054054054054046</v>
      </c>
      <c r="D71">
        <f t="shared" si="12"/>
        <v>0.49019607843137253</v>
      </c>
      <c r="E71">
        <f t="shared" si="13"/>
        <v>3.0736618971912932E-2</v>
      </c>
      <c r="F71">
        <f t="shared" si="14"/>
        <v>-0.23423423423423428</v>
      </c>
      <c r="G71">
        <v>0</v>
      </c>
      <c r="H71">
        <f t="shared" si="15"/>
        <v>0.26497085320614727</v>
      </c>
      <c r="I71">
        <f t="shared" si="16"/>
        <v>-1.0635890745287924</v>
      </c>
      <c r="J71">
        <f t="shared" si="17"/>
        <v>1.0635890745287924</v>
      </c>
      <c r="K71">
        <f t="shared" si="18"/>
        <v>0.52519609535024903</v>
      </c>
      <c r="L71">
        <f t="shared" si="19"/>
        <v>0.47480390464975097</v>
      </c>
      <c r="M71">
        <f t="shared" si="20"/>
        <v>1.904050713349474</v>
      </c>
      <c r="N71">
        <f t="shared" si="21"/>
        <v>2.1061326375099441</v>
      </c>
    </row>
    <row r="72" spans="1:14" x14ac:dyDescent="0.25">
      <c r="A72" s="4">
        <f>IF('True_Odds_Calculator_2-way'!A73="","",'True_Odds_Calculator_2-way'!A73)</f>
        <v>2.04</v>
      </c>
      <c r="B72" s="4">
        <f>IF('True_Odds_Calculator_2-way'!B73="","",'True_Odds_Calculator_2-way'!B73)</f>
        <v>1.85</v>
      </c>
      <c r="C72" s="4">
        <f t="shared" si="11"/>
        <v>0.49019607843137253</v>
      </c>
      <c r="D72">
        <f t="shared" si="12"/>
        <v>0.54054054054054046</v>
      </c>
      <c r="E72">
        <f t="shared" si="13"/>
        <v>3.0736618971912932E-2</v>
      </c>
      <c r="F72">
        <f t="shared" si="14"/>
        <v>-0.23423423423423428</v>
      </c>
      <c r="G72">
        <v>0</v>
      </c>
      <c r="H72">
        <f t="shared" si="15"/>
        <v>0.26497085320614727</v>
      </c>
      <c r="I72">
        <f t="shared" si="16"/>
        <v>-1.0635890745287924</v>
      </c>
      <c r="J72">
        <f t="shared" si="17"/>
        <v>1.0635890745287924</v>
      </c>
      <c r="K72">
        <f t="shared" si="18"/>
        <v>0.47480390464975097</v>
      </c>
      <c r="L72">
        <f t="shared" si="19"/>
        <v>0.52519609535024903</v>
      </c>
      <c r="M72">
        <f t="shared" si="20"/>
        <v>2.1061326375099441</v>
      </c>
      <c r="N72">
        <f t="shared" si="21"/>
        <v>1.904050713349474</v>
      </c>
    </row>
    <row r="73" spans="1:14" x14ac:dyDescent="0.25">
      <c r="A73" s="4">
        <f>IF('True_Odds_Calculator_2-way'!A74="","",'True_Odds_Calculator_2-way'!A74)</f>
        <v>1.77</v>
      </c>
      <c r="B73" s="4">
        <f>IF('True_Odds_Calculator_2-way'!B74="","",'True_Odds_Calculator_2-way'!B74)</f>
        <v>2.04</v>
      </c>
      <c r="C73" s="4">
        <f t="shared" si="11"/>
        <v>0.56497175141242939</v>
      </c>
      <c r="D73">
        <f t="shared" si="12"/>
        <v>0.49019607843137253</v>
      </c>
      <c r="E73">
        <f t="shared" si="13"/>
        <v>5.5167829843801863E-2</v>
      </c>
      <c r="F73">
        <f t="shared" si="14"/>
        <v>-0.22177910712307525</v>
      </c>
      <c r="G73">
        <v>0</v>
      </c>
      <c r="H73">
        <f t="shared" si="15"/>
        <v>0.27694693696687717</v>
      </c>
      <c r="I73">
        <f t="shared" si="16"/>
        <v>-1.1174753906691854</v>
      </c>
      <c r="J73">
        <f t="shared" si="17"/>
        <v>1.1174753906691854</v>
      </c>
      <c r="K73">
        <f t="shared" si="18"/>
        <v>0.5375026190819121</v>
      </c>
      <c r="L73">
        <f t="shared" si="19"/>
        <v>0.46249738091808795</v>
      </c>
      <c r="M73">
        <f t="shared" si="20"/>
        <v>1.8604560508152725</v>
      </c>
      <c r="N73">
        <f t="shared" si="21"/>
        <v>2.1621744062959527</v>
      </c>
    </row>
    <row r="74" spans="1:14" x14ac:dyDescent="0.25">
      <c r="A74" s="4">
        <f>IF('True_Odds_Calculator_2-way'!A75="","",'True_Odds_Calculator_2-way'!A75)</f>
        <v>1.84</v>
      </c>
      <c r="B74" s="4">
        <f>IF('True_Odds_Calculator_2-way'!B75="","",'True_Odds_Calculator_2-way'!B75)</f>
        <v>1.97</v>
      </c>
      <c r="C74" s="4">
        <f t="shared" si="11"/>
        <v>0.54347826086956519</v>
      </c>
      <c r="D74">
        <f t="shared" si="12"/>
        <v>0.50761421319796951</v>
      </c>
      <c r="E74">
        <f t="shared" si="13"/>
        <v>5.1092474067534699E-2</v>
      </c>
      <c r="F74">
        <f t="shared" si="14"/>
        <v>-0.22478481571397047</v>
      </c>
      <c r="G74">
        <v>0</v>
      </c>
      <c r="H74">
        <f t="shared" si="15"/>
        <v>0.27587728978150516</v>
      </c>
      <c r="I74">
        <f t="shared" si="16"/>
        <v>-1.1078334900733191</v>
      </c>
      <c r="J74">
        <f t="shared" si="17"/>
        <v>1.1078334900733191</v>
      </c>
      <c r="K74">
        <f t="shared" si="18"/>
        <v>0.51797901760199527</v>
      </c>
      <c r="L74">
        <f t="shared" si="19"/>
        <v>0.48202098239800484</v>
      </c>
      <c r="M74">
        <f t="shared" si="20"/>
        <v>1.9305801316615878</v>
      </c>
      <c r="N74">
        <f t="shared" si="21"/>
        <v>2.0745984853711197</v>
      </c>
    </row>
    <row r="75" spans="1:14" x14ac:dyDescent="0.25">
      <c r="A75" s="4">
        <f>IF('True_Odds_Calculator_2-way'!A76="","",'True_Odds_Calculator_2-way'!A76)</f>
        <v>1.71</v>
      </c>
      <c r="B75" s="4">
        <f>IF('True_Odds_Calculator_2-way'!B76="","",'True_Odds_Calculator_2-way'!B76)</f>
        <v>2.12</v>
      </c>
      <c r="C75" s="4">
        <f t="shared" si="11"/>
        <v>0.58479532163742687</v>
      </c>
      <c r="D75">
        <f t="shared" si="12"/>
        <v>0.47169811320754712</v>
      </c>
      <c r="E75">
        <f t="shared" si="13"/>
        <v>5.6493434844973933E-2</v>
      </c>
      <c r="F75">
        <f t="shared" si="14"/>
        <v>-0.21935341498400096</v>
      </c>
      <c r="G75">
        <v>0</v>
      </c>
      <c r="H75">
        <f t="shared" si="15"/>
        <v>0.27584684982897489</v>
      </c>
      <c r="I75">
        <f t="shared" si="16"/>
        <v>-1.1214032600406412</v>
      </c>
      <c r="J75">
        <f t="shared" si="17"/>
        <v>1.1214032600406412</v>
      </c>
      <c r="K75">
        <f t="shared" si="18"/>
        <v>0.5567320185748339</v>
      </c>
      <c r="L75">
        <f t="shared" si="19"/>
        <v>0.44326798142516627</v>
      </c>
      <c r="M75">
        <f t="shared" si="20"/>
        <v>1.7961963146288551</v>
      </c>
      <c r="N75">
        <f t="shared" si="21"/>
        <v>2.2559716512455181</v>
      </c>
    </row>
    <row r="76" spans="1:14" x14ac:dyDescent="0.25">
      <c r="A76" s="4">
        <f>IF('True_Odds_Calculator_2-way'!A77="","",'True_Odds_Calculator_2-way'!A77)</f>
        <v>1.89</v>
      </c>
      <c r="B76" s="4">
        <f>IF('True_Odds_Calculator_2-way'!B77="","",'True_Odds_Calculator_2-way'!B77)</f>
        <v>1.91</v>
      </c>
      <c r="C76" s="4">
        <f t="shared" si="11"/>
        <v>0.52910052910052918</v>
      </c>
      <c r="D76">
        <f t="shared" si="12"/>
        <v>0.52356020942408377</v>
      </c>
      <c r="E76">
        <f t="shared" si="13"/>
        <v>5.2660738524612949E-2</v>
      </c>
      <c r="F76">
        <f t="shared" si="14"/>
        <v>-0.2243552452976536</v>
      </c>
      <c r="G76">
        <v>0</v>
      </c>
      <c r="H76">
        <f t="shared" si="15"/>
        <v>0.27701598382226661</v>
      </c>
      <c r="I76">
        <f t="shared" si="16"/>
        <v>-1.1111797045680469</v>
      </c>
      <c r="J76">
        <f t="shared" si="17"/>
        <v>1.1111797045680469</v>
      </c>
      <c r="K76">
        <f t="shared" si="18"/>
        <v>0.50277786351695242</v>
      </c>
      <c r="L76">
        <f t="shared" si="19"/>
        <v>0.49722213648304747</v>
      </c>
      <c r="M76">
        <f t="shared" si="20"/>
        <v>1.9889499370655614</v>
      </c>
      <c r="N76">
        <f t="shared" si="21"/>
        <v>2.0111735311569228</v>
      </c>
    </row>
    <row r="77" spans="1:14" x14ac:dyDescent="0.25">
      <c r="A77" s="4">
        <f>IF('True_Odds_Calculator_2-way'!A78="","",'True_Odds_Calculator_2-way'!A78)</f>
        <v>1.7</v>
      </c>
      <c r="B77" s="4">
        <f>IF('True_Odds_Calculator_2-way'!B78="","",'True_Odds_Calculator_2-way'!B78)</f>
        <v>2.14</v>
      </c>
      <c r="C77" s="4">
        <f t="shared" si="11"/>
        <v>0.58823529411764708</v>
      </c>
      <c r="D77">
        <f t="shared" si="12"/>
        <v>0.46728971962616822</v>
      </c>
      <c r="E77">
        <f t="shared" si="13"/>
        <v>5.5525013743815244E-2</v>
      </c>
      <c r="F77">
        <f t="shared" si="14"/>
        <v>-0.21935129191863667</v>
      </c>
      <c r="G77">
        <v>0</v>
      </c>
      <c r="H77">
        <f t="shared" si="15"/>
        <v>0.27487630566245191</v>
      </c>
      <c r="I77">
        <f t="shared" si="16"/>
        <v>-1.1194341570991124</v>
      </c>
      <c r="J77">
        <f t="shared" si="17"/>
        <v>1.1194341570991124</v>
      </c>
      <c r="K77">
        <f t="shared" si="18"/>
        <v>0.56066259689751863</v>
      </c>
      <c r="L77">
        <f t="shared" si="19"/>
        <v>0.43933740310248132</v>
      </c>
      <c r="M77">
        <f t="shared" si="20"/>
        <v>1.783603909969379</v>
      </c>
      <c r="N77">
        <f t="shared" si="21"/>
        <v>2.2761549390929883</v>
      </c>
    </row>
    <row r="78" spans="1:14" x14ac:dyDescent="0.25">
      <c r="A78" s="4">
        <f>IF('True_Odds_Calculator_2-way'!A79="","",'True_Odds_Calculator_2-way'!A79)</f>
        <v>1.68</v>
      </c>
      <c r="B78" s="4">
        <f>IF('True_Odds_Calculator_2-way'!B79="","",'True_Odds_Calculator_2-way'!B79)</f>
        <v>2.16</v>
      </c>
      <c r="C78" s="4">
        <f t="shared" si="11"/>
        <v>0.59523809523809523</v>
      </c>
      <c r="D78">
        <f t="shared" si="12"/>
        <v>0.46296296296296291</v>
      </c>
      <c r="E78">
        <f t="shared" si="13"/>
        <v>5.8201058201058142E-2</v>
      </c>
      <c r="F78">
        <f t="shared" si="14"/>
        <v>-0.21737213403880074</v>
      </c>
      <c r="G78">
        <v>0</v>
      </c>
      <c r="H78">
        <f t="shared" si="15"/>
        <v>0.27557319223985888</v>
      </c>
      <c r="I78">
        <f t="shared" si="16"/>
        <v>-1.1259433727776123</v>
      </c>
      <c r="J78">
        <f t="shared" si="17"/>
        <v>1.1259433727776123</v>
      </c>
      <c r="K78">
        <f t="shared" si="18"/>
        <v>0.56636639073545691</v>
      </c>
      <c r="L78">
        <f t="shared" si="19"/>
        <v>0.4336336092645432</v>
      </c>
      <c r="M78">
        <f t="shared" si="20"/>
        <v>1.7656414934887763</v>
      </c>
      <c r="N78">
        <f t="shared" si="21"/>
        <v>2.3060943124220299</v>
      </c>
    </row>
    <row r="79" spans="1:14" x14ac:dyDescent="0.25">
      <c r="A79" s="4">
        <f>IF('True_Odds_Calculator_2-way'!A80="","",'True_Odds_Calculator_2-way'!A80)</f>
        <v>1.65</v>
      </c>
      <c r="B79" s="4">
        <f>IF('True_Odds_Calculator_2-way'!B80="","",'True_Odds_Calculator_2-way'!B80)</f>
        <v>2.23</v>
      </c>
      <c r="C79" s="4">
        <f t="shared" si="11"/>
        <v>0.60606060606060608</v>
      </c>
      <c r="D79">
        <f t="shared" si="12"/>
        <v>0.44843049327354262</v>
      </c>
      <c r="E79">
        <f t="shared" si="13"/>
        <v>5.4491099334148752E-2</v>
      </c>
      <c r="F79">
        <f t="shared" si="14"/>
        <v>-0.21728495719527108</v>
      </c>
      <c r="G79">
        <v>0</v>
      </c>
      <c r="H79">
        <f t="shared" si="15"/>
        <v>0.27177605652941977</v>
      </c>
      <c r="I79">
        <f t="shared" si="16"/>
        <v>-1.1183835382312353</v>
      </c>
      <c r="J79">
        <f t="shared" si="17"/>
        <v>1.1183835382312353</v>
      </c>
      <c r="K79">
        <f t="shared" si="18"/>
        <v>0.57905579514504757</v>
      </c>
      <c r="L79">
        <f t="shared" si="19"/>
        <v>0.42094420485495265</v>
      </c>
      <c r="M79">
        <f t="shared" si="20"/>
        <v>1.7269492998503024</v>
      </c>
      <c r="N79">
        <f t="shared" si="21"/>
        <v>2.3756117520244189</v>
      </c>
    </row>
    <row r="80" spans="1:14" x14ac:dyDescent="0.25">
      <c r="A80" s="4">
        <f>IF('True_Odds_Calculator_2-way'!A81="","",'True_Odds_Calculator_2-way'!A81)</f>
        <v>1.79</v>
      </c>
      <c r="B80" s="4">
        <f>IF('True_Odds_Calculator_2-way'!B81="","",'True_Odds_Calculator_2-way'!B81)</f>
        <v>2.0099999999999998</v>
      </c>
      <c r="C80" s="4">
        <f t="shared" si="11"/>
        <v>0.55865921787709494</v>
      </c>
      <c r="D80">
        <f t="shared" si="12"/>
        <v>0.49751243781094534</v>
      </c>
      <c r="E80">
        <f t="shared" si="13"/>
        <v>5.6171655688040278E-2</v>
      </c>
      <c r="F80">
        <f t="shared" si="14"/>
        <v>-0.22176825370354925</v>
      </c>
      <c r="G80">
        <v>0</v>
      </c>
      <c r="H80">
        <f t="shared" si="15"/>
        <v>0.27793990939158958</v>
      </c>
      <c r="I80">
        <f t="shared" si="16"/>
        <v>-1.1195043036766856</v>
      </c>
      <c r="J80">
        <f t="shared" si="17"/>
        <v>1.1195043036766856</v>
      </c>
      <c r="K80">
        <f t="shared" si="18"/>
        <v>0.53067052771078471</v>
      </c>
      <c r="L80">
        <f t="shared" si="19"/>
        <v>0.46932947228921518</v>
      </c>
      <c r="M80">
        <f t="shared" si="20"/>
        <v>1.884408399904582</v>
      </c>
      <c r="N80">
        <f t="shared" si="21"/>
        <v>2.1306993467134521</v>
      </c>
    </row>
    <row r="81" spans="1:14" x14ac:dyDescent="0.25">
      <c r="A81" s="4">
        <f>IF('True_Odds_Calculator_2-way'!A82="","",'True_Odds_Calculator_2-way'!A82)</f>
        <v>1.68</v>
      </c>
      <c r="B81" s="4">
        <f>IF('True_Odds_Calculator_2-way'!B82="","",'True_Odds_Calculator_2-way'!B82)</f>
        <v>2.17</v>
      </c>
      <c r="C81" s="4">
        <f t="shared" si="11"/>
        <v>0.59523809523809523</v>
      </c>
      <c r="D81">
        <f t="shared" si="12"/>
        <v>0.46082949308755761</v>
      </c>
      <c r="E81">
        <f t="shared" si="13"/>
        <v>5.6067588325652729E-2</v>
      </c>
      <c r="F81">
        <f t="shared" si="14"/>
        <v>-0.21823568136932203</v>
      </c>
      <c r="G81">
        <v>0</v>
      </c>
      <c r="H81">
        <f t="shared" si="15"/>
        <v>0.27430326969497476</v>
      </c>
      <c r="I81">
        <f t="shared" si="16"/>
        <v>-1.1211213233271871</v>
      </c>
      <c r="J81">
        <f t="shared" si="17"/>
        <v>1.1211213233271871</v>
      </c>
      <c r="K81">
        <f t="shared" si="18"/>
        <v>0.56742015338957086</v>
      </c>
      <c r="L81">
        <f t="shared" si="19"/>
        <v>0.43257984661042931</v>
      </c>
      <c r="M81">
        <f t="shared" si="20"/>
        <v>1.7623624998624872</v>
      </c>
      <c r="N81">
        <f t="shared" si="21"/>
        <v>2.311711948292809</v>
      </c>
    </row>
    <row r="82" spans="1:14" x14ac:dyDescent="0.25">
      <c r="A82" s="4">
        <f>IF('True_Odds_Calculator_2-way'!A83="","",'True_Odds_Calculator_2-way'!A83)</f>
        <v>1.9</v>
      </c>
      <c r="B82" s="4">
        <f>IF('True_Odds_Calculator_2-way'!B83="","",'True_Odds_Calculator_2-way'!B83)</f>
        <v>1.9</v>
      </c>
      <c r="C82" s="4">
        <f t="shared" si="11"/>
        <v>0.52631578947368418</v>
      </c>
      <c r="D82">
        <f t="shared" si="12"/>
        <v>0.52631578947368418</v>
      </c>
      <c r="E82">
        <f t="shared" si="13"/>
        <v>5.2631578947368363E-2</v>
      </c>
      <c r="F82">
        <f t="shared" si="14"/>
        <v>-0.22437673130193914</v>
      </c>
      <c r="G82">
        <v>0</v>
      </c>
      <c r="H82">
        <f t="shared" si="15"/>
        <v>0.27700831024930744</v>
      </c>
      <c r="I82">
        <f t="shared" si="16"/>
        <v>-1.1111111111111109</v>
      </c>
      <c r="J82">
        <f t="shared" si="17"/>
        <v>1.1111111111111109</v>
      </c>
      <c r="K82">
        <f t="shared" si="18"/>
        <v>0.49999999999999989</v>
      </c>
      <c r="L82">
        <f t="shared" si="19"/>
        <v>0.49999999999999989</v>
      </c>
      <c r="M82">
        <f t="shared" si="20"/>
        <v>2.0000000000000004</v>
      </c>
      <c r="N82">
        <f t="shared" si="21"/>
        <v>2.0000000000000004</v>
      </c>
    </row>
    <row r="83" spans="1:14" x14ac:dyDescent="0.25">
      <c r="A83" s="4">
        <f>IF('True_Odds_Calculator_2-way'!A84="","",'True_Odds_Calculator_2-way'!A84)</f>
        <v>2.0099999999999998</v>
      </c>
      <c r="B83" s="4">
        <f>IF('True_Odds_Calculator_2-way'!B84="","",'True_Odds_Calculator_2-way'!B84)</f>
        <v>1.81</v>
      </c>
      <c r="C83" s="4">
        <f t="shared" si="11"/>
        <v>0.49751243781094534</v>
      </c>
      <c r="D83">
        <f t="shared" si="12"/>
        <v>0.5524861878453039</v>
      </c>
      <c r="E83">
        <f t="shared" si="13"/>
        <v>4.999862565624924E-2</v>
      </c>
      <c r="F83">
        <f t="shared" si="14"/>
        <v>-0.22487012451554378</v>
      </c>
      <c r="G83">
        <v>0</v>
      </c>
      <c r="H83">
        <f t="shared" si="15"/>
        <v>0.27486875017179302</v>
      </c>
      <c r="I83">
        <f t="shared" si="16"/>
        <v>-1.1055968780110992</v>
      </c>
      <c r="J83">
        <f t="shared" si="17"/>
        <v>1.1055968780110992</v>
      </c>
      <c r="K83">
        <f t="shared" si="18"/>
        <v>0.47244402950440073</v>
      </c>
      <c r="L83">
        <f t="shared" si="19"/>
        <v>0.52755597049559944</v>
      </c>
      <c r="M83">
        <f t="shared" si="20"/>
        <v>2.1166528467912094</v>
      </c>
      <c r="N83">
        <f t="shared" si="21"/>
        <v>1.89553347118899</v>
      </c>
    </row>
    <row r="84" spans="1:14" x14ac:dyDescent="0.25">
      <c r="A84" s="4">
        <f>IF('True_Odds_Calculator_2-way'!A85="","",'True_Odds_Calculator_2-way'!A85)</f>
        <v>2.2000000000000002</v>
      </c>
      <c r="B84" s="4">
        <f>IF('True_Odds_Calculator_2-way'!B85="","",'True_Odds_Calculator_2-way'!B85)</f>
        <v>1.66</v>
      </c>
      <c r="C84" s="4">
        <f t="shared" si="11"/>
        <v>0.45454545454545453</v>
      </c>
      <c r="D84">
        <f t="shared" si="12"/>
        <v>0.60240963855421692</v>
      </c>
      <c r="E84">
        <f t="shared" si="13"/>
        <v>5.6955093099671394E-2</v>
      </c>
      <c r="F84">
        <f t="shared" si="14"/>
        <v>-0.2168674698795181</v>
      </c>
      <c r="G84">
        <v>0</v>
      </c>
      <c r="H84">
        <f t="shared" si="15"/>
        <v>0.2738225629791895</v>
      </c>
      <c r="I84">
        <f t="shared" si="16"/>
        <v>-1.1236664374387366</v>
      </c>
      <c r="J84">
        <f t="shared" si="17"/>
        <v>1.1236664374387366</v>
      </c>
      <c r="K84">
        <f t="shared" si="18"/>
        <v>0.42582188602125842</v>
      </c>
      <c r="L84">
        <f t="shared" si="19"/>
        <v>0.57417811397874152</v>
      </c>
      <c r="M84">
        <f t="shared" si="20"/>
        <v>2.3483997249264843</v>
      </c>
      <c r="N84">
        <f t="shared" si="21"/>
        <v>1.7416198487095664</v>
      </c>
    </row>
    <row r="85" spans="1:14" x14ac:dyDescent="0.25">
      <c r="A85" s="4">
        <f>IF('True_Odds_Calculator_2-way'!A86="","",'True_Odds_Calculator_2-way'!A86)</f>
        <v>2.0099999999999998</v>
      </c>
      <c r="B85" s="4">
        <f>IF('True_Odds_Calculator_2-way'!B86="","",'True_Odds_Calculator_2-way'!B86)</f>
        <v>1.8</v>
      </c>
      <c r="C85" s="4">
        <f t="shared" si="11"/>
        <v>0.49751243781094534</v>
      </c>
      <c r="D85">
        <f t="shared" si="12"/>
        <v>0.55555555555555558</v>
      </c>
      <c r="E85">
        <f t="shared" si="13"/>
        <v>5.3067993366501032E-2</v>
      </c>
      <c r="F85">
        <f t="shared" si="14"/>
        <v>-0.22332780541735753</v>
      </c>
      <c r="G85">
        <v>0</v>
      </c>
      <c r="H85">
        <f t="shared" si="15"/>
        <v>0.27639579878385856</v>
      </c>
      <c r="I85">
        <f t="shared" si="16"/>
        <v>-1.1124853987249625</v>
      </c>
      <c r="J85">
        <f t="shared" si="17"/>
        <v>1.1124853987249625</v>
      </c>
      <c r="K85">
        <f t="shared" si="18"/>
        <v>0.47089620080842504</v>
      </c>
      <c r="L85">
        <f t="shared" si="19"/>
        <v>0.5291037991915748</v>
      </c>
      <c r="M85">
        <f t="shared" si="20"/>
        <v>2.1236102527122118</v>
      </c>
      <c r="N85">
        <f t="shared" si="21"/>
        <v>1.88998831897997</v>
      </c>
    </row>
    <row r="86" spans="1:14" x14ac:dyDescent="0.25">
      <c r="A86" s="4">
        <f>IF('True_Odds_Calculator_2-way'!A87="","",'True_Odds_Calculator_2-way'!A87)</f>
        <v>2.16</v>
      </c>
      <c r="B86" s="4">
        <f>IF('True_Odds_Calculator_2-way'!B87="","",'True_Odds_Calculator_2-way'!B87)</f>
        <v>1.69</v>
      </c>
      <c r="C86" s="4">
        <f t="shared" si="11"/>
        <v>0.46296296296296291</v>
      </c>
      <c r="D86">
        <f t="shared" si="12"/>
        <v>0.59171597633136097</v>
      </c>
      <c r="E86">
        <f t="shared" si="13"/>
        <v>5.4678939294323881E-2</v>
      </c>
      <c r="F86">
        <f t="shared" si="14"/>
        <v>-0.21926364234056539</v>
      </c>
      <c r="G86">
        <v>0</v>
      </c>
      <c r="H86">
        <f t="shared" si="15"/>
        <v>0.27394258163488933</v>
      </c>
      <c r="I86">
        <f t="shared" si="16"/>
        <v>-1.1177545850247397</v>
      </c>
      <c r="J86">
        <f t="shared" si="17"/>
        <v>1.1177545850247397</v>
      </c>
      <c r="K86">
        <f t="shared" si="18"/>
        <v>0.43542716990170555</v>
      </c>
      <c r="L86">
        <f t="shared" si="19"/>
        <v>0.56457283009829429</v>
      </c>
      <c r="M86">
        <f t="shared" si="20"/>
        <v>2.2965953186286989</v>
      </c>
      <c r="N86">
        <f t="shared" si="21"/>
        <v>1.7712506636670706</v>
      </c>
    </row>
    <row r="87" spans="1:14" x14ac:dyDescent="0.25">
      <c r="A87" s="4">
        <f>IF('True_Odds_Calculator_2-way'!A88="","",'True_Odds_Calculator_2-way'!A88)</f>
        <v>1.45</v>
      </c>
      <c r="B87" s="4">
        <f>IF('True_Odds_Calculator_2-way'!B88="","",'True_Odds_Calculator_2-way'!B88)</f>
        <v>2.87</v>
      </c>
      <c r="C87" s="4">
        <f t="shared" si="11"/>
        <v>0.68965517241379315</v>
      </c>
      <c r="D87">
        <f t="shared" si="12"/>
        <v>0.34843205574912889</v>
      </c>
      <c r="E87">
        <f t="shared" si="13"/>
        <v>3.8087228162922093E-2</v>
      </c>
      <c r="F87">
        <f t="shared" si="14"/>
        <v>-0.20221074131923578</v>
      </c>
      <c r="G87">
        <v>0</v>
      </c>
      <c r="H87">
        <f t="shared" si="15"/>
        <v>0.24029796948215787</v>
      </c>
      <c r="I87">
        <f t="shared" si="16"/>
        <v>-1.0901165669462145</v>
      </c>
      <c r="J87">
        <f t="shared" si="17"/>
        <v>1.0901165669462145</v>
      </c>
      <c r="K87">
        <f t="shared" si="18"/>
        <v>0.67089218937659201</v>
      </c>
      <c r="L87">
        <f t="shared" si="19"/>
        <v>0.32910781062340788</v>
      </c>
      <c r="M87">
        <f t="shared" si="20"/>
        <v>1.4905524551257965</v>
      </c>
      <c r="N87">
        <f t="shared" si="21"/>
        <v>3.0385179801894218</v>
      </c>
    </row>
    <row r="88" spans="1:14" x14ac:dyDescent="0.25">
      <c r="A88" s="4">
        <f>IF('True_Odds_Calculator_2-way'!A89="","",'True_Odds_Calculator_2-way'!A89)</f>
        <v>1.81</v>
      </c>
      <c r="B88" s="4">
        <f>IF('True_Odds_Calculator_2-way'!B89="","",'True_Odds_Calculator_2-way'!B89)</f>
        <v>2.08</v>
      </c>
      <c r="C88" s="4">
        <f t="shared" si="11"/>
        <v>0.5524861878453039</v>
      </c>
      <c r="D88">
        <f t="shared" si="12"/>
        <v>0.48076923076923073</v>
      </c>
      <c r="E88">
        <f t="shared" si="13"/>
        <v>3.3255418614534626E-2</v>
      </c>
      <c r="F88">
        <f t="shared" si="14"/>
        <v>-0.23236294092647691</v>
      </c>
      <c r="G88">
        <v>0</v>
      </c>
      <c r="H88">
        <f t="shared" si="15"/>
        <v>0.26561835954101148</v>
      </c>
      <c r="I88">
        <f t="shared" si="16"/>
        <v>-1.0691671651659735</v>
      </c>
      <c r="J88">
        <f t="shared" si="17"/>
        <v>1.0691671651659735</v>
      </c>
      <c r="K88">
        <f t="shared" si="18"/>
        <v>0.5358983848622455</v>
      </c>
      <c r="L88">
        <f t="shared" si="19"/>
        <v>0.4641016151377545</v>
      </c>
      <c r="M88">
        <f t="shared" si="20"/>
        <v>1.8660254037844384</v>
      </c>
      <c r="N88">
        <f t="shared" si="21"/>
        <v>2.1547005383792519</v>
      </c>
    </row>
    <row r="89" spans="1:14" x14ac:dyDescent="0.25">
      <c r="A89" s="4">
        <f>IF('True_Odds_Calculator_2-way'!A90="","",'True_Odds_Calculator_2-way'!A90)</f>
        <v>1.55</v>
      </c>
      <c r="B89" s="4">
        <f>IF('True_Odds_Calculator_2-way'!B90="","",'True_Odds_Calculator_2-way'!B90)</f>
        <v>2.58</v>
      </c>
      <c r="C89" s="4">
        <f t="shared" si="11"/>
        <v>0.64516129032258063</v>
      </c>
      <c r="D89">
        <f t="shared" si="12"/>
        <v>0.38759689922480617</v>
      </c>
      <c r="E89">
        <f t="shared" si="13"/>
        <v>3.275818954738674E-2</v>
      </c>
      <c r="F89">
        <f t="shared" si="14"/>
        <v>-0.21730432608152039</v>
      </c>
      <c r="G89">
        <v>0</v>
      </c>
      <c r="H89">
        <f t="shared" si="15"/>
        <v>0.25006251562890719</v>
      </c>
      <c r="I89">
        <f t="shared" si="16"/>
        <v>-1.072729223145815</v>
      </c>
      <c r="J89">
        <f t="shared" si="17"/>
        <v>1.072729223145815</v>
      </c>
      <c r="K89">
        <f t="shared" si="18"/>
        <v>0.6289303932876571</v>
      </c>
      <c r="L89">
        <f t="shared" si="19"/>
        <v>0.37106960671234313</v>
      </c>
      <c r="M89">
        <f t="shared" si="20"/>
        <v>1.5900010727301979</v>
      </c>
      <c r="N89">
        <f t="shared" si="21"/>
        <v>2.6949121725703877</v>
      </c>
    </row>
    <row r="90" spans="1:14" x14ac:dyDescent="0.25">
      <c r="A90" s="4">
        <f>IF('True_Odds_Calculator_2-way'!A91="","",'True_Odds_Calculator_2-way'!A91)</f>
        <v>1.53</v>
      </c>
      <c r="B90" s="4">
        <f>IF('True_Odds_Calculator_2-way'!B91="","",'True_Odds_Calculator_2-way'!B91)</f>
        <v>2.63</v>
      </c>
      <c r="C90" s="4">
        <f t="shared" si="11"/>
        <v>0.65359477124183007</v>
      </c>
      <c r="D90">
        <f t="shared" si="12"/>
        <v>0.38022813688212931</v>
      </c>
      <c r="E90">
        <f t="shared" si="13"/>
        <v>3.3822908123959383E-2</v>
      </c>
      <c r="F90">
        <f t="shared" si="14"/>
        <v>-0.21469221402122318</v>
      </c>
      <c r="G90">
        <v>0</v>
      </c>
      <c r="H90">
        <f t="shared" si="15"/>
        <v>0.24851512214518257</v>
      </c>
      <c r="I90">
        <f t="shared" si="16"/>
        <v>-1.0758909712904976</v>
      </c>
      <c r="J90">
        <f t="shared" si="17"/>
        <v>1.0758909712904976</v>
      </c>
      <c r="K90">
        <f t="shared" si="18"/>
        <v>0.63685253627467198</v>
      </c>
      <c r="L90">
        <f t="shared" si="19"/>
        <v>0.36314746372532802</v>
      </c>
      <c r="M90">
        <f t="shared" si="20"/>
        <v>1.5702222147839637</v>
      </c>
      <c r="N90">
        <f t="shared" si="21"/>
        <v>2.753702283203511</v>
      </c>
    </row>
    <row r="91" spans="1:14" x14ac:dyDescent="0.25">
      <c r="A91" s="4">
        <f>IF('True_Odds_Calculator_2-way'!A92="","",'True_Odds_Calculator_2-way'!A92)</f>
        <v>1.4</v>
      </c>
      <c r="B91" s="4">
        <f>IF('True_Odds_Calculator_2-way'!B92="","",'True_Odds_Calculator_2-way'!B92)</f>
        <v>3.06</v>
      </c>
      <c r="C91" s="4">
        <f t="shared" si="11"/>
        <v>0.7142857142857143</v>
      </c>
      <c r="D91">
        <f t="shared" si="12"/>
        <v>0.32679738562091504</v>
      </c>
      <c r="E91">
        <f t="shared" si="13"/>
        <v>4.1083099906629394E-2</v>
      </c>
      <c r="F91">
        <f t="shared" si="14"/>
        <v>-0.19234360410830997</v>
      </c>
      <c r="G91">
        <v>0</v>
      </c>
      <c r="H91">
        <f t="shared" si="15"/>
        <v>0.23342670401493931</v>
      </c>
      <c r="I91">
        <f t="shared" si="16"/>
        <v>-1.1016316230980794</v>
      </c>
      <c r="J91">
        <f t="shared" si="17"/>
        <v>1.1016316230980794</v>
      </c>
      <c r="K91">
        <f t="shared" si="18"/>
        <v>0.69412984491998964</v>
      </c>
      <c r="L91">
        <f t="shared" si="19"/>
        <v>0.30587015508001053</v>
      </c>
      <c r="M91">
        <f t="shared" si="20"/>
        <v>1.4406526492392315</v>
      </c>
      <c r="N91">
        <f t="shared" si="21"/>
        <v>3.2693611435820427</v>
      </c>
    </row>
    <row r="92" spans="1:14" x14ac:dyDescent="0.25">
      <c r="A92" s="4">
        <f>IF('True_Odds_Calculator_2-way'!A93="","",'True_Odds_Calculator_2-way'!A93)</f>
        <v>1.49</v>
      </c>
      <c r="B92" s="4">
        <f>IF('True_Odds_Calculator_2-way'!B93="","",'True_Odds_Calculator_2-way'!B93)</f>
        <v>2.73</v>
      </c>
      <c r="C92" s="4">
        <f t="shared" si="11"/>
        <v>0.67114093959731547</v>
      </c>
      <c r="D92">
        <f t="shared" si="12"/>
        <v>0.36630036630036628</v>
      </c>
      <c r="E92">
        <f t="shared" si="13"/>
        <v>3.7441305897681687E-2</v>
      </c>
      <c r="F92">
        <f t="shared" si="14"/>
        <v>-0.20839786611598698</v>
      </c>
      <c r="G92">
        <v>0</v>
      </c>
      <c r="H92">
        <f t="shared" si="15"/>
        <v>0.24583917201366864</v>
      </c>
      <c r="I92">
        <f t="shared" si="16"/>
        <v>-1.0861227446710078</v>
      </c>
      <c r="J92">
        <f t="shared" si="17"/>
        <v>1.0861227446710078</v>
      </c>
      <c r="K92">
        <f t="shared" si="18"/>
        <v>0.65265624946966672</v>
      </c>
      <c r="L92">
        <f t="shared" si="19"/>
        <v>0.34734375053033334</v>
      </c>
      <c r="M92">
        <f t="shared" si="20"/>
        <v>1.5322001448887936</v>
      </c>
      <c r="N92">
        <f t="shared" si="21"/>
        <v>2.8789923482808439</v>
      </c>
    </row>
    <row r="93" spans="1:14" x14ac:dyDescent="0.25">
      <c r="A93" s="4">
        <f>IF('True_Odds_Calculator_2-way'!A94="","",'True_Odds_Calculator_2-way'!A94)</f>
        <v>1.61</v>
      </c>
      <c r="B93" s="4">
        <f>IF('True_Odds_Calculator_2-way'!B94="","",'True_Odds_Calculator_2-way'!B94)</f>
        <v>2.42</v>
      </c>
      <c r="C93" s="4">
        <f t="shared" si="11"/>
        <v>0.6211180124223602</v>
      </c>
      <c r="D93">
        <f t="shared" si="12"/>
        <v>0.41322314049586778</v>
      </c>
      <c r="E93">
        <f t="shared" si="13"/>
        <v>3.4341152918228035E-2</v>
      </c>
      <c r="F93">
        <f t="shared" si="14"/>
        <v>-0.22231918279349105</v>
      </c>
      <c r="G93">
        <v>0</v>
      </c>
      <c r="H93">
        <f t="shared" si="15"/>
        <v>0.25666033571171909</v>
      </c>
      <c r="I93">
        <f t="shared" si="16"/>
        <v>-1.0744616281415773</v>
      </c>
      <c r="J93">
        <f t="shared" si="17"/>
        <v>1.0744616281415773</v>
      </c>
      <c r="K93">
        <f t="shared" si="18"/>
        <v>0.60407572556020461</v>
      </c>
      <c r="L93">
        <f t="shared" si="19"/>
        <v>0.3959242744397955</v>
      </c>
      <c r="M93">
        <f t="shared" si="20"/>
        <v>1.6554215931663621</v>
      </c>
      <c r="N93">
        <f t="shared" si="21"/>
        <v>2.5257355119610394</v>
      </c>
    </row>
    <row r="94" spans="1:14" x14ac:dyDescent="0.25">
      <c r="A94" s="4">
        <f>IF('True_Odds_Calculator_2-way'!A95="","",'True_Odds_Calculator_2-way'!A95)</f>
        <v>1.74</v>
      </c>
      <c r="B94" s="4">
        <f>IF('True_Odds_Calculator_2-way'!B95="","",'True_Odds_Calculator_2-way'!B95)</f>
        <v>2.1800000000000002</v>
      </c>
      <c r="C94" s="4">
        <f t="shared" si="11"/>
        <v>0.57471264367816088</v>
      </c>
      <c r="D94">
        <f t="shared" si="12"/>
        <v>0.4587155963302752</v>
      </c>
      <c r="E94">
        <f t="shared" si="13"/>
        <v>3.3428240008436028E-2</v>
      </c>
      <c r="F94">
        <f t="shared" si="14"/>
        <v>-0.23020141305494057</v>
      </c>
      <c r="G94">
        <v>0</v>
      </c>
      <c r="H94">
        <f t="shared" si="15"/>
        <v>0.26362965306337655</v>
      </c>
      <c r="I94">
        <f t="shared" si="16"/>
        <v>-1.0701462561817372</v>
      </c>
      <c r="J94">
        <f t="shared" si="17"/>
        <v>1.0701462561817372</v>
      </c>
      <c r="K94">
        <f t="shared" si="18"/>
        <v>0.55806429341387886</v>
      </c>
      <c r="L94">
        <f t="shared" si="19"/>
        <v>0.44193570658612125</v>
      </c>
      <c r="M94">
        <f t="shared" si="20"/>
        <v>1.7919082295744857</v>
      </c>
      <c r="N94">
        <f t="shared" si="21"/>
        <v>2.26277258229445</v>
      </c>
    </row>
    <row r="95" spans="1:14" x14ac:dyDescent="0.25">
      <c r="A95" s="4">
        <f>IF('True_Odds_Calculator_2-way'!A96="","",'True_Odds_Calculator_2-way'!A96)</f>
        <v>2.2799999999999998</v>
      </c>
      <c r="B95" s="4">
        <f>IF('True_Odds_Calculator_2-way'!B96="","",'True_Odds_Calculator_2-way'!B96)</f>
        <v>1.68</v>
      </c>
      <c r="C95" s="4">
        <f t="shared" si="11"/>
        <v>0.43859649122807021</v>
      </c>
      <c r="D95">
        <f t="shared" si="12"/>
        <v>0.59523809523809523</v>
      </c>
      <c r="E95">
        <f t="shared" si="13"/>
        <v>3.383458646616555E-2</v>
      </c>
      <c r="F95">
        <f t="shared" si="14"/>
        <v>-0.2272347535505429</v>
      </c>
      <c r="G95">
        <v>0</v>
      </c>
      <c r="H95">
        <f t="shared" si="15"/>
        <v>0.26106934001670845</v>
      </c>
      <c r="I95">
        <f t="shared" si="16"/>
        <v>-1.0718661571406805</v>
      </c>
      <c r="J95">
        <f t="shared" si="17"/>
        <v>1.0718661571406805</v>
      </c>
      <c r="K95">
        <f t="shared" si="18"/>
        <v>0.42158717195874679</v>
      </c>
      <c r="L95">
        <f t="shared" si="19"/>
        <v>0.57841282804125305</v>
      </c>
      <c r="M95">
        <f t="shared" si="20"/>
        <v>2.3719886811400706</v>
      </c>
      <c r="N95">
        <f t="shared" si="21"/>
        <v>1.728868986855663</v>
      </c>
    </row>
    <row r="96" spans="1:14" x14ac:dyDescent="0.25">
      <c r="A96" s="4">
        <f>IF('True_Odds_Calculator_2-way'!A97="","",'True_Odds_Calculator_2-way'!A97)</f>
        <v>1.7</v>
      </c>
      <c r="B96" s="4">
        <f>IF('True_Odds_Calculator_2-way'!B97="","",'True_Odds_Calculator_2-way'!B97)</f>
        <v>2.25</v>
      </c>
      <c r="C96" s="4">
        <f t="shared" si="11"/>
        <v>0.58823529411764708</v>
      </c>
      <c r="D96">
        <f t="shared" si="12"/>
        <v>0.44444444444444442</v>
      </c>
      <c r="E96">
        <f t="shared" si="13"/>
        <v>3.2679738562091387E-2</v>
      </c>
      <c r="F96">
        <f t="shared" si="14"/>
        <v>-0.2287581699346406</v>
      </c>
      <c r="G96">
        <v>0</v>
      </c>
      <c r="H96">
        <f t="shared" si="15"/>
        <v>0.26143790849673204</v>
      </c>
      <c r="I96">
        <f t="shared" si="16"/>
        <v>-1.0690449676496974</v>
      </c>
      <c r="J96">
        <f t="shared" si="17"/>
        <v>1.0690449676496974</v>
      </c>
      <c r="K96">
        <f t="shared" si="18"/>
        <v>0.57197391510275408</v>
      </c>
      <c r="L96">
        <f t="shared" si="19"/>
        <v>0.42802608489724608</v>
      </c>
      <c r="M96">
        <f t="shared" si="20"/>
        <v>1.7483314773547878</v>
      </c>
      <c r="N96">
        <f t="shared" si="21"/>
        <v>2.3363062095621219</v>
      </c>
    </row>
    <row r="97" spans="1:14" x14ac:dyDescent="0.25">
      <c r="A97" s="4">
        <f>IF('True_Odds_Calculator_2-way'!A98="","",'True_Odds_Calculator_2-way'!A98)</f>
        <v>1.44</v>
      </c>
      <c r="B97" s="4">
        <f>IF('True_Odds_Calculator_2-way'!B98="","",'True_Odds_Calculator_2-way'!B98)</f>
        <v>2.89</v>
      </c>
      <c r="C97" s="4">
        <f t="shared" si="11"/>
        <v>0.69444444444444442</v>
      </c>
      <c r="D97">
        <f t="shared" si="12"/>
        <v>0.34602076124567471</v>
      </c>
      <c r="E97">
        <f t="shared" si="13"/>
        <v>4.0465205690119133E-2</v>
      </c>
      <c r="F97">
        <f t="shared" si="14"/>
        <v>-0.19982698961937717</v>
      </c>
      <c r="G97">
        <v>0</v>
      </c>
      <c r="H97">
        <f t="shared" si="15"/>
        <v>0.24029219530949633</v>
      </c>
      <c r="I97">
        <f t="shared" si="16"/>
        <v>-1.0965861582662817</v>
      </c>
      <c r="J97">
        <f t="shared" si="17"/>
        <v>1.0965861582662817</v>
      </c>
      <c r="K97">
        <f t="shared" si="18"/>
        <v>0.67453720743845513</v>
      </c>
      <c r="L97">
        <f t="shared" si="19"/>
        <v>0.3254627925615447</v>
      </c>
      <c r="M97">
        <f t="shared" si="20"/>
        <v>1.4824979096371642</v>
      </c>
      <c r="N97">
        <f t="shared" si="21"/>
        <v>3.0725478391232723</v>
      </c>
    </row>
    <row r="98" spans="1:14" x14ac:dyDescent="0.25">
      <c r="A98" s="4">
        <f>IF('True_Odds_Calculator_2-way'!A99="","",'True_Odds_Calculator_2-way'!A99)</f>
        <v>1.61</v>
      </c>
      <c r="B98" s="4">
        <f>IF('True_Odds_Calculator_2-way'!B99="","",'True_Odds_Calculator_2-way'!B99)</f>
        <v>2.4300000000000002</v>
      </c>
      <c r="C98" s="4">
        <f t="shared" si="11"/>
        <v>0.6211180124223602</v>
      </c>
      <c r="D98">
        <f t="shared" si="12"/>
        <v>0.41152263374485593</v>
      </c>
      <c r="E98">
        <f t="shared" si="13"/>
        <v>3.2640646167216181E-2</v>
      </c>
      <c r="F98">
        <f t="shared" si="14"/>
        <v>-0.22296347417120366</v>
      </c>
      <c r="G98">
        <v>0</v>
      </c>
      <c r="H98">
        <f t="shared" si="15"/>
        <v>0.25560412033841978</v>
      </c>
      <c r="I98">
        <f t="shared" si="16"/>
        <v>-1.0706981783012146</v>
      </c>
      <c r="J98">
        <f t="shared" si="17"/>
        <v>1.0706981783012146</v>
      </c>
      <c r="K98">
        <f t="shared" si="18"/>
        <v>0.60491460861932955</v>
      </c>
      <c r="L98">
        <f t="shared" si="19"/>
        <v>0.39508539138067028</v>
      </c>
      <c r="M98">
        <f t="shared" si="20"/>
        <v>1.6531258887637414</v>
      </c>
      <c r="N98">
        <f t="shared" si="21"/>
        <v>2.5310983949707371</v>
      </c>
    </row>
    <row r="99" spans="1:14" x14ac:dyDescent="0.25">
      <c r="A99" s="4">
        <f>IF('True_Odds_Calculator_2-way'!A100="","",'True_Odds_Calculator_2-way'!A100)</f>
        <v>1.43</v>
      </c>
      <c r="B99" s="4">
        <f>IF('True_Odds_Calculator_2-way'!B100="","",'True_Odds_Calculator_2-way'!B100)</f>
        <v>2.93</v>
      </c>
      <c r="C99" s="4">
        <f t="shared" si="11"/>
        <v>0.69930069930069938</v>
      </c>
      <c r="D99">
        <f t="shared" si="12"/>
        <v>0.34129692832764502</v>
      </c>
      <c r="E99">
        <f t="shared" si="13"/>
        <v>4.0597627628344402E-2</v>
      </c>
      <c r="F99">
        <f t="shared" si="14"/>
        <v>-0.1980715530203585</v>
      </c>
      <c r="G99">
        <v>0</v>
      </c>
      <c r="H99">
        <f t="shared" si="15"/>
        <v>0.23866918064870285</v>
      </c>
      <c r="I99">
        <f t="shared" si="16"/>
        <v>-1.0977087289206642</v>
      </c>
      <c r="J99">
        <f t="shared" si="17"/>
        <v>1.0977087289206642</v>
      </c>
      <c r="K99">
        <f t="shared" si="18"/>
        <v>0.67934101724582718</v>
      </c>
      <c r="L99">
        <f t="shared" si="19"/>
        <v>0.32065898275417282</v>
      </c>
      <c r="M99">
        <f t="shared" si="20"/>
        <v>1.4720147534358856</v>
      </c>
      <c r="N99">
        <f t="shared" si="21"/>
        <v>3.1185778468168821</v>
      </c>
    </row>
    <row r="100" spans="1:14" x14ac:dyDescent="0.25">
      <c r="A100" s="4">
        <f>IF('True_Odds_Calculator_2-way'!A101="","",'True_Odds_Calculator_2-way'!A101)</f>
        <v>1.69</v>
      </c>
      <c r="B100" s="4">
        <f>IF('True_Odds_Calculator_2-way'!B101="","",'True_Odds_Calculator_2-way'!B101)</f>
        <v>2.2599999999999998</v>
      </c>
      <c r="C100" s="4">
        <f t="shared" si="11"/>
        <v>0.59171597633136097</v>
      </c>
      <c r="D100">
        <f t="shared" si="12"/>
        <v>0.44247787610619471</v>
      </c>
      <c r="E100">
        <f t="shared" si="13"/>
        <v>3.4193852437555794E-2</v>
      </c>
      <c r="F100">
        <f t="shared" si="14"/>
        <v>-0.22762737602764815</v>
      </c>
      <c r="G100">
        <v>0</v>
      </c>
      <c r="H100">
        <f t="shared" si="15"/>
        <v>0.261821228465204</v>
      </c>
      <c r="I100">
        <f t="shared" si="16"/>
        <v>-1.0724824201463119</v>
      </c>
      <c r="J100">
        <f t="shared" si="17"/>
        <v>1.0724824201463119</v>
      </c>
      <c r="K100">
        <f t="shared" si="18"/>
        <v>0.57470839285052078</v>
      </c>
      <c r="L100">
        <f t="shared" si="19"/>
        <v>0.42529160714947917</v>
      </c>
      <c r="M100">
        <f t="shared" si="20"/>
        <v>1.7400128699009547</v>
      </c>
      <c r="N100">
        <f t="shared" si="21"/>
        <v>2.351327849384353</v>
      </c>
    </row>
    <row r="101" spans="1:14" x14ac:dyDescent="0.25">
      <c r="A101" s="4">
        <f>IF('True_Odds_Calculator_2-way'!A102="","",'True_Odds_Calculator_2-way'!A102)</f>
        <v>1.76</v>
      </c>
      <c r="B101" s="4">
        <f>IF('True_Odds_Calculator_2-way'!B102="","",'True_Odds_Calculator_2-way'!B102)</f>
        <v>2.14</v>
      </c>
      <c r="C101" s="4">
        <f t="shared" si="11"/>
        <v>0.56818181818181823</v>
      </c>
      <c r="D101">
        <f t="shared" si="12"/>
        <v>0.46728971962616822</v>
      </c>
      <c r="E101">
        <f t="shared" si="13"/>
        <v>3.5471537807986397E-2</v>
      </c>
      <c r="F101">
        <f t="shared" si="14"/>
        <v>-0.23003398470688197</v>
      </c>
      <c r="G101">
        <v>0</v>
      </c>
      <c r="H101">
        <f t="shared" si="15"/>
        <v>0.26550552251486831</v>
      </c>
      <c r="I101">
        <f t="shared" si="16"/>
        <v>-1.0743376064838499</v>
      </c>
      <c r="J101">
        <f t="shared" si="17"/>
        <v>1.0743376064838499</v>
      </c>
      <c r="K101">
        <f t="shared" si="18"/>
        <v>0.55051025721682212</v>
      </c>
      <c r="L101">
        <f t="shared" si="19"/>
        <v>0.4494897427831781</v>
      </c>
      <c r="M101">
        <f t="shared" si="20"/>
        <v>1.8164965809277254</v>
      </c>
      <c r="N101">
        <f t="shared" si="21"/>
        <v>2.2247448713915889</v>
      </c>
    </row>
    <row r="102" spans="1:14" x14ac:dyDescent="0.25">
      <c r="A102" s="4">
        <f>IF('True_Odds_Calculator_2-way'!A103="","",'True_Odds_Calculator_2-way'!A103)</f>
        <v>2.31</v>
      </c>
      <c r="B102" s="4">
        <f>IF('True_Odds_Calculator_2-way'!B103="","",'True_Odds_Calculator_2-way'!B103)</f>
        <v>1.66</v>
      </c>
      <c r="C102" s="4">
        <f t="shared" si="11"/>
        <v>0.4329004329004329</v>
      </c>
      <c r="D102">
        <f t="shared" si="12"/>
        <v>0.60240963855421692</v>
      </c>
      <c r="E102">
        <f t="shared" si="13"/>
        <v>3.5310071454649705E-2</v>
      </c>
      <c r="F102">
        <f t="shared" si="14"/>
        <v>-0.22547332185886404</v>
      </c>
      <c r="G102">
        <v>0</v>
      </c>
      <c r="H102">
        <f t="shared" si="15"/>
        <v>0.2607833933135138</v>
      </c>
      <c r="I102">
        <f t="shared" si="16"/>
        <v>-1.0754553500909856</v>
      </c>
      <c r="J102">
        <f t="shared" si="17"/>
        <v>1.0754553500909856</v>
      </c>
      <c r="K102">
        <f t="shared" si="18"/>
        <v>0.41513645490564033</v>
      </c>
      <c r="L102">
        <f t="shared" si="19"/>
        <v>0.58486354509435967</v>
      </c>
      <c r="M102">
        <f t="shared" si="20"/>
        <v>2.4088465086191913</v>
      </c>
      <c r="N102">
        <f t="shared" si="21"/>
        <v>1.7098005310600506</v>
      </c>
    </row>
    <row r="103" spans="1:14" x14ac:dyDescent="0.25">
      <c r="A103" s="4">
        <f>IF('True_Odds_Calculator_2-way'!A104="","",'True_Odds_Calculator_2-way'!A104)</f>
        <v>2.7</v>
      </c>
      <c r="B103" s="4">
        <f>IF('True_Odds_Calculator_2-way'!B104="","",'True_Odds_Calculator_2-way'!B104)</f>
        <v>1.51</v>
      </c>
      <c r="C103" s="4">
        <f t="shared" si="11"/>
        <v>0.37037037037037035</v>
      </c>
      <c r="D103">
        <f t="shared" si="12"/>
        <v>0.66225165562913912</v>
      </c>
      <c r="E103">
        <f t="shared" si="13"/>
        <v>3.2622025999509585E-2</v>
      </c>
      <c r="F103">
        <f t="shared" si="14"/>
        <v>-0.21265636497424567</v>
      </c>
      <c r="G103">
        <v>0</v>
      </c>
      <c r="H103">
        <f t="shared" si="15"/>
        <v>0.24527839097375523</v>
      </c>
      <c r="I103">
        <f t="shared" si="16"/>
        <v>-1.0739657990297378</v>
      </c>
      <c r="J103">
        <f t="shared" si="17"/>
        <v>1.0739657990297378</v>
      </c>
      <c r="K103">
        <f t="shared" si="18"/>
        <v>0.35388936786452291</v>
      </c>
      <c r="L103">
        <f t="shared" si="19"/>
        <v>0.64611063213547693</v>
      </c>
      <c r="M103">
        <f t="shared" si="20"/>
        <v>2.8257418583505545</v>
      </c>
      <c r="N103">
        <f t="shared" si="21"/>
        <v>1.5477225575051663</v>
      </c>
    </row>
    <row r="104" spans="1:14" x14ac:dyDescent="0.25">
      <c r="A104" s="4">
        <f>IF('True_Odds_Calculator_2-way'!A105="","",'True_Odds_Calculator_2-way'!A105)</f>
        <v>2.19</v>
      </c>
      <c r="B104" s="4">
        <f>IF('True_Odds_Calculator_2-way'!B105="","",'True_Odds_Calculator_2-way'!B105)</f>
        <v>1.73</v>
      </c>
      <c r="C104" s="4">
        <f t="shared" si="11"/>
        <v>0.45662100456621008</v>
      </c>
      <c r="D104">
        <f t="shared" si="12"/>
        <v>0.5780346820809249</v>
      </c>
      <c r="E104">
        <f t="shared" si="13"/>
        <v>3.4655686647135031E-2</v>
      </c>
      <c r="F104">
        <f t="shared" si="14"/>
        <v>-0.22928709055876673</v>
      </c>
      <c r="G104">
        <v>0</v>
      </c>
      <c r="H104">
        <f t="shared" si="15"/>
        <v>0.26394277720590181</v>
      </c>
      <c r="I104">
        <f t="shared" si="16"/>
        <v>-1.0729144372515058</v>
      </c>
      <c r="J104">
        <f t="shared" si="17"/>
        <v>1.0729144372515058</v>
      </c>
      <c r="K104">
        <f t="shared" si="18"/>
        <v>0.43921906878344058</v>
      </c>
      <c r="L104">
        <f t="shared" si="19"/>
        <v>0.56078093121655925</v>
      </c>
      <c r="M104">
        <f t="shared" si="20"/>
        <v>2.2767681803292916</v>
      </c>
      <c r="N104">
        <f t="shared" si="21"/>
        <v>1.7832275391935992</v>
      </c>
    </row>
    <row r="105" spans="1:14" x14ac:dyDescent="0.25">
      <c r="A105" s="4">
        <f>IF('True_Odds_Calculator_2-way'!A106="","",'True_Odds_Calculator_2-way'!A106)</f>
        <v>2</v>
      </c>
      <c r="B105" s="4">
        <f>IF('True_Odds_Calculator_2-way'!B106="","",'True_Odds_Calculator_2-way'!B106)</f>
        <v>1.89</v>
      </c>
      <c r="C105" s="4">
        <f t="shared" si="11"/>
        <v>0.5</v>
      </c>
      <c r="D105">
        <f t="shared" si="12"/>
        <v>0.52910052910052918</v>
      </c>
      <c r="E105">
        <f t="shared" si="13"/>
        <v>2.9100529100529293E-2</v>
      </c>
      <c r="F105">
        <f t="shared" si="14"/>
        <v>-0.23544973544973535</v>
      </c>
      <c r="G105">
        <v>0</v>
      </c>
      <c r="H105">
        <f t="shared" si="15"/>
        <v>0.26455026455026459</v>
      </c>
      <c r="I105">
        <f t="shared" si="16"/>
        <v>-1.0599978800063603</v>
      </c>
      <c r="J105">
        <f t="shared" si="17"/>
        <v>1.0599978800063603</v>
      </c>
      <c r="K105">
        <f t="shared" si="18"/>
        <v>0.48543739277873066</v>
      </c>
      <c r="L105">
        <f t="shared" si="19"/>
        <v>0.51456260722126923</v>
      </c>
      <c r="M105">
        <f t="shared" si="20"/>
        <v>2.0599978800063603</v>
      </c>
      <c r="N105">
        <f t="shared" si="21"/>
        <v>1.9433981132056606</v>
      </c>
    </row>
    <row r="106" spans="1:14" x14ac:dyDescent="0.25">
      <c r="A106" s="4">
        <f>IF('True_Odds_Calculator_2-way'!A107="","",'True_Odds_Calculator_2-way'!A107)</f>
        <v>2.5099999999999998</v>
      </c>
      <c r="B106" s="4">
        <f>IF('True_Odds_Calculator_2-way'!B107="","",'True_Odds_Calculator_2-way'!B107)</f>
        <v>1.57</v>
      </c>
      <c r="C106" s="4">
        <f t="shared" si="11"/>
        <v>0.39840637450199207</v>
      </c>
      <c r="D106">
        <f t="shared" si="12"/>
        <v>0.63694267515923564</v>
      </c>
      <c r="E106">
        <f t="shared" si="13"/>
        <v>3.5349049661227649E-2</v>
      </c>
      <c r="F106">
        <f t="shared" si="14"/>
        <v>-0.21841297231456347</v>
      </c>
      <c r="G106">
        <v>0</v>
      </c>
      <c r="H106">
        <f t="shared" si="15"/>
        <v>0.25376202197579112</v>
      </c>
      <c r="I106">
        <f t="shared" si="16"/>
        <v>-1.0778891454484929</v>
      </c>
      <c r="J106">
        <f t="shared" si="17"/>
        <v>1.0778891454484929</v>
      </c>
      <c r="K106">
        <f t="shared" si="18"/>
        <v>0.3805736037101255</v>
      </c>
      <c r="L106">
        <f t="shared" si="19"/>
        <v>0.61942639628987439</v>
      </c>
      <c r="M106">
        <f t="shared" si="20"/>
        <v>2.6276126096272243</v>
      </c>
      <c r="N106">
        <f t="shared" si="21"/>
        <v>1.6143968129056414</v>
      </c>
    </row>
    <row r="107" spans="1:14" x14ac:dyDescent="0.25">
      <c r="A107" s="4">
        <f>IF('True_Odds_Calculator_2-way'!A108="","",'True_Odds_Calculator_2-way'!A108)</f>
        <v>1.72</v>
      </c>
      <c r="B107" s="4">
        <f>IF('True_Odds_Calculator_2-way'!B108="","",'True_Odds_Calculator_2-way'!B108)</f>
        <v>2.21</v>
      </c>
      <c r="C107" s="4">
        <f t="shared" si="11"/>
        <v>0.58139534883720934</v>
      </c>
      <c r="D107">
        <f t="shared" si="12"/>
        <v>0.45248868778280543</v>
      </c>
      <c r="E107">
        <f t="shared" si="13"/>
        <v>3.3884036620014824E-2</v>
      </c>
      <c r="F107">
        <f t="shared" si="14"/>
        <v>-0.2291907818583605</v>
      </c>
      <c r="G107">
        <v>0</v>
      </c>
      <c r="H107">
        <f t="shared" si="15"/>
        <v>0.26307481847837527</v>
      </c>
      <c r="I107">
        <f t="shared" si="16"/>
        <v>-1.0713739108887084</v>
      </c>
      <c r="J107">
        <f t="shared" si="17"/>
        <v>1.0713739108887084</v>
      </c>
      <c r="K107">
        <f t="shared" si="18"/>
        <v>0.56452867108930049</v>
      </c>
      <c r="L107">
        <f t="shared" si="19"/>
        <v>0.43547132891069945</v>
      </c>
      <c r="M107">
        <f t="shared" si="20"/>
        <v>1.7713892158398703</v>
      </c>
      <c r="N107">
        <f t="shared" si="21"/>
        <v>2.2963624321753371</v>
      </c>
    </row>
    <row r="108" spans="1:14" x14ac:dyDescent="0.25">
      <c r="A108" s="4">
        <f>IF('True_Odds_Calculator_2-way'!A109="","",'True_Odds_Calculator_2-way'!A109)</f>
        <v>1.96</v>
      </c>
      <c r="B108" s="4">
        <f>IF('True_Odds_Calculator_2-way'!B109="","",'True_Odds_Calculator_2-way'!B109)</f>
        <v>1.93</v>
      </c>
      <c r="C108" s="4">
        <f t="shared" si="11"/>
        <v>0.51020408163265307</v>
      </c>
      <c r="D108">
        <f t="shared" si="12"/>
        <v>0.5181347150259068</v>
      </c>
      <c r="E108">
        <f t="shared" si="13"/>
        <v>2.8338796658559762E-2</v>
      </c>
      <c r="F108">
        <f t="shared" si="14"/>
        <v>-0.23601564978322942</v>
      </c>
      <c r="G108">
        <v>0</v>
      </c>
      <c r="H108">
        <f t="shared" si="15"/>
        <v>0.26435444644178918</v>
      </c>
      <c r="I108">
        <f t="shared" si="16"/>
        <v>-1.0583343916682539</v>
      </c>
      <c r="J108">
        <f t="shared" si="17"/>
        <v>1.0583343916682539</v>
      </c>
      <c r="K108">
        <f t="shared" si="18"/>
        <v>0.49603149604724417</v>
      </c>
      <c r="L108">
        <f t="shared" si="19"/>
        <v>0.50396850395275605</v>
      </c>
      <c r="M108">
        <f t="shared" si="20"/>
        <v>2.0160010160015238</v>
      </c>
      <c r="N108">
        <f t="shared" si="21"/>
        <v>1.9842509842514759</v>
      </c>
    </row>
    <row r="109" spans="1:14" x14ac:dyDescent="0.25">
      <c r="A109" s="4">
        <f>IF('True_Odds_Calculator_2-way'!A110="","",'True_Odds_Calculator_2-way'!A110)</f>
        <v>1.99</v>
      </c>
      <c r="B109" s="4">
        <f>IF('True_Odds_Calculator_2-way'!B110="","",'True_Odds_Calculator_2-way'!B110)</f>
        <v>1.9</v>
      </c>
      <c r="C109" s="4">
        <f t="shared" si="11"/>
        <v>0.50251256281407031</v>
      </c>
      <c r="D109">
        <f t="shared" si="12"/>
        <v>0.52631578947368418</v>
      </c>
      <c r="E109">
        <f t="shared" si="13"/>
        <v>2.8828352287754377E-2</v>
      </c>
      <c r="F109">
        <f t="shared" si="14"/>
        <v>-0.23565194393017741</v>
      </c>
      <c r="G109">
        <v>0</v>
      </c>
      <c r="H109">
        <f t="shared" si="15"/>
        <v>0.26448029621793173</v>
      </c>
      <c r="I109">
        <f t="shared" si="16"/>
        <v>-1.0594028769395465</v>
      </c>
      <c r="J109">
        <f t="shared" si="17"/>
        <v>1.0594028769395465</v>
      </c>
      <c r="K109">
        <f t="shared" si="18"/>
        <v>0.48808848170151553</v>
      </c>
      <c r="L109">
        <f t="shared" si="19"/>
        <v>0.51191151829848447</v>
      </c>
      <c r="M109">
        <f t="shared" si="20"/>
        <v>2.0488088481701512</v>
      </c>
      <c r="N109">
        <f t="shared" si="21"/>
        <v>1.9534625892455926</v>
      </c>
    </row>
    <row r="110" spans="1:14" x14ac:dyDescent="0.25">
      <c r="A110" s="4">
        <f>IF('True_Odds_Calculator_2-way'!A111="","",'True_Odds_Calculator_2-way'!A111)</f>
        <v>2.08</v>
      </c>
      <c r="B110" s="4">
        <f>IF('True_Odds_Calculator_2-way'!B111="","",'True_Odds_Calculator_2-way'!B111)</f>
        <v>1.83</v>
      </c>
      <c r="C110" s="4">
        <f t="shared" si="11"/>
        <v>0.48076923076923073</v>
      </c>
      <c r="D110">
        <f t="shared" si="12"/>
        <v>0.54644808743169393</v>
      </c>
      <c r="E110">
        <f t="shared" si="13"/>
        <v>2.7217318200924545E-2</v>
      </c>
      <c r="F110">
        <f t="shared" si="14"/>
        <v>-0.23549810844892827</v>
      </c>
      <c r="G110">
        <v>0</v>
      </c>
      <c r="H110">
        <f t="shared" si="15"/>
        <v>0.26271542664985281</v>
      </c>
      <c r="I110">
        <f t="shared" si="16"/>
        <v>-1.0562070842074627</v>
      </c>
      <c r="J110">
        <f t="shared" si="17"/>
        <v>1.0562070842074627</v>
      </c>
      <c r="K110">
        <f t="shared" si="18"/>
        <v>0.46713612113428016</v>
      </c>
      <c r="L110">
        <f t="shared" si="19"/>
        <v>0.53286387886572006</v>
      </c>
      <c r="M110">
        <f t="shared" si="20"/>
        <v>2.1407036509440598</v>
      </c>
      <c r="N110">
        <f t="shared" si="21"/>
        <v>1.8766518798921943</v>
      </c>
    </row>
    <row r="111" spans="1:14" x14ac:dyDescent="0.25">
      <c r="A111" s="4">
        <f>IF('True_Odds_Calculator_2-way'!A112="","",'True_Odds_Calculator_2-way'!A112)</f>
        <v>1.66</v>
      </c>
      <c r="B111" s="4">
        <f>IF('True_Odds_Calculator_2-way'!B112="","",'True_Odds_Calculator_2-way'!B112)</f>
        <v>2.31</v>
      </c>
      <c r="C111" s="4">
        <f t="shared" si="11"/>
        <v>0.60240963855421692</v>
      </c>
      <c r="D111">
        <f t="shared" si="12"/>
        <v>0.4329004329004329</v>
      </c>
      <c r="E111">
        <f t="shared" si="13"/>
        <v>3.5310071454649705E-2</v>
      </c>
      <c r="F111">
        <f t="shared" si="14"/>
        <v>-0.22547332185886404</v>
      </c>
      <c r="G111">
        <v>0</v>
      </c>
      <c r="H111">
        <f t="shared" si="15"/>
        <v>0.2607833933135138</v>
      </c>
      <c r="I111">
        <f t="shared" si="16"/>
        <v>-1.0754553500909856</v>
      </c>
      <c r="J111">
        <f t="shared" si="17"/>
        <v>1.0754553500909856</v>
      </c>
      <c r="K111">
        <f t="shared" si="18"/>
        <v>0.58486354509435967</v>
      </c>
      <c r="L111">
        <f t="shared" si="19"/>
        <v>0.41513645490564033</v>
      </c>
      <c r="M111">
        <f t="shared" si="20"/>
        <v>1.7098005310600506</v>
      </c>
      <c r="N111">
        <f t="shared" si="21"/>
        <v>2.4088465086191913</v>
      </c>
    </row>
    <row r="112" spans="1:14" x14ac:dyDescent="0.25">
      <c r="A112" s="4">
        <f>IF('True_Odds_Calculator_2-way'!A113="","",'True_Odds_Calculator_2-way'!A113)</f>
        <v>2.2599999999999998</v>
      </c>
      <c r="B112" s="4">
        <f>IF('True_Odds_Calculator_2-way'!B113="","",'True_Odds_Calculator_2-way'!B113)</f>
        <v>1.69</v>
      </c>
      <c r="C112" s="4">
        <f t="shared" si="11"/>
        <v>0.44247787610619471</v>
      </c>
      <c r="D112">
        <f t="shared" si="12"/>
        <v>0.59171597633136097</v>
      </c>
      <c r="E112">
        <f t="shared" si="13"/>
        <v>3.4193852437555794E-2</v>
      </c>
      <c r="F112">
        <f t="shared" si="14"/>
        <v>-0.22762737602764815</v>
      </c>
      <c r="G112">
        <v>0</v>
      </c>
      <c r="H112">
        <f t="shared" si="15"/>
        <v>0.261821228465204</v>
      </c>
      <c r="I112">
        <f t="shared" si="16"/>
        <v>-1.0724824201463119</v>
      </c>
      <c r="J112">
        <f t="shared" si="17"/>
        <v>1.0724824201463119</v>
      </c>
      <c r="K112">
        <f t="shared" si="18"/>
        <v>0.42529160714947917</v>
      </c>
      <c r="L112">
        <f t="shared" si="19"/>
        <v>0.57470839285052078</v>
      </c>
      <c r="M112">
        <f t="shared" si="20"/>
        <v>2.351327849384353</v>
      </c>
      <c r="N112">
        <f t="shared" si="21"/>
        <v>1.7400128699009547</v>
      </c>
    </row>
    <row r="113" spans="1:14" x14ac:dyDescent="0.25">
      <c r="A113" s="4">
        <f>IF('True_Odds_Calculator_2-way'!A114="","",'True_Odds_Calculator_2-way'!A114)</f>
        <v>1.91</v>
      </c>
      <c r="B113" s="4">
        <f>IF('True_Odds_Calculator_2-way'!B114="","",'True_Odds_Calculator_2-way'!B114)</f>
        <v>1.98</v>
      </c>
      <c r="C113" s="4">
        <f t="shared" si="11"/>
        <v>0.52356020942408377</v>
      </c>
      <c r="D113">
        <f t="shared" si="12"/>
        <v>0.50505050505050508</v>
      </c>
      <c r="E113">
        <f t="shared" si="13"/>
        <v>2.861071447458885E-2</v>
      </c>
      <c r="F113">
        <f t="shared" si="14"/>
        <v>-0.23581363371939279</v>
      </c>
      <c r="G113">
        <v>0</v>
      </c>
      <c r="H113">
        <f t="shared" si="15"/>
        <v>0.2644243481939817</v>
      </c>
      <c r="I113">
        <f t="shared" si="16"/>
        <v>-1.0589275952301447</v>
      </c>
      <c r="J113">
        <f t="shared" si="17"/>
        <v>1.0589275952301447</v>
      </c>
      <c r="K113">
        <f t="shared" si="18"/>
        <v>0.50926243676795835</v>
      </c>
      <c r="L113">
        <f t="shared" si="19"/>
        <v>0.4907375632320416</v>
      </c>
      <c r="M113">
        <f t="shared" si="20"/>
        <v>1.9636241116594322</v>
      </c>
      <c r="N113">
        <f t="shared" si="21"/>
        <v>2.0377490433255412</v>
      </c>
    </row>
    <row r="114" spans="1:14" x14ac:dyDescent="0.25">
      <c r="A114" s="4">
        <f>IF('True_Odds_Calculator_2-way'!A115="","",'True_Odds_Calculator_2-way'!A115)</f>
        <v>1.97</v>
      </c>
      <c r="B114" s="4">
        <f>IF('True_Odds_Calculator_2-way'!B115="","",'True_Odds_Calculator_2-way'!B115)</f>
        <v>1.88</v>
      </c>
      <c r="C114" s="4">
        <f t="shared" si="11"/>
        <v>0.50761421319796951</v>
      </c>
      <c r="D114">
        <f t="shared" si="12"/>
        <v>0.53191489361702127</v>
      </c>
      <c r="E114">
        <f t="shared" si="13"/>
        <v>3.9529106814990778E-2</v>
      </c>
      <c r="F114">
        <f t="shared" si="14"/>
        <v>-0.23047845339669515</v>
      </c>
      <c r="G114">
        <v>0</v>
      </c>
      <c r="H114">
        <f t="shared" si="15"/>
        <v>0.27000756021168593</v>
      </c>
      <c r="I114">
        <f t="shared" si="16"/>
        <v>-1.0823626487770475</v>
      </c>
      <c r="J114">
        <f t="shared" si="17"/>
        <v>1.0823626487770475</v>
      </c>
      <c r="K114">
        <f t="shared" si="18"/>
        <v>0.48783063328986415</v>
      </c>
      <c r="L114">
        <f t="shared" si="19"/>
        <v>0.5121693667101358</v>
      </c>
      <c r="M114">
        <f t="shared" si="20"/>
        <v>2.049891769313736</v>
      </c>
      <c r="N114">
        <f t="shared" si="21"/>
        <v>1.9524791309238021</v>
      </c>
    </row>
    <row r="115" spans="1:14" x14ac:dyDescent="0.25">
      <c r="A115" s="4">
        <f>IF('True_Odds_Calculator_2-way'!A116="","",'True_Odds_Calculator_2-way'!A116)</f>
        <v>1.83</v>
      </c>
      <c r="B115" s="4">
        <f>IF('True_Odds_Calculator_2-way'!B116="","",'True_Odds_Calculator_2-way'!B116)</f>
        <v>2.04</v>
      </c>
      <c r="C115" s="4">
        <f t="shared" si="11"/>
        <v>0.54644808743169393</v>
      </c>
      <c r="D115">
        <f t="shared" si="12"/>
        <v>0.49019607843137253</v>
      </c>
      <c r="E115">
        <f t="shared" si="13"/>
        <v>3.6644165863066513E-2</v>
      </c>
      <c r="F115">
        <f t="shared" si="14"/>
        <v>-0.23122254366227368</v>
      </c>
      <c r="G115">
        <v>0</v>
      </c>
      <c r="H115">
        <f t="shared" si="15"/>
        <v>0.26786670952534014</v>
      </c>
      <c r="I115">
        <f t="shared" si="16"/>
        <v>-1.0763271222740438</v>
      </c>
      <c r="J115">
        <f t="shared" si="17"/>
        <v>1.0763271222740438</v>
      </c>
      <c r="K115">
        <f t="shared" si="18"/>
        <v>0.52816394310973935</v>
      </c>
      <c r="L115">
        <f t="shared" si="19"/>
        <v>0.47183605689026059</v>
      </c>
      <c r="M115">
        <f t="shared" si="20"/>
        <v>1.8933515114874566</v>
      </c>
      <c r="N115">
        <f t="shared" si="21"/>
        <v>2.1193802071650061</v>
      </c>
    </row>
    <row r="116" spans="1:14" x14ac:dyDescent="0.25">
      <c r="A116" s="4">
        <f>IF('True_Odds_Calculator_2-way'!A117="","",'True_Odds_Calculator_2-way'!A117)</f>
        <v>2.36</v>
      </c>
      <c r="B116" s="4">
        <f>IF('True_Odds_Calculator_2-way'!B117="","",'True_Odds_Calculator_2-way'!B117)</f>
        <v>1.62</v>
      </c>
      <c r="C116" s="4">
        <f t="shared" si="11"/>
        <v>0.42372881355932207</v>
      </c>
      <c r="D116">
        <f t="shared" si="12"/>
        <v>0.61728395061728392</v>
      </c>
      <c r="E116">
        <f t="shared" si="13"/>
        <v>4.1012764176606042E-2</v>
      </c>
      <c r="F116">
        <f t="shared" si="14"/>
        <v>-0.22054823184766681</v>
      </c>
      <c r="G116">
        <v>0</v>
      </c>
      <c r="H116">
        <f t="shared" si="15"/>
        <v>0.26156099602427285</v>
      </c>
      <c r="I116">
        <f t="shared" si="16"/>
        <v>-1.0890171046725805</v>
      </c>
      <c r="J116">
        <f t="shared" si="17"/>
        <v>1.0890171046725805</v>
      </c>
      <c r="K116">
        <f t="shared" si="18"/>
        <v>0.40305300359448615</v>
      </c>
      <c r="L116">
        <f t="shared" si="19"/>
        <v>0.59694699640551374</v>
      </c>
      <c r="M116">
        <f t="shared" si="20"/>
        <v>2.4810632623547089</v>
      </c>
      <c r="N116">
        <f t="shared" si="21"/>
        <v>1.6751906048970002</v>
      </c>
    </row>
    <row r="117" spans="1:14" x14ac:dyDescent="0.25">
      <c r="A117" s="4">
        <f>IF('True_Odds_Calculator_2-way'!A118="","",'True_Odds_Calculator_2-way'!A118)</f>
        <v>2.37</v>
      </c>
      <c r="B117" s="4">
        <f>IF('True_Odds_Calculator_2-way'!B118="","",'True_Odds_Calculator_2-way'!B118)</f>
        <v>1.61</v>
      </c>
      <c r="C117" s="4">
        <f t="shared" si="11"/>
        <v>0.42194092827004215</v>
      </c>
      <c r="D117">
        <f t="shared" si="12"/>
        <v>0.6211180124223602</v>
      </c>
      <c r="E117">
        <f t="shared" si="13"/>
        <v>4.3058940692402459E-2</v>
      </c>
      <c r="F117">
        <f t="shared" si="14"/>
        <v>-0.21901617003433183</v>
      </c>
      <c r="G117">
        <v>0</v>
      </c>
      <c r="H117">
        <f t="shared" si="15"/>
        <v>0.26207511072673423</v>
      </c>
      <c r="I117">
        <f t="shared" si="16"/>
        <v>-1.0938928884083114</v>
      </c>
      <c r="J117">
        <f t="shared" si="17"/>
        <v>1.0938928884083114</v>
      </c>
      <c r="K117">
        <f t="shared" si="18"/>
        <v>0.40021879847740255</v>
      </c>
      <c r="L117">
        <f t="shared" si="19"/>
        <v>0.59978120152259728</v>
      </c>
      <c r="M117">
        <f t="shared" si="20"/>
        <v>2.4986332571193874</v>
      </c>
      <c r="N117">
        <f t="shared" si="21"/>
        <v>1.6672746619290704</v>
      </c>
    </row>
    <row r="118" spans="1:14" x14ac:dyDescent="0.25">
      <c r="A118" s="4">
        <f>IF('True_Odds_Calculator_2-way'!A119="","",'True_Odds_Calculator_2-way'!A119)</f>
        <v>1.54</v>
      </c>
      <c r="B118" s="4">
        <f>IF('True_Odds_Calculator_2-way'!B119="","",'True_Odds_Calculator_2-way'!B119)</f>
        <v>2.58</v>
      </c>
      <c r="C118" s="4">
        <f t="shared" si="11"/>
        <v>0.64935064935064934</v>
      </c>
      <c r="D118">
        <f t="shared" si="12"/>
        <v>0.38759689922480617</v>
      </c>
      <c r="E118">
        <f t="shared" si="13"/>
        <v>3.6947548575455569E-2</v>
      </c>
      <c r="F118">
        <f t="shared" si="14"/>
        <v>-0.21473874962247053</v>
      </c>
      <c r="G118">
        <v>0</v>
      </c>
      <c r="H118">
        <f t="shared" si="15"/>
        <v>0.25168629819792609</v>
      </c>
      <c r="I118">
        <f t="shared" si="16"/>
        <v>-1.0826163374360516</v>
      </c>
      <c r="J118">
        <f t="shared" si="17"/>
        <v>1.0826163374360516</v>
      </c>
      <c r="K118">
        <f t="shared" si="18"/>
        <v>0.63106898163419312</v>
      </c>
      <c r="L118">
        <f t="shared" si="19"/>
        <v>0.36893101836580677</v>
      </c>
      <c r="M118">
        <f t="shared" si="20"/>
        <v>1.5846128222154678</v>
      </c>
      <c r="N118">
        <f t="shared" si="21"/>
        <v>2.7105338131489622</v>
      </c>
    </row>
    <row r="119" spans="1:14" x14ac:dyDescent="0.25">
      <c r="A119" s="4">
        <f>IF('True_Odds_Calculator_2-way'!A120="","",'True_Odds_Calculator_2-way'!A120)</f>
        <v>1.61</v>
      </c>
      <c r="B119" s="4">
        <f>IF('True_Odds_Calculator_2-way'!B120="","",'True_Odds_Calculator_2-way'!B120)</f>
        <v>2.41</v>
      </c>
      <c r="C119" s="4">
        <f t="shared" si="11"/>
        <v>0.6211180124223602</v>
      </c>
      <c r="D119">
        <f t="shared" si="12"/>
        <v>0.41493775933609955</v>
      </c>
      <c r="E119">
        <f t="shared" si="13"/>
        <v>3.6055771758459754E-2</v>
      </c>
      <c r="F119">
        <f t="shared" si="14"/>
        <v>-0.22166954459936605</v>
      </c>
      <c r="G119">
        <v>0</v>
      </c>
      <c r="H119">
        <f t="shared" si="15"/>
        <v>0.25772531635782581</v>
      </c>
      <c r="I119">
        <f t="shared" si="16"/>
        <v>-1.0782650440285155</v>
      </c>
      <c r="J119">
        <f t="shared" si="17"/>
        <v>1.0782650440285155</v>
      </c>
      <c r="K119">
        <f t="shared" si="18"/>
        <v>0.60323029453884203</v>
      </c>
      <c r="L119">
        <f t="shared" si="19"/>
        <v>0.39676970546115803</v>
      </c>
      <c r="M119">
        <f t="shared" si="20"/>
        <v>1.6577416768573945</v>
      </c>
      <c r="N119">
        <f t="shared" si="21"/>
        <v>2.5203537120802069</v>
      </c>
    </row>
    <row r="120" spans="1:14" x14ac:dyDescent="0.25">
      <c r="A120" s="4">
        <f>IF('True_Odds_Calculator_2-way'!A121="","",'True_Odds_Calculator_2-way'!A121)</f>
        <v>1.6</v>
      </c>
      <c r="B120" s="4">
        <f>IF('True_Odds_Calculator_2-way'!B121="","",'True_Odds_Calculator_2-way'!B121)</f>
        <v>2.4500000000000002</v>
      </c>
      <c r="C120" s="4">
        <f t="shared" si="11"/>
        <v>0.625</v>
      </c>
      <c r="D120">
        <f t="shared" si="12"/>
        <v>0.4081632653061224</v>
      </c>
      <c r="E120">
        <f t="shared" si="13"/>
        <v>3.3163265306122458E-2</v>
      </c>
      <c r="F120">
        <f t="shared" si="14"/>
        <v>-0.22193877551020402</v>
      </c>
      <c r="G120">
        <v>0</v>
      </c>
      <c r="H120">
        <f t="shared" si="15"/>
        <v>0.25510204081632648</v>
      </c>
      <c r="I120">
        <f t="shared" si="16"/>
        <v>-1.0721125348377949</v>
      </c>
      <c r="J120">
        <f t="shared" si="17"/>
        <v>1.0721125348377949</v>
      </c>
      <c r="K120">
        <f t="shared" si="18"/>
        <v>0.60854364081308054</v>
      </c>
      <c r="L120">
        <f t="shared" si="19"/>
        <v>0.39145635918691934</v>
      </c>
      <c r="M120">
        <f t="shared" si="20"/>
        <v>1.643267520902677</v>
      </c>
      <c r="N120">
        <f t="shared" si="21"/>
        <v>2.5545631755148031</v>
      </c>
    </row>
    <row r="121" spans="1:14" x14ac:dyDescent="0.25">
      <c r="A121" s="4">
        <f>IF('True_Odds_Calculator_2-way'!A122="","",'True_Odds_Calculator_2-way'!A122)</f>
        <v>1.56</v>
      </c>
      <c r="B121" s="4">
        <f>IF('True_Odds_Calculator_2-way'!B122="","",'True_Odds_Calculator_2-way'!B122)</f>
        <v>2.5499999999999998</v>
      </c>
      <c r="C121" s="4">
        <f t="shared" si="11"/>
        <v>0.64102564102564097</v>
      </c>
      <c r="D121">
        <f t="shared" si="12"/>
        <v>0.39215686274509809</v>
      </c>
      <c r="E121">
        <f t="shared" si="13"/>
        <v>3.3182503770738947E-2</v>
      </c>
      <c r="F121">
        <f t="shared" si="14"/>
        <v>-0.21820010055304184</v>
      </c>
      <c r="G121">
        <v>0</v>
      </c>
      <c r="H121">
        <f t="shared" si="15"/>
        <v>0.25138260432378079</v>
      </c>
      <c r="I121">
        <f t="shared" si="16"/>
        <v>-1.0733469768527293</v>
      </c>
      <c r="J121">
        <f t="shared" si="17"/>
        <v>1.0733469768527293</v>
      </c>
      <c r="K121">
        <f t="shared" si="18"/>
        <v>0.62458063039578859</v>
      </c>
      <c r="L121">
        <f t="shared" si="19"/>
        <v>0.37541936960421152</v>
      </c>
      <c r="M121">
        <f t="shared" si="20"/>
        <v>1.6010743070375286</v>
      </c>
      <c r="N121">
        <f t="shared" si="21"/>
        <v>2.6636878141217299</v>
      </c>
    </row>
    <row r="122" spans="1:14" x14ac:dyDescent="0.25">
      <c r="A122" s="4">
        <f>IF('True_Odds_Calculator_2-way'!A123="","",'True_Odds_Calculator_2-way'!A123)</f>
        <v>2.09</v>
      </c>
      <c r="B122" s="4">
        <f>IF('True_Odds_Calculator_2-way'!B123="","",'True_Odds_Calculator_2-way'!B123)</f>
        <v>1.8</v>
      </c>
      <c r="C122" s="4">
        <f t="shared" si="11"/>
        <v>0.47846889952153115</v>
      </c>
      <c r="D122">
        <f t="shared" si="12"/>
        <v>0.55555555555555558</v>
      </c>
      <c r="E122">
        <f t="shared" si="13"/>
        <v>3.4024455077086735E-2</v>
      </c>
      <c r="F122">
        <f t="shared" si="14"/>
        <v>-0.23179160021265277</v>
      </c>
      <c r="G122">
        <v>0</v>
      </c>
      <c r="H122">
        <f t="shared" si="15"/>
        <v>0.26581605528973956</v>
      </c>
      <c r="I122">
        <f t="shared" si="16"/>
        <v>-1.0708823421952987</v>
      </c>
      <c r="J122">
        <f t="shared" si="17"/>
        <v>1.0708823421952987</v>
      </c>
      <c r="K122">
        <f t="shared" si="18"/>
        <v>0.46141173239413841</v>
      </c>
      <c r="L122">
        <f t="shared" si="19"/>
        <v>0.53858826760586154</v>
      </c>
      <c r="M122">
        <f t="shared" si="20"/>
        <v>2.1672617529928755</v>
      </c>
      <c r="N122">
        <f t="shared" si="21"/>
        <v>1.8567058737562385</v>
      </c>
    </row>
    <row r="123" spans="1:14" x14ac:dyDescent="0.25">
      <c r="A123" s="4">
        <f>IF('True_Odds_Calculator_2-way'!A124="","",'True_Odds_Calculator_2-way'!A124)</f>
        <v>1.63</v>
      </c>
      <c r="B123" s="4">
        <f>IF('True_Odds_Calculator_2-way'!B124="","",'True_Odds_Calculator_2-way'!B124)</f>
        <v>2.39</v>
      </c>
      <c r="C123" s="4">
        <f t="shared" si="11"/>
        <v>0.61349693251533743</v>
      </c>
      <c r="D123">
        <f t="shared" si="12"/>
        <v>0.41841004184100417</v>
      </c>
      <c r="E123">
        <f t="shared" si="13"/>
        <v>3.19069743563416E-2</v>
      </c>
      <c r="F123">
        <f t="shared" si="14"/>
        <v>-0.22478630284672851</v>
      </c>
      <c r="G123">
        <v>0</v>
      </c>
      <c r="H123">
        <f t="shared" si="15"/>
        <v>0.25669327720307006</v>
      </c>
      <c r="I123">
        <f t="shared" si="16"/>
        <v>-1.0686176060625021</v>
      </c>
      <c r="J123">
        <f t="shared" si="17"/>
        <v>1.0686176060625021</v>
      </c>
      <c r="K123">
        <f t="shared" si="18"/>
        <v>0.59764679259350884</v>
      </c>
      <c r="L123">
        <f t="shared" si="19"/>
        <v>0.40235320740649128</v>
      </c>
      <c r="M123">
        <f t="shared" si="20"/>
        <v>1.6732290918193764</v>
      </c>
      <c r="N123">
        <f t="shared" si="21"/>
        <v>2.4853784724268779</v>
      </c>
    </row>
    <row r="124" spans="1:14" x14ac:dyDescent="0.25">
      <c r="A124" s="4">
        <f>IF('True_Odds_Calculator_2-way'!A125="","",'True_Odds_Calculator_2-way'!A125)</f>
        <v>1.61</v>
      </c>
      <c r="B124" s="4">
        <f>IF('True_Odds_Calculator_2-way'!B125="","",'True_Odds_Calculator_2-way'!B125)</f>
        <v>2.44</v>
      </c>
      <c r="C124" s="4">
        <f t="shared" si="11"/>
        <v>0.6211180124223602</v>
      </c>
      <c r="D124">
        <f t="shared" si="12"/>
        <v>0.4098360655737705</v>
      </c>
      <c r="E124">
        <f t="shared" si="13"/>
        <v>3.0954077996130813E-2</v>
      </c>
      <c r="F124">
        <f t="shared" si="14"/>
        <v>-0.22360248447204967</v>
      </c>
      <c r="G124">
        <v>0</v>
      </c>
      <c r="H124">
        <f t="shared" si="15"/>
        <v>0.25455656246818043</v>
      </c>
      <c r="I124">
        <f t="shared" si="16"/>
        <v>-1.0669739994407998</v>
      </c>
      <c r="J124">
        <f t="shared" si="17"/>
        <v>1.0669739994407998</v>
      </c>
      <c r="K124">
        <f t="shared" si="18"/>
        <v>0.60574703480867642</v>
      </c>
      <c r="L124">
        <f t="shared" si="19"/>
        <v>0.39425296519132347</v>
      </c>
      <c r="M124">
        <f t="shared" si="20"/>
        <v>1.6508541396588881</v>
      </c>
      <c r="N124">
        <f t="shared" si="21"/>
        <v>2.5364425591947519</v>
      </c>
    </row>
    <row r="125" spans="1:14" x14ac:dyDescent="0.25">
      <c r="A125" s="4">
        <f>IF('True_Odds_Calculator_2-way'!A126="","",'True_Odds_Calculator_2-way'!A126)</f>
        <v>1.87</v>
      </c>
      <c r="B125" s="4">
        <f>IF('True_Odds_Calculator_2-way'!B126="","",'True_Odds_Calculator_2-way'!B126)</f>
        <v>2.02</v>
      </c>
      <c r="C125" s="4">
        <f t="shared" si="11"/>
        <v>0.53475935828876997</v>
      </c>
      <c r="D125">
        <f t="shared" si="12"/>
        <v>0.49504950495049505</v>
      </c>
      <c r="E125">
        <f t="shared" si="13"/>
        <v>2.9808863239265015E-2</v>
      </c>
      <c r="F125">
        <f t="shared" si="14"/>
        <v>-0.23492349234923493</v>
      </c>
      <c r="G125">
        <v>0</v>
      </c>
      <c r="H125">
        <f t="shared" si="15"/>
        <v>0.2647323555885</v>
      </c>
      <c r="I125">
        <f t="shared" si="16"/>
        <v>-1.0615495921641367</v>
      </c>
      <c r="J125">
        <f t="shared" si="17"/>
        <v>1.0615495921641367</v>
      </c>
      <c r="K125">
        <f t="shared" si="18"/>
        <v>0.51987261275696728</v>
      </c>
      <c r="L125">
        <f t="shared" si="19"/>
        <v>0.48012738724303272</v>
      </c>
      <c r="M125">
        <f t="shared" si="20"/>
        <v>1.9235481451827992</v>
      </c>
      <c r="N125">
        <f t="shared" si="21"/>
        <v>2.0827805840074194</v>
      </c>
    </row>
    <row r="126" spans="1:14" x14ac:dyDescent="0.25">
      <c r="A126" s="4">
        <f>IF('True_Odds_Calculator_2-way'!A127="","",'True_Odds_Calculator_2-way'!A127)</f>
        <v>1.76</v>
      </c>
      <c r="B126" s="4">
        <f>IF('True_Odds_Calculator_2-way'!B127="","",'True_Odds_Calculator_2-way'!B127)</f>
        <v>2.15</v>
      </c>
      <c r="C126" s="4">
        <f t="shared" si="11"/>
        <v>0.56818181818181823</v>
      </c>
      <c r="D126">
        <f t="shared" si="12"/>
        <v>0.46511627906976744</v>
      </c>
      <c r="E126">
        <f t="shared" si="13"/>
        <v>3.3298097251585723E-2</v>
      </c>
      <c r="F126">
        <f t="shared" si="14"/>
        <v>-0.23097251585623668</v>
      </c>
      <c r="G126">
        <v>0</v>
      </c>
      <c r="H126">
        <f t="shared" si="15"/>
        <v>0.26427061310782241</v>
      </c>
      <c r="I126">
        <f t="shared" si="16"/>
        <v>-1.0696563746013956</v>
      </c>
      <c r="J126">
        <f t="shared" si="17"/>
        <v>1.0696563746013956</v>
      </c>
      <c r="K126">
        <f t="shared" si="18"/>
        <v>0.5515905861496937</v>
      </c>
      <c r="L126">
        <f t="shared" si="19"/>
        <v>0.44840941385030625</v>
      </c>
      <c r="M126">
        <f t="shared" si="20"/>
        <v>1.8129388446970602</v>
      </c>
      <c r="N126">
        <f t="shared" si="21"/>
        <v>2.2301048307916052</v>
      </c>
    </row>
    <row r="127" spans="1:14" x14ac:dyDescent="0.25">
      <c r="A127" s="4">
        <f>IF('True_Odds_Calculator_2-way'!A128="","",'True_Odds_Calculator_2-way'!A128)</f>
        <v>1.83</v>
      </c>
      <c r="B127" s="4">
        <f>IF('True_Odds_Calculator_2-way'!B128="","",'True_Odds_Calculator_2-way'!B128)</f>
        <v>2.06</v>
      </c>
      <c r="C127" s="4">
        <f t="shared" si="11"/>
        <v>0.54644808743169393</v>
      </c>
      <c r="D127">
        <f t="shared" si="12"/>
        <v>0.4854368932038835</v>
      </c>
      <c r="E127">
        <f t="shared" si="13"/>
        <v>3.1884980635577431E-2</v>
      </c>
      <c r="F127">
        <f t="shared" si="14"/>
        <v>-0.2333810812244681</v>
      </c>
      <c r="G127">
        <v>0</v>
      </c>
      <c r="H127">
        <f t="shared" si="15"/>
        <v>0.26526606186004559</v>
      </c>
      <c r="I127">
        <f t="shared" si="16"/>
        <v>-1.0661247392009334</v>
      </c>
      <c r="J127">
        <f t="shared" si="17"/>
        <v>1.0661247392009334</v>
      </c>
      <c r="K127">
        <f t="shared" si="18"/>
        <v>0.53053675848269044</v>
      </c>
      <c r="L127">
        <f t="shared" si="19"/>
        <v>0.46946324151730962</v>
      </c>
      <c r="M127">
        <f t="shared" si="20"/>
        <v>1.8848835335367746</v>
      </c>
      <c r="N127">
        <f t="shared" si="21"/>
        <v>2.1300922235529893</v>
      </c>
    </row>
    <row r="128" spans="1:14" x14ac:dyDescent="0.25">
      <c r="A128" s="4">
        <f>IF('True_Odds_Calculator_2-way'!A129="","",'True_Odds_Calculator_2-way'!A129)</f>
        <v>2.27</v>
      </c>
      <c r="B128" s="4">
        <f>IF('True_Odds_Calculator_2-way'!B129="","",'True_Odds_Calculator_2-way'!B129)</f>
        <v>1.66</v>
      </c>
      <c r="C128" s="4">
        <f t="shared" si="11"/>
        <v>0.44052863436123346</v>
      </c>
      <c r="D128">
        <f t="shared" si="12"/>
        <v>0.60240963855421692</v>
      </c>
      <c r="E128">
        <f t="shared" si="13"/>
        <v>4.2938272915450382E-2</v>
      </c>
      <c r="F128">
        <f t="shared" si="14"/>
        <v>-0.22244042248288309</v>
      </c>
      <c r="G128">
        <v>0</v>
      </c>
      <c r="H128">
        <f t="shared" si="15"/>
        <v>0.26537869539833342</v>
      </c>
      <c r="I128">
        <f t="shared" si="16"/>
        <v>-1.0922603577424574</v>
      </c>
      <c r="J128">
        <f t="shared" si="17"/>
        <v>1.0922603577424574</v>
      </c>
      <c r="K128">
        <f t="shared" si="18"/>
        <v>0.41890595386840634</v>
      </c>
      <c r="L128">
        <f t="shared" si="19"/>
        <v>0.58109404613159377</v>
      </c>
      <c r="M128">
        <f t="shared" si="20"/>
        <v>2.387170654332921</v>
      </c>
      <c r="N128">
        <f t="shared" si="21"/>
        <v>1.7208918361100216</v>
      </c>
    </row>
    <row r="129" spans="1:14" x14ac:dyDescent="0.25">
      <c r="A129" s="4">
        <f>IF('True_Odds_Calculator_2-way'!A130="","",'True_Odds_Calculator_2-way'!A130)</f>
        <v>1.67</v>
      </c>
      <c r="B129" s="4">
        <f>IF('True_Odds_Calculator_2-way'!B130="","",'True_Odds_Calculator_2-way'!B130)</f>
        <v>2.27</v>
      </c>
      <c r="C129" s="4">
        <f t="shared" si="11"/>
        <v>0.5988023952095809</v>
      </c>
      <c r="D129">
        <f t="shared" si="12"/>
        <v>0.44052863436123346</v>
      </c>
      <c r="E129">
        <f t="shared" si="13"/>
        <v>3.9331029570814469E-2</v>
      </c>
      <c r="F129">
        <f t="shared" si="14"/>
        <v>-0.22445857184309781</v>
      </c>
      <c r="G129">
        <v>0</v>
      </c>
      <c r="H129">
        <f t="shared" si="15"/>
        <v>0.26378960141391228</v>
      </c>
      <c r="I129">
        <f t="shared" si="16"/>
        <v>-1.0840785170131719</v>
      </c>
      <c r="J129">
        <f t="shared" si="17"/>
        <v>1.0840785170131719</v>
      </c>
      <c r="K129">
        <f t="shared" si="18"/>
        <v>0.57926264978915398</v>
      </c>
      <c r="L129">
        <f t="shared" si="19"/>
        <v>0.42073735021084574</v>
      </c>
      <c r="M129">
        <f t="shared" si="20"/>
        <v>1.7263326063988251</v>
      </c>
      <c r="N129">
        <f t="shared" si="21"/>
        <v>2.376779716606729</v>
      </c>
    </row>
    <row r="130" spans="1:14" x14ac:dyDescent="0.25">
      <c r="A130" s="4">
        <f>IF('True_Odds_Calculator_2-way'!A131="","",'True_Odds_Calculator_2-way'!A131)</f>
        <v>1.83</v>
      </c>
      <c r="B130" s="4">
        <f>IF('True_Odds_Calculator_2-way'!B131="","",'True_Odds_Calculator_2-way'!B131)</f>
        <v>2.04</v>
      </c>
      <c r="C130" s="4">
        <f t="shared" si="11"/>
        <v>0.54644808743169393</v>
      </c>
      <c r="D130">
        <f t="shared" si="12"/>
        <v>0.49019607843137253</v>
      </c>
      <c r="E130">
        <f t="shared" si="13"/>
        <v>3.6644165863066513E-2</v>
      </c>
      <c r="F130">
        <f t="shared" si="14"/>
        <v>-0.23122254366227368</v>
      </c>
      <c r="G130">
        <v>0</v>
      </c>
      <c r="H130">
        <f t="shared" si="15"/>
        <v>0.26786670952534014</v>
      </c>
      <c r="I130">
        <f t="shared" si="16"/>
        <v>-1.0763271222740438</v>
      </c>
      <c r="J130">
        <f t="shared" si="17"/>
        <v>1.0763271222740438</v>
      </c>
      <c r="K130">
        <f t="shared" si="18"/>
        <v>0.52816394310973935</v>
      </c>
      <c r="L130">
        <f t="shared" si="19"/>
        <v>0.47183605689026059</v>
      </c>
      <c r="M130">
        <f t="shared" si="20"/>
        <v>1.8933515114874566</v>
      </c>
      <c r="N130">
        <f t="shared" si="21"/>
        <v>2.1193802071650061</v>
      </c>
    </row>
    <row r="131" spans="1:14" x14ac:dyDescent="0.25">
      <c r="A131" s="4">
        <f>IF('True_Odds_Calculator_2-way'!A132="","",'True_Odds_Calculator_2-way'!A132)</f>
        <v>1.47</v>
      </c>
      <c r="B131" s="4">
        <f>IF('True_Odds_Calculator_2-way'!B132="","",'True_Odds_Calculator_2-way'!B132)</f>
        <v>2.84</v>
      </c>
      <c r="C131" s="4">
        <f t="shared" ref="C131:C194" si="22">1/A131</f>
        <v>0.68027210884353739</v>
      </c>
      <c r="D131">
        <f t="shared" ref="D131:D194" si="23">1/B131</f>
        <v>0.35211267605633806</v>
      </c>
      <c r="E131">
        <f t="shared" ref="E131:E194" si="24">C131+D131-1</f>
        <v>3.2384784899875507E-2</v>
      </c>
      <c r="F131">
        <f t="shared" ref="F131:F194" si="25">C131+D131-(C131*D131)-1</f>
        <v>-0.20714764779151096</v>
      </c>
      <c r="G131">
        <v>0</v>
      </c>
      <c r="H131">
        <f t="shared" ref="H131:H194" si="26">C131*D131</f>
        <v>0.23953243269138644</v>
      </c>
      <c r="I131">
        <f t="shared" ref="I131:I194" si="27">((-4*F131*H131)^0.5)/(2*F131)</f>
        <v>-1.0753309840483507</v>
      </c>
      <c r="J131">
        <f t="shared" ref="J131:J194" si="28">(-((-4*F131*H131)^0.5))/(2*F131)</f>
        <v>1.0753309840483507</v>
      </c>
      <c r="K131">
        <f t="shared" ref="K131:K194" si="29">IF(A131="","",(C131/($J131+C131-($J131*C131))))</f>
        <v>0.66427282116422348</v>
      </c>
      <c r="L131">
        <f t="shared" ref="L131:L194" si="30">IF(B131="","",(D131/($J131+D131-($J131*D131))))</f>
        <v>0.33572717883577641</v>
      </c>
      <c r="M131">
        <f t="shared" ref="M131:M194" si="31">IF(A131="","",1/K131)</f>
        <v>1.5054055625027252</v>
      </c>
      <c r="N131">
        <f t="shared" ref="N131:N194" si="32">IF(B131="","",1/L131)</f>
        <v>2.9786090106489649</v>
      </c>
    </row>
    <row r="132" spans="1:14" x14ac:dyDescent="0.25">
      <c r="A132" s="4">
        <f>IF('True_Odds_Calculator_2-way'!A133="","",'True_Odds_Calculator_2-way'!A133)</f>
        <v>1.97</v>
      </c>
      <c r="B132" s="4">
        <f>IF('True_Odds_Calculator_2-way'!B133="","",'True_Odds_Calculator_2-way'!B133)</f>
        <v>1.87</v>
      </c>
      <c r="C132" s="4">
        <f t="shared" si="22"/>
        <v>0.50761421319796951</v>
      </c>
      <c r="D132">
        <f t="shared" si="23"/>
        <v>0.53475935828876997</v>
      </c>
      <c r="E132">
        <f t="shared" si="24"/>
        <v>4.2373571486739481E-2</v>
      </c>
      <c r="F132">
        <f t="shared" si="25"/>
        <v>-0.22907787942126556</v>
      </c>
      <c r="G132">
        <v>0</v>
      </c>
      <c r="H132">
        <f t="shared" si="26"/>
        <v>0.27145145090800504</v>
      </c>
      <c r="I132">
        <f t="shared" si="27"/>
        <v>-1.0885653508392383</v>
      </c>
      <c r="J132">
        <f t="shared" si="28"/>
        <v>1.0885653508392383</v>
      </c>
      <c r="K132">
        <f t="shared" si="29"/>
        <v>0.48640299573233392</v>
      </c>
      <c r="L132">
        <f t="shared" si="30"/>
        <v>0.51359700426766597</v>
      </c>
      <c r="M132">
        <f t="shared" si="31"/>
        <v>2.0559083903140616</v>
      </c>
      <c r="N132">
        <f t="shared" si="32"/>
        <v>1.9470518552301377</v>
      </c>
    </row>
    <row r="133" spans="1:14" x14ac:dyDescent="0.25">
      <c r="A133" s="4">
        <f>IF('True_Odds_Calculator_2-way'!A134="","",'True_Odds_Calculator_2-way'!A134)</f>
        <v>2.4300000000000002</v>
      </c>
      <c r="B133" s="4">
        <f>IF('True_Odds_Calculator_2-way'!B134="","",'True_Odds_Calculator_2-way'!B134)</f>
        <v>1.57</v>
      </c>
      <c r="C133" s="4">
        <f t="shared" si="22"/>
        <v>0.41152263374485593</v>
      </c>
      <c r="D133">
        <f t="shared" si="23"/>
        <v>0.63694267515923564</v>
      </c>
      <c r="E133">
        <f t="shared" si="24"/>
        <v>4.846530890409162E-2</v>
      </c>
      <c r="F133">
        <f t="shared" si="25"/>
        <v>-0.21365101832193123</v>
      </c>
      <c r="G133">
        <v>0</v>
      </c>
      <c r="H133">
        <f t="shared" si="26"/>
        <v>0.26211632722602285</v>
      </c>
      <c r="I133">
        <f t="shared" si="27"/>
        <v>-1.1076296005915018</v>
      </c>
      <c r="J133">
        <f t="shared" si="28"/>
        <v>1.1076296005915018</v>
      </c>
      <c r="K133">
        <f t="shared" si="29"/>
        <v>0.38701033423503856</v>
      </c>
      <c r="L133">
        <f t="shared" si="30"/>
        <v>0.61298966576496128</v>
      </c>
      <c r="M133">
        <f t="shared" si="31"/>
        <v>2.5839103288458478</v>
      </c>
      <c r="N133">
        <f t="shared" si="32"/>
        <v>1.6313488723371565</v>
      </c>
    </row>
    <row r="134" spans="1:14" x14ac:dyDescent="0.25">
      <c r="A134" s="4">
        <f>IF('True_Odds_Calculator_2-way'!A135="","",'True_Odds_Calculator_2-way'!A135)</f>
        <v>2.52</v>
      </c>
      <c r="B134" s="4">
        <f>IF('True_Odds_Calculator_2-way'!B135="","",'True_Odds_Calculator_2-way'!B135)</f>
        <v>1.54</v>
      </c>
      <c r="C134" s="4">
        <f t="shared" si="22"/>
        <v>0.3968253968253968</v>
      </c>
      <c r="D134">
        <f t="shared" si="23"/>
        <v>0.64935064935064934</v>
      </c>
      <c r="E134">
        <f t="shared" si="24"/>
        <v>4.6176046176046093E-2</v>
      </c>
      <c r="F134">
        <f t="shared" si="25"/>
        <v>-0.21150278293135449</v>
      </c>
      <c r="G134">
        <v>0</v>
      </c>
      <c r="H134">
        <f t="shared" si="26"/>
        <v>0.25767882910740053</v>
      </c>
      <c r="I134">
        <f t="shared" si="27"/>
        <v>-1.1037769642208695</v>
      </c>
      <c r="J134">
        <f t="shared" si="28"/>
        <v>1.1037769642208695</v>
      </c>
      <c r="K134">
        <f t="shared" si="29"/>
        <v>0.37344911452294904</v>
      </c>
      <c r="L134">
        <f t="shared" si="30"/>
        <v>0.62655088547705118</v>
      </c>
      <c r="M134">
        <f t="shared" si="31"/>
        <v>2.6777409856157215</v>
      </c>
      <c r="N134">
        <f t="shared" si="32"/>
        <v>1.5960395606792694</v>
      </c>
    </row>
    <row r="135" spans="1:14" x14ac:dyDescent="0.25">
      <c r="A135" s="4">
        <f>IF('True_Odds_Calculator_2-way'!A136="","",'True_Odds_Calculator_2-way'!A136)</f>
        <v>2.12</v>
      </c>
      <c r="B135" s="4">
        <f>IF('True_Odds_Calculator_2-way'!B136="","",'True_Odds_Calculator_2-way'!B136)</f>
        <v>1.78</v>
      </c>
      <c r="C135" s="4">
        <f t="shared" si="22"/>
        <v>0.47169811320754712</v>
      </c>
      <c r="D135">
        <f t="shared" si="23"/>
        <v>0.5617977528089888</v>
      </c>
      <c r="E135">
        <f t="shared" si="24"/>
        <v>3.3495866016535869E-2</v>
      </c>
      <c r="F135">
        <f t="shared" si="25"/>
        <v>-0.23150307398770409</v>
      </c>
      <c r="G135">
        <v>0</v>
      </c>
      <c r="H135">
        <f t="shared" si="26"/>
        <v>0.26499894000423996</v>
      </c>
      <c r="I135">
        <f t="shared" si="27"/>
        <v>-1.0699012312772822</v>
      </c>
      <c r="J135">
        <f t="shared" si="28"/>
        <v>1.0699012312772822</v>
      </c>
      <c r="K135">
        <f t="shared" si="29"/>
        <v>0.45489916365833472</v>
      </c>
      <c r="L135">
        <f t="shared" si="30"/>
        <v>0.54510083634166528</v>
      </c>
      <c r="M135">
        <f t="shared" si="31"/>
        <v>2.1982893790305562</v>
      </c>
      <c r="N135">
        <f t="shared" si="32"/>
        <v>1.83452296039628</v>
      </c>
    </row>
    <row r="136" spans="1:14" x14ac:dyDescent="0.25">
      <c r="A136" s="4">
        <f>IF('True_Odds_Calculator_2-way'!A137="","",'True_Odds_Calculator_2-way'!A137)</f>
        <v>2</v>
      </c>
      <c r="B136" s="4">
        <f>IF('True_Odds_Calculator_2-way'!B137="","",'True_Odds_Calculator_2-way'!B137)</f>
        <v>1.88</v>
      </c>
      <c r="C136" s="4">
        <f t="shared" si="22"/>
        <v>0.5</v>
      </c>
      <c r="D136">
        <f t="shared" si="23"/>
        <v>0.53191489361702127</v>
      </c>
      <c r="E136">
        <f t="shared" si="24"/>
        <v>3.1914893617021267E-2</v>
      </c>
      <c r="F136">
        <f t="shared" si="25"/>
        <v>-0.23404255319148937</v>
      </c>
      <c r="G136">
        <v>0</v>
      </c>
      <c r="H136">
        <f t="shared" si="26"/>
        <v>0.26595744680851063</v>
      </c>
      <c r="I136">
        <f t="shared" si="27"/>
        <v>-1.0660035817780522</v>
      </c>
      <c r="J136">
        <f t="shared" si="28"/>
        <v>1.0660035817780522</v>
      </c>
      <c r="K136">
        <f t="shared" si="29"/>
        <v>0.48402626637238261</v>
      </c>
      <c r="L136">
        <f t="shared" si="30"/>
        <v>0.51597373362761745</v>
      </c>
      <c r="M136">
        <f t="shared" si="31"/>
        <v>2.0660035817780522</v>
      </c>
      <c r="N136">
        <f t="shared" si="32"/>
        <v>1.9380831519646857</v>
      </c>
    </row>
    <row r="137" spans="1:14" x14ac:dyDescent="0.25">
      <c r="A137" s="4">
        <f>IF('True_Odds_Calculator_2-way'!A138="","",'True_Odds_Calculator_2-way'!A138)</f>
        <v>1.65</v>
      </c>
      <c r="B137" s="4">
        <f>IF('True_Odds_Calculator_2-way'!B138="","",'True_Odds_Calculator_2-way'!B138)</f>
        <v>2.33</v>
      </c>
      <c r="C137" s="4">
        <f t="shared" si="22"/>
        <v>0.60606060606060608</v>
      </c>
      <c r="D137">
        <f t="shared" si="23"/>
        <v>0.42918454935622319</v>
      </c>
      <c r="E137">
        <f t="shared" si="24"/>
        <v>3.5245155416829377E-2</v>
      </c>
      <c r="F137">
        <f t="shared" si="25"/>
        <v>-0.22486669267785131</v>
      </c>
      <c r="G137">
        <v>0</v>
      </c>
      <c r="H137">
        <f t="shared" si="26"/>
        <v>0.26011184809468074</v>
      </c>
      <c r="I137">
        <f t="shared" si="27"/>
        <v>-1.0755175492958089</v>
      </c>
      <c r="J137">
        <f t="shared" si="28"/>
        <v>1.0755175492958089</v>
      </c>
      <c r="K137">
        <f t="shared" si="29"/>
        <v>0.58855158622613757</v>
      </c>
      <c r="L137">
        <f t="shared" si="30"/>
        <v>0.41144841377386249</v>
      </c>
      <c r="M137">
        <f t="shared" si="31"/>
        <v>1.6990864070422753</v>
      </c>
      <c r="N137">
        <f t="shared" si="32"/>
        <v>2.4304383405634256</v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zoomScale="80" zoomScaleNormal="80" workbookViewId="0">
      <pane ySplit="2" topLeftCell="A129" activePane="bottomLeft" state="frozen"/>
      <selection pane="bottomLeft" activeCell="X132" sqref="X132:X138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2" t="s">
        <v>9</v>
      </c>
      <c r="B1" s="53"/>
      <c r="C1" s="18"/>
      <c r="D1" s="54" t="s">
        <v>25</v>
      </c>
      <c r="E1" s="53"/>
      <c r="F1" s="54" t="s">
        <v>23</v>
      </c>
      <c r="G1" s="53"/>
      <c r="H1" s="54" t="s">
        <v>11</v>
      </c>
      <c r="I1" s="53"/>
      <c r="J1" s="54" t="s">
        <v>10</v>
      </c>
      <c r="K1" s="53"/>
      <c r="L1" s="50" t="s">
        <v>46</v>
      </c>
      <c r="M1" s="51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1.56</v>
      </c>
      <c r="B3">
        <v>2.5299999999999998</v>
      </c>
      <c r="C3" s="29">
        <f t="shared" ref="C3:C66" si="0">IF(OR($A3="",$B3=""),"",(1/A3)+(1/B3)-1)</f>
        <v>3.6282558021688338E-2</v>
      </c>
      <c r="D3" s="30">
        <f>IF(OR($A3="",$B3=""),"",A3*'MPTO_working_2-way'!$G2)</f>
        <v>1.6166007905138338</v>
      </c>
      <c r="E3" s="32">
        <f>IF(OR($A3="",$B3=""),"",B3*'MPTO_working_2-way'!$G2)</f>
        <v>2.6217948717948714</v>
      </c>
      <c r="F3" s="30">
        <f>IF(OR($A3="",$B3=""),"",'MPTO_working_2-way'!D2)</f>
        <v>1.6054344288968434</v>
      </c>
      <c r="G3" s="32">
        <f>IF(OR($A3="",$B3=""),"",'MPTO_working_2-way'!E2)</f>
        <v>2.6517065305025525</v>
      </c>
      <c r="H3" s="30">
        <f>IF(OR($A3="",$B3=""),"",'OddsRatio_working_2-way'!M2)</f>
        <v>1.6049901419820203</v>
      </c>
      <c r="I3" s="30">
        <f>IF(OR($A3="",$B3=""),"",'OddsRatio_working_2-way'!N2)</f>
        <v>2.6529194950580188</v>
      </c>
      <c r="J3" s="30">
        <f>IF('Log_working_2-way'!$D2="","",A3^('Log_working_2-way'!$D2))</f>
        <v>1.59989881469138</v>
      </c>
      <c r="K3" s="32">
        <f>IF('Log_working_2-way'!$D2="","",B3^('Log_working_2-way'!$D2))</f>
        <v>2.6669477843763532</v>
      </c>
      <c r="L3" s="37">
        <f>(1/D3)</f>
        <v>0.61858190709046468</v>
      </c>
      <c r="M3" s="37">
        <f>(1/E3)</f>
        <v>0.38141809290953549</v>
      </c>
      <c r="N3" s="38">
        <v>100</v>
      </c>
      <c r="O3" s="38">
        <f>(1/A3)*((N3*A3)-N3)</f>
        <v>35.897435897435898</v>
      </c>
      <c r="P3" s="38">
        <f>(1/B3)*((N3*B3)-N3)</f>
        <v>60.474308300395251</v>
      </c>
      <c r="Q3" s="38">
        <f>(1/B3)*N3</f>
        <v>39.525691699604749</v>
      </c>
      <c r="R3" s="38">
        <f>(1/A3)*N3</f>
        <v>64.102564102564102</v>
      </c>
      <c r="S3" s="39">
        <f>O3-Q3</f>
        <v>-3.6282558021688516</v>
      </c>
      <c r="T3" s="39">
        <f>P3-R3</f>
        <v>-3.6282558021688516</v>
      </c>
      <c r="U3" t="s">
        <v>151</v>
      </c>
      <c r="V3" t="s">
        <v>152</v>
      </c>
      <c r="W3" t="s">
        <v>337</v>
      </c>
      <c r="X3" t="s">
        <v>333</v>
      </c>
      <c r="Y3" s="41"/>
    </row>
    <row r="4" spans="1:25" s="12" customFormat="1" ht="15" x14ac:dyDescent="0.25">
      <c r="A4">
        <v>2.04</v>
      </c>
      <c r="B4">
        <v>1.85</v>
      </c>
      <c r="C4" s="29">
        <f t="shared" si="0"/>
        <v>3.0736618971912932E-2</v>
      </c>
      <c r="D4" s="30">
        <f>IF(OR($A4="",$B4=""),"",A4*'MPTO_working_2-way'!$G3)</f>
        <v>2.1027027027027025</v>
      </c>
      <c r="E4" s="32">
        <f>IF(OR($A4="",$B4=""),"",B4*'MPTO_working_2-way'!$G3)</f>
        <v>1.9068627450980391</v>
      </c>
      <c r="F4" s="30">
        <f>IF(OR($A4="",$B4=""),"",'MPTO_working_2-way'!D3)</f>
        <v>2.1060267857142851</v>
      </c>
      <c r="G4" s="32">
        <f>IF(OR($A4="",$B4=""),"",'MPTO_working_2-way'!E3)</f>
        <v>1.9041372351160444</v>
      </c>
      <c r="H4" s="30">
        <f>IF(OR($A4="",$B4=""),"",'OddsRatio_working_2-way'!M3)</f>
        <v>2.1061326375099441</v>
      </c>
      <c r="I4" s="30">
        <f>IF(OR($A4="",$B4=""),"",'OddsRatio_working_2-way'!N3)</f>
        <v>1.904050713349474</v>
      </c>
      <c r="J4" s="30">
        <f>IF('Log_working_2-way'!$D3="","",A4^('Log_working_2-way'!$D3))</f>
        <v>2.1076465292124213</v>
      </c>
      <c r="K4" s="32">
        <f>IF('Log_working_2-way'!$D3="","",B4^('Log_working_2-way'!$D3))</f>
        <v>1.9028150891340896</v>
      </c>
      <c r="L4" s="37">
        <f t="shared" ref="L4" si="1">(1/D4)</f>
        <v>0.47557840616966585</v>
      </c>
      <c r="M4" s="37">
        <f t="shared" ref="M4" si="2">(1/E4)</f>
        <v>0.52442159383033427</v>
      </c>
      <c r="N4" s="38">
        <v>100</v>
      </c>
      <c r="O4" s="38">
        <f t="shared" ref="O4" si="3">(1/A4)*((N4*A4)-N4)</f>
        <v>50.980392156862742</v>
      </c>
      <c r="P4" s="38">
        <f t="shared" ref="P4" si="4">(1/B4)*((N4*B4)-N4)</f>
        <v>45.945945945945937</v>
      </c>
      <c r="Q4" s="38">
        <f t="shared" ref="Q4" si="5">(1/B4)*N4</f>
        <v>54.054054054054049</v>
      </c>
      <c r="R4" s="38">
        <f t="shared" ref="R4" si="6">(1/A4)*N4</f>
        <v>49.019607843137251</v>
      </c>
      <c r="S4" s="39">
        <f t="shared" ref="S4" si="7">O4-Q4</f>
        <v>-3.0736618971913074</v>
      </c>
      <c r="T4" s="39">
        <f t="shared" ref="T4" si="8">P4-R4</f>
        <v>-3.0736618971913146</v>
      </c>
      <c r="U4" t="s">
        <v>153</v>
      </c>
      <c r="V4" t="s">
        <v>154</v>
      </c>
      <c r="W4" t="s">
        <v>338</v>
      </c>
      <c r="X4" t="s">
        <v>333</v>
      </c>
      <c r="Y4" s="41"/>
    </row>
    <row r="5" spans="1:25" s="12" customFormat="1" ht="15" x14ac:dyDescent="0.25">
      <c r="A5">
        <v>1.41</v>
      </c>
      <c r="B5">
        <v>3.05</v>
      </c>
      <c r="C5" s="29">
        <f t="shared" si="0"/>
        <v>3.7088710615044818E-2</v>
      </c>
      <c r="D5" s="30">
        <f>IF(OR($A5="",$B5=""),"",A5*'MPTO_working_2-way'!$G4)</f>
        <v>1.4622950819672131</v>
      </c>
      <c r="E5" s="32">
        <f>IF(OR($A5="",$B5=""),"",B5*'MPTO_working_2-way'!$G4)</f>
        <v>3.1631205673758864</v>
      </c>
      <c r="F5" s="30">
        <f>IF(OR($A5="",$B5=""),"",'MPTO_working_2-way'!D4)</f>
        <v>1.4478579244171366</v>
      </c>
      <c r="G5" s="32">
        <f>IF(OR($A5="",$B5=""),"",'MPTO_working_2-way'!E4)</f>
        <v>3.2328509678631834</v>
      </c>
      <c r="H5" s="30">
        <f>IF(OR($A5="",$B5=""),"",'OddsRatio_working_2-way'!M4)</f>
        <v>1.4472135954999581</v>
      </c>
      <c r="I5" s="30">
        <f>IF(OR($A5="",$B5=""),"",'OddsRatio_working_2-way'!N4)</f>
        <v>3.2360679774997889</v>
      </c>
      <c r="J5" s="30">
        <f>IF('Log_working_2-way'!$D4="","",A5^('Log_working_2-way'!$D4))</f>
        <v>1.4405618058266774</v>
      </c>
      <c r="K5" s="32">
        <f>IF('Log_working_2-way'!$D4="","",B5^('Log_working_2-way'!$D4))</f>
        <v>3.2698290836233812</v>
      </c>
      <c r="L5" s="37">
        <f t="shared" ref="L5:L68" si="9">(1/D5)</f>
        <v>0.68385650224215244</v>
      </c>
      <c r="M5" s="37">
        <f t="shared" ref="M5:M68" si="10">(1/E5)</f>
        <v>0.31614349775784756</v>
      </c>
      <c r="N5" s="38">
        <v>101</v>
      </c>
      <c r="O5" s="38">
        <f t="shared" ref="O5:O68" si="11">(1/A5)*((N5*A5)-N5)</f>
        <v>29.368794326241133</v>
      </c>
      <c r="P5" s="38">
        <f t="shared" ref="P5:P68" si="12">(1/B5)*((N5*B5)-N5)</f>
        <v>67.885245901639337</v>
      </c>
      <c r="Q5" s="38">
        <f t="shared" ref="Q5:Q68" si="13">(1/B5)*N5</f>
        <v>33.114754098360656</v>
      </c>
      <c r="R5" s="38">
        <f t="shared" ref="R5:R68" si="14">(1/A5)*N5</f>
        <v>71.63120567375887</v>
      </c>
      <c r="S5" s="39">
        <f t="shared" ref="S5:S68" si="15">O5-Q5</f>
        <v>-3.745959772119523</v>
      </c>
      <c r="T5" s="39">
        <f t="shared" ref="T5:T68" si="16">P5-R5</f>
        <v>-3.7459597721195337</v>
      </c>
      <c r="U5" t="s">
        <v>155</v>
      </c>
      <c r="V5" t="s">
        <v>156</v>
      </c>
      <c r="W5" t="s">
        <v>339</v>
      </c>
      <c r="X5" t="s">
        <v>334</v>
      </c>
      <c r="Y5" s="41"/>
    </row>
    <row r="6" spans="1:25" s="12" customFormat="1" ht="15" x14ac:dyDescent="0.25">
      <c r="A6">
        <v>1.42</v>
      </c>
      <c r="B6">
        <v>2.94</v>
      </c>
      <c r="C6" s="29">
        <f t="shared" si="0"/>
        <v>4.4361406534444869E-2</v>
      </c>
      <c r="D6" s="30">
        <f>IF(OR($A6="",$B6=""),"",A6*'MPTO_working_2-way'!$G5)</f>
        <v>1.4829931972789117</v>
      </c>
      <c r="E6" s="32">
        <f>IF(OR($A6="",$B6=""),"",B6*'MPTO_working_2-way'!$G5)</f>
        <v>3.070422535211268</v>
      </c>
      <c r="F6" s="30">
        <f>IF(OR($A6="",$B6=""),"",'MPTO_working_2-way'!D5)</f>
        <v>1.4661796726838521</v>
      </c>
      <c r="G6" s="32">
        <f>IF(OR($A6="",$B6=""),"",'MPTO_working_2-way'!E5)</f>
        <v>3.14509567575712</v>
      </c>
      <c r="H6" s="30">
        <f>IF(OR($A6="",$B6=""),"",'OddsRatio_working_2-way'!M5)</f>
        <v>1.4652900658307939</v>
      </c>
      <c r="I6" s="30">
        <f>IF(OR($A6="",$B6=""),"",'OddsRatio_working_2-way'!N5)</f>
        <v>3.1491969707422398</v>
      </c>
      <c r="J6" s="30">
        <f>IF('Log_working_2-way'!$D5="","",A6^('Log_working_2-way'!$D5))</f>
        <v>1.4575356911940116</v>
      </c>
      <c r="K6" s="32">
        <f>IF('Log_working_2-way'!$D5="","",B6^('Log_working_2-way'!$D5))</f>
        <v>3.1856218416253927</v>
      </c>
      <c r="L6" s="37">
        <f t="shared" si="9"/>
        <v>0.67431192660550454</v>
      </c>
      <c r="M6" s="37">
        <f t="shared" si="10"/>
        <v>0.3256880733944954</v>
      </c>
      <c r="N6" s="38">
        <v>102</v>
      </c>
      <c r="O6" s="38">
        <f t="shared" si="11"/>
        <v>30.169014084507047</v>
      </c>
      <c r="P6" s="38">
        <f t="shared" si="12"/>
        <v>67.306122448979593</v>
      </c>
      <c r="Q6" s="38">
        <f t="shared" si="13"/>
        <v>34.693877551020407</v>
      </c>
      <c r="R6" s="38">
        <f t="shared" si="14"/>
        <v>71.83098591549296</v>
      </c>
      <c r="S6" s="39">
        <f t="shared" si="15"/>
        <v>-4.5248634665133594</v>
      </c>
      <c r="T6" s="39">
        <f t="shared" si="16"/>
        <v>-4.5248634665133665</v>
      </c>
      <c r="U6" t="s">
        <v>157</v>
      </c>
      <c r="V6" t="s">
        <v>158</v>
      </c>
      <c r="W6" t="s">
        <v>339</v>
      </c>
      <c r="X6" t="s">
        <v>334</v>
      </c>
      <c r="Y6" s="41"/>
    </row>
    <row r="7" spans="1:25" s="12" customFormat="1" ht="15" x14ac:dyDescent="0.25">
      <c r="A7">
        <v>1.34</v>
      </c>
      <c r="B7">
        <v>3.36</v>
      </c>
      <c r="C7" s="29">
        <f t="shared" si="0"/>
        <v>4.3887704335465516E-2</v>
      </c>
      <c r="D7" s="30">
        <f>IF(OR($A7="",$B7=""),"",A7*'MPTO_working_2-way'!$G6)</f>
        <v>1.3988095238095239</v>
      </c>
      <c r="E7" s="32">
        <f>IF(OR($A7="",$B7=""),"",B7*'MPTO_working_2-way'!$G6)</f>
        <v>3.5074626865671639</v>
      </c>
      <c r="F7" s="30">
        <f>IF(OR($A7="",$B7=""),"",'MPTO_working_2-way'!D6)</f>
        <v>1.3805960995952411</v>
      </c>
      <c r="G7" s="32">
        <f>IF(OR($A7="",$B7=""),"",'MPTO_working_2-way'!E6)</f>
        <v>3.6274572993876895</v>
      </c>
      <c r="H7" s="30">
        <f>IF(OR($A7="",$B7=""),"",'OddsRatio_working_2-way'!M6)</f>
        <v>1.3795626385857407</v>
      </c>
      <c r="I7" s="30">
        <f>IF(OR($A7="",$B7=""),"",'OddsRatio_working_2-way'!N6)</f>
        <v>3.6346112560657287</v>
      </c>
      <c r="J7" s="30">
        <f>IF('Log_working_2-way'!$D6="","",A7^('Log_working_2-way'!$D6))</f>
        <v>1.3710892532663344</v>
      </c>
      <c r="K7" s="32">
        <f>IF('Log_working_2-way'!$D6="","",B7^('Log_working_2-way'!$D6))</f>
        <v>3.6947694959868378</v>
      </c>
      <c r="L7" s="37">
        <f t="shared" si="9"/>
        <v>0.71489361702127652</v>
      </c>
      <c r="M7" s="37">
        <f t="shared" si="10"/>
        <v>0.28510638297872343</v>
      </c>
      <c r="N7" s="38">
        <v>103</v>
      </c>
      <c r="O7" s="38">
        <f t="shared" si="11"/>
        <v>26.134328358208961</v>
      </c>
      <c r="P7" s="38">
        <f t="shared" si="12"/>
        <v>72.345238095238088</v>
      </c>
      <c r="Q7" s="38">
        <f t="shared" si="13"/>
        <v>30.654761904761905</v>
      </c>
      <c r="R7" s="38">
        <f t="shared" si="14"/>
        <v>76.865671641791039</v>
      </c>
      <c r="S7" s="39">
        <f t="shared" si="15"/>
        <v>-4.5204335465529439</v>
      </c>
      <c r="T7" s="39">
        <f t="shared" si="16"/>
        <v>-4.520433546552951</v>
      </c>
      <c r="U7" t="s">
        <v>159</v>
      </c>
      <c r="V7" t="s">
        <v>160</v>
      </c>
      <c r="W7" t="s">
        <v>339</v>
      </c>
      <c r="X7" t="s">
        <v>334</v>
      </c>
      <c r="Y7" s="41"/>
    </row>
    <row r="8" spans="1:25" ht="15" x14ac:dyDescent="0.25">
      <c r="A8">
        <v>1.41</v>
      </c>
      <c r="B8">
        <v>3.03</v>
      </c>
      <c r="C8" s="29">
        <f t="shared" si="0"/>
        <v>3.9252861456358534E-2</v>
      </c>
      <c r="D8" s="30">
        <f>IF(OR($A8="",$B8=""),"",A8*'MPTO_working_2-way'!$G7)</f>
        <v>1.4653465346534655</v>
      </c>
      <c r="E8" s="32">
        <f>IF(OR($A8="",$B8=""),"",B8*'MPTO_working_2-way'!$G7)</f>
        <v>3.1489361702127661</v>
      </c>
      <c r="F8" s="30">
        <f>IF(OR($A8="",$B8=""),"",'MPTO_working_2-way'!D7)</f>
        <v>1.4501298304566979</v>
      </c>
      <c r="G8" s="32">
        <f>IF(OR($A8="",$B8=""),"",'MPTO_working_2-way'!E7)</f>
        <v>3.2215812690872077</v>
      </c>
      <c r="H8" s="30">
        <f>IF(OR($A8="",$B8=""),"",'OddsRatio_working_2-way'!M7)</f>
        <v>1.4494112185401624</v>
      </c>
      <c r="I8" s="30">
        <f>IF(OR($A8="",$B8=""),"",'OddsRatio_working_2-way'!N7)</f>
        <v>3.2251335942354391</v>
      </c>
      <c r="J8" s="30">
        <f>IF('Log_working_2-way'!$D7="","",A8^('Log_working_2-way'!$D7))</f>
        <v>1.442396505829008</v>
      </c>
      <c r="K8" s="32">
        <f>IF('Log_working_2-way'!$D7="","",B8^('Log_working_2-way'!$D7))</f>
        <v>3.2604156832672548</v>
      </c>
      <c r="L8" s="37">
        <f t="shared" si="9"/>
        <v>0.68243243243243235</v>
      </c>
      <c r="M8" s="37">
        <f t="shared" si="10"/>
        <v>0.31756756756756754</v>
      </c>
      <c r="N8" s="38">
        <v>104</v>
      </c>
      <c r="O8" s="38">
        <f t="shared" si="11"/>
        <v>30.241134751773043</v>
      </c>
      <c r="P8" s="38">
        <f t="shared" si="12"/>
        <v>69.676567656765684</v>
      </c>
      <c r="Q8" s="38">
        <f t="shared" si="13"/>
        <v>34.323432343234323</v>
      </c>
      <c r="R8" s="38">
        <f t="shared" si="14"/>
        <v>73.758865248226954</v>
      </c>
      <c r="S8" s="39">
        <f t="shared" si="15"/>
        <v>-4.0822975914612805</v>
      </c>
      <c r="T8" s="39">
        <f t="shared" si="16"/>
        <v>-4.0822975914612698</v>
      </c>
      <c r="U8" t="s">
        <v>161</v>
      </c>
      <c r="V8" t="s">
        <v>162</v>
      </c>
      <c r="W8" t="s">
        <v>339</v>
      </c>
      <c r="X8" t="s">
        <v>334</v>
      </c>
      <c r="Y8" s="41"/>
    </row>
    <row r="9" spans="1:25" ht="15" x14ac:dyDescent="0.25">
      <c r="A9">
        <v>1.44</v>
      </c>
      <c r="B9">
        <v>2.91</v>
      </c>
      <c r="C9" s="29">
        <f t="shared" si="0"/>
        <v>3.8087056128293106E-2</v>
      </c>
      <c r="D9" s="30">
        <f>IF(OR($A9="",$B9=""),"",A9*'MPTO_working_2-way'!$G8)</f>
        <v>1.4948453608247421</v>
      </c>
      <c r="E9" s="32">
        <f>IF(OR($A9="",$B9=""),"",B9*'MPTO_working_2-way'!$G8)</f>
        <v>3.020833333333333</v>
      </c>
      <c r="F9" s="30">
        <f>IF(OR($A9="",$B9=""),"",'MPTO_working_2-way'!D8)</f>
        <v>1.4806020775916895</v>
      </c>
      <c r="G9" s="32">
        <f>IF(OR($A9="",$B9=""),"",'MPTO_working_2-way'!E8)</f>
        <v>3.0807234230260252</v>
      </c>
      <c r="H9" s="30">
        <f>IF(OR($A9="",$B9=""),"",'OddsRatio_working_2-way'!M8)</f>
        <v>1.4799650947168939</v>
      </c>
      <c r="I9" s="30">
        <f>IF(OR($A9="",$B9=""),"",'OddsRatio_working_2-way'!N8)</f>
        <v>3.083484842975607</v>
      </c>
      <c r="J9" s="30">
        <f>IF('Log_working_2-way'!$D8="","",A9^('Log_working_2-way'!$D8))</f>
        <v>1.4734194045130402</v>
      </c>
      <c r="K9" s="32">
        <f>IF('Log_working_2-way'!$D8="","",B9^('Log_working_2-way'!$D8))</f>
        <v>3.1122919560675268</v>
      </c>
      <c r="L9" s="37">
        <f t="shared" si="9"/>
        <v>0.66896551724137943</v>
      </c>
      <c r="M9" s="37">
        <f t="shared" si="10"/>
        <v>0.33103448275862074</v>
      </c>
      <c r="N9" s="38">
        <v>105</v>
      </c>
      <c r="O9" s="38">
        <f t="shared" si="11"/>
        <v>32.083333333333321</v>
      </c>
      <c r="P9" s="38">
        <f t="shared" si="12"/>
        <v>68.917525773195877</v>
      </c>
      <c r="Q9" s="38">
        <f t="shared" si="13"/>
        <v>36.082474226804123</v>
      </c>
      <c r="R9" s="38">
        <f t="shared" si="14"/>
        <v>72.916666666666657</v>
      </c>
      <c r="S9" s="39">
        <f t="shared" si="15"/>
        <v>-3.9991408934708019</v>
      </c>
      <c r="T9" s="39">
        <f t="shared" si="16"/>
        <v>-3.9991408934707806</v>
      </c>
      <c r="U9" t="s">
        <v>163</v>
      </c>
      <c r="V9" t="s">
        <v>164</v>
      </c>
      <c r="W9" t="s">
        <v>339</v>
      </c>
      <c r="X9" t="s">
        <v>334</v>
      </c>
      <c r="Y9" s="41"/>
    </row>
    <row r="10" spans="1:25" ht="14.25" customHeight="1" x14ac:dyDescent="0.25">
      <c r="A10">
        <v>1.35</v>
      </c>
      <c r="B10">
        <v>3.17</v>
      </c>
      <c r="C10" s="29">
        <f t="shared" si="0"/>
        <v>5.6198153989952093E-2</v>
      </c>
      <c r="D10" s="30">
        <f>IF(OR($A10="",$B10=""),"",A10*'MPTO_working_2-way'!$G9)</f>
        <v>1.4258675078864353</v>
      </c>
      <c r="E10" s="32">
        <f>IF(OR($A10="",$B10=""),"",B10*'MPTO_working_2-way'!$G9)</f>
        <v>3.3481481481481481</v>
      </c>
      <c r="F10" s="30">
        <f>IF(OR($A10="",$B10=""),"",'MPTO_working_2-way'!D9)</f>
        <v>1.4032297729322076</v>
      </c>
      <c r="G10" s="32">
        <f>IF(OR($A10="",$B10=""),"",'MPTO_working_2-way'!E9)</f>
        <v>3.4799756047977231</v>
      </c>
      <c r="H10" s="30">
        <f>IF(OR($A10="",$B10=""),"",'OddsRatio_working_2-way'!M9)</f>
        <v>1.4016096644512497</v>
      </c>
      <c r="I10" s="30">
        <f>IF(OR($A10="",$B10=""),"",'OddsRatio_working_2-way'!N9)</f>
        <v>3.4899799195977468</v>
      </c>
      <c r="J10" s="30">
        <f>IF('Log_working_2-way'!$D9="","",A10^('Log_working_2-way'!$D9))</f>
        <v>1.3910695558502062</v>
      </c>
      <c r="K10" s="32">
        <f>IF('Log_working_2-way'!$D9="","",B10^('Log_working_2-way'!$D9))</f>
        <v>3.5570898705732694</v>
      </c>
      <c r="L10" s="37">
        <f t="shared" si="9"/>
        <v>0.70132743362831862</v>
      </c>
      <c r="M10" s="37">
        <f t="shared" si="10"/>
        <v>0.29867256637168144</v>
      </c>
      <c r="N10" s="38">
        <v>106</v>
      </c>
      <c r="O10" s="38">
        <f t="shared" si="11"/>
        <v>27.481481481481495</v>
      </c>
      <c r="P10" s="38">
        <f t="shared" si="12"/>
        <v>72.561514195583584</v>
      </c>
      <c r="Q10" s="38">
        <f t="shared" si="13"/>
        <v>33.438485804416402</v>
      </c>
      <c r="R10" s="38">
        <f t="shared" si="14"/>
        <v>78.518518518518519</v>
      </c>
      <c r="S10" s="39">
        <f t="shared" si="15"/>
        <v>-5.9570043229349068</v>
      </c>
      <c r="T10" s="39">
        <f t="shared" si="16"/>
        <v>-5.9570043229349352</v>
      </c>
      <c r="U10" t="s">
        <v>165</v>
      </c>
      <c r="V10" t="s">
        <v>166</v>
      </c>
      <c r="W10" t="s">
        <v>339</v>
      </c>
      <c r="X10" t="s">
        <v>334</v>
      </c>
      <c r="Y10" s="41"/>
    </row>
    <row r="11" spans="1:25" ht="15" x14ac:dyDescent="0.25">
      <c r="A11">
        <v>1.41</v>
      </c>
      <c r="B11">
        <v>3.04</v>
      </c>
      <c r="C11" s="29">
        <f t="shared" si="0"/>
        <v>3.8167226577081159E-2</v>
      </c>
      <c r="D11" s="30">
        <f>IF(OR($A11="",$B11=""),"",A11*'MPTO_working_2-way'!$G10)</f>
        <v>1.4638157894736843</v>
      </c>
      <c r="E11" s="32">
        <f>IF(OR($A11="",$B11=""),"",B11*'MPTO_working_2-way'!$G10)</f>
        <v>3.1560283687943267</v>
      </c>
      <c r="F11" s="30">
        <f>IF(OR($A11="",$B11=""),"",'MPTO_working_2-way'!D10)</f>
        <v>1.4489892502197284</v>
      </c>
      <c r="G11" s="32">
        <f>IF(OR($A11="",$B11=""),"",'MPTO_working_2-way'!E10)</f>
        <v>3.2272248155398291</v>
      </c>
      <c r="H11" s="30">
        <f>IF(OR($A11="",$B11=""),"",'OddsRatio_working_2-way'!M10)</f>
        <v>1.4483083672617132</v>
      </c>
      <c r="I11" s="30">
        <f>IF(OR($A11="",$B11=""),"",'OddsRatio_working_2-way'!N10)</f>
        <v>3.2306074858875475</v>
      </c>
      <c r="J11" s="30">
        <f>IF('Log_working_2-way'!$D10="","",A11^('Log_working_2-way'!$D10))</f>
        <v>1.4414753661928066</v>
      </c>
      <c r="K11" s="32">
        <f>IF('Log_working_2-way'!$D10="","",B11^('Log_working_2-way'!$D10))</f>
        <v>3.2651320471685557</v>
      </c>
      <c r="L11" s="37">
        <f t="shared" si="9"/>
        <v>0.68314606741573025</v>
      </c>
      <c r="M11" s="37">
        <f t="shared" si="10"/>
        <v>0.31685393258426964</v>
      </c>
      <c r="N11" s="38">
        <v>107</v>
      </c>
      <c r="O11" s="38">
        <f t="shared" si="11"/>
        <v>31.11347517730497</v>
      </c>
      <c r="P11" s="38">
        <f t="shared" si="12"/>
        <v>71.802631578947384</v>
      </c>
      <c r="Q11" s="38">
        <f t="shared" si="13"/>
        <v>35.197368421052637</v>
      </c>
      <c r="R11" s="38">
        <f t="shared" si="14"/>
        <v>75.886524822695037</v>
      </c>
      <c r="S11" s="39">
        <f t="shared" si="15"/>
        <v>-4.0838932437476672</v>
      </c>
      <c r="T11" s="39">
        <f t="shared" si="16"/>
        <v>-4.0838932437476529</v>
      </c>
      <c r="U11" t="s">
        <v>167</v>
      </c>
      <c r="V11" t="s">
        <v>168</v>
      </c>
      <c r="W11" t="s">
        <v>339</v>
      </c>
      <c r="X11" t="s">
        <v>334</v>
      </c>
      <c r="Y11" s="41"/>
    </row>
    <row r="12" spans="1:25" ht="15" x14ac:dyDescent="0.25">
      <c r="A12">
        <v>1.55</v>
      </c>
      <c r="B12">
        <v>2.57</v>
      </c>
      <c r="C12" s="29">
        <f t="shared" si="0"/>
        <v>3.4266348688339443E-2</v>
      </c>
      <c r="D12" s="30">
        <f>IF(OR($A12="",$B12=""),"",A12*'MPTO_working_2-way'!$G11)</f>
        <v>1.6031128404669261</v>
      </c>
      <c r="E12" s="32">
        <f>IF(OR($A12="",$B12=""),"",B12*'MPTO_working_2-way'!$G11)</f>
        <v>2.6580645161290324</v>
      </c>
      <c r="F12" s="30">
        <f>IF(OR($A12="",$B12=""),"",'MPTO_working_2-way'!D11)</f>
        <v>1.5922854002198461</v>
      </c>
      <c r="G12" s="32">
        <f>IF(OR($A12="",$B12=""),"",'MPTO_working_2-way'!E11)</f>
        <v>2.6883752319892018</v>
      </c>
      <c r="H12" s="30">
        <f>IF(OR($A12="",$B12=""),"",'OddsRatio_working_2-way'!M11)</f>
        <v>1.5918770745159672</v>
      </c>
      <c r="I12" s="30">
        <f>IF(OR($A12="",$B12=""),"",'OddsRatio_working_2-way'!N11)</f>
        <v>2.6895400127092146</v>
      </c>
      <c r="J12" s="30">
        <f>IF('Log_working_2-way'!$D11="","",A12^('Log_working_2-way'!$D11))</f>
        <v>1.5869428836481319</v>
      </c>
      <c r="K12" s="32">
        <f>IF('Log_working_2-way'!$D11="","",B12^('Log_working_2-way'!$D11))</f>
        <v>2.7037432906322652</v>
      </c>
      <c r="L12" s="37">
        <f t="shared" si="9"/>
        <v>0.62378640776699024</v>
      </c>
      <c r="M12" s="37">
        <f t="shared" si="10"/>
        <v>0.37621359223300971</v>
      </c>
      <c r="N12" s="38">
        <v>108</v>
      </c>
      <c r="O12" s="38">
        <f t="shared" si="11"/>
        <v>38.322580645161295</v>
      </c>
      <c r="P12" s="38">
        <f t="shared" si="12"/>
        <v>65.976653696498062</v>
      </c>
      <c r="Q12" s="38">
        <f t="shared" si="13"/>
        <v>42.023346303501945</v>
      </c>
      <c r="R12" s="38">
        <f t="shared" si="14"/>
        <v>69.677419354838705</v>
      </c>
      <c r="S12" s="39">
        <f t="shared" si="15"/>
        <v>-3.7007656583406501</v>
      </c>
      <c r="T12" s="39">
        <f t="shared" si="16"/>
        <v>-3.700765658340643</v>
      </c>
      <c r="U12" t="s">
        <v>169</v>
      </c>
      <c r="V12" t="s">
        <v>170</v>
      </c>
      <c r="W12" t="s">
        <v>339</v>
      </c>
      <c r="X12" t="s">
        <v>334</v>
      </c>
      <c r="Y12" s="41"/>
    </row>
    <row r="13" spans="1:25" ht="15" x14ac:dyDescent="0.25">
      <c r="A13">
        <v>1.34</v>
      </c>
      <c r="B13">
        <v>3.19</v>
      </c>
      <c r="C13" s="29">
        <f t="shared" si="0"/>
        <v>5.9748280540869336E-2</v>
      </c>
      <c r="D13" s="30">
        <f>IF(OR($A13="",$B13=""),"",A13*'MPTO_working_2-way'!$G12)</f>
        <v>1.4200626959247651</v>
      </c>
      <c r="E13" s="32">
        <f>IF(OR($A13="",$B13=""),"",B13*'MPTO_working_2-way'!$G12)</f>
        <v>3.3805970149253732</v>
      </c>
      <c r="F13" s="30">
        <f>IF(OR($A13="",$B13=""),"",'MPTO_working_2-way'!D12)</f>
        <v>1.3958789145413579</v>
      </c>
      <c r="G13" s="32">
        <f>IF(OR($A13="",$B13=""),"",'MPTO_working_2-way'!E12)</f>
        <v>3.5260249113255799</v>
      </c>
      <c r="H13" s="30">
        <f>IF(OR($A13="",$B13=""),"",'OddsRatio_working_2-way'!M12)</f>
        <v>1.394019214699628</v>
      </c>
      <c r="I13" s="30">
        <f>IF(OR($A13="",$B13=""),"",'OddsRatio_working_2-way'!N12)</f>
        <v>3.5379472946828976</v>
      </c>
      <c r="J13" s="30">
        <f>IF('Log_working_2-way'!$D12="","",A13^('Log_working_2-way'!$D12))</f>
        <v>1.3827398173487442</v>
      </c>
      <c r="K13" s="32">
        <f>IF('Log_working_2-way'!$D12="","",B13^('Log_working_2-way'!$D12))</f>
        <v>3.612740965506001</v>
      </c>
      <c r="L13" s="37">
        <f t="shared" si="9"/>
        <v>0.70419426048565115</v>
      </c>
      <c r="M13" s="37">
        <f t="shared" si="10"/>
        <v>0.2958057395143488</v>
      </c>
      <c r="N13" s="38">
        <v>109</v>
      </c>
      <c r="O13" s="38">
        <f t="shared" si="11"/>
        <v>27.656716417910449</v>
      </c>
      <c r="P13" s="38">
        <f t="shared" si="12"/>
        <v>74.830721003134798</v>
      </c>
      <c r="Q13" s="38">
        <f t="shared" si="13"/>
        <v>34.169278996865209</v>
      </c>
      <c r="R13" s="38">
        <f t="shared" si="14"/>
        <v>81.343283582089541</v>
      </c>
      <c r="S13" s="39">
        <f t="shared" si="15"/>
        <v>-6.5125625789547605</v>
      </c>
      <c r="T13" s="39">
        <f t="shared" si="16"/>
        <v>-6.5125625789547428</v>
      </c>
      <c r="U13" t="s">
        <v>171</v>
      </c>
      <c r="V13" t="s">
        <v>172</v>
      </c>
      <c r="W13" t="s">
        <v>339</v>
      </c>
      <c r="X13" t="s">
        <v>334</v>
      </c>
      <c r="Y13" s="41"/>
    </row>
    <row r="14" spans="1:25" s="35" customFormat="1" ht="15" x14ac:dyDescent="0.25">
      <c r="A14">
        <v>1.59</v>
      </c>
      <c r="B14">
        <v>2.48</v>
      </c>
      <c r="C14" s="29">
        <f t="shared" si="0"/>
        <v>3.2156624061675743E-2</v>
      </c>
      <c r="D14" s="30">
        <f>IF(OR($A14="",$B14=""),"",A14*'MPTO_working_2-way'!$G13)</f>
        <v>1.6411290322580645</v>
      </c>
      <c r="E14" s="32">
        <f>IF(OR($A14="",$B14=""),"",B14*'MPTO_working_2-way'!$G13)</f>
        <v>2.5597484276729556</v>
      </c>
      <c r="F14" s="30">
        <f>IF(OR($A14="",$B14=""),"",'MPTO_working_2-way'!D13)</f>
        <v>1.6317139783166432</v>
      </c>
      <c r="G14" s="32">
        <f>IF(OR($A14="",$B14=""),"",'MPTO_working_2-way'!E13)</f>
        <v>2.5829948906065767</v>
      </c>
      <c r="H14" s="30">
        <f>IF(OR($A14="",$B14=""),"",'OddsRatio_working_2-way'!M13)</f>
        <v>1.6313862911472248</v>
      </c>
      <c r="I14" s="30">
        <f>IF(OR($A14="",$B14=""),"",'OddsRatio_working_2-way'!N13)</f>
        <v>2.583816459148971</v>
      </c>
      <c r="J14" s="30">
        <f>IF('Log_working_2-way'!$D13="","",A14^('Log_working_2-way'!$D13))</f>
        <v>1.6271068176815173</v>
      </c>
      <c r="K14" s="32">
        <f>IF('Log_working_2-way'!$D13="","",B14^('Log_working_2-way'!$D13))</f>
        <v>2.5946246664914949</v>
      </c>
      <c r="L14" s="37">
        <f t="shared" si="9"/>
        <v>0.60933660933660938</v>
      </c>
      <c r="M14" s="37">
        <f t="shared" si="10"/>
        <v>0.39066339066339073</v>
      </c>
      <c r="N14" s="38">
        <v>110</v>
      </c>
      <c r="O14" s="38">
        <f t="shared" si="11"/>
        <v>40.817610062893081</v>
      </c>
      <c r="P14" s="38">
        <f t="shared" si="12"/>
        <v>65.645161290322591</v>
      </c>
      <c r="Q14" s="38">
        <f t="shared" si="13"/>
        <v>44.354838709677423</v>
      </c>
      <c r="R14" s="38">
        <f t="shared" si="14"/>
        <v>69.182389937106919</v>
      </c>
      <c r="S14" s="39">
        <f t="shared" si="15"/>
        <v>-3.5372286467843423</v>
      </c>
      <c r="T14" s="39">
        <f t="shared" si="16"/>
        <v>-3.5372286467843281</v>
      </c>
      <c r="U14" t="s">
        <v>173</v>
      </c>
      <c r="V14" t="s">
        <v>174</v>
      </c>
      <c r="W14" t="s">
        <v>85</v>
      </c>
      <c r="X14" t="s">
        <v>334</v>
      </c>
      <c r="Y14" s="41"/>
    </row>
    <row r="15" spans="1:25" ht="15" x14ac:dyDescent="0.25">
      <c r="A15">
        <v>1.39</v>
      </c>
      <c r="B15">
        <v>3.15</v>
      </c>
      <c r="C15" s="29">
        <f t="shared" si="0"/>
        <v>3.6884777891972309E-2</v>
      </c>
      <c r="D15" s="30">
        <f>IF(OR($A15="",$B15=""),"",A15*'MPTO_working_2-way'!$G14)</f>
        <v>1.4412698412698415</v>
      </c>
      <c r="E15" s="32">
        <f>IF(OR($A15="",$B15=""),"",B15*'MPTO_working_2-way'!$G14)</f>
        <v>3.2661870503597128</v>
      </c>
      <c r="F15" s="30">
        <f>IF(OR($A15="",$B15=""),"",'MPTO_working_2-way'!D14)</f>
        <v>1.4265700089598436</v>
      </c>
      <c r="G15" s="32">
        <f>IF(OR($A15="",$B15=""),"",'MPTO_working_2-way'!E14)</f>
        <v>3.3442810769524547</v>
      </c>
      <c r="H15" s="30">
        <f>IF(OR($A15="",$B15=""),"",'OddsRatio_working_2-way'!M14)</f>
        <v>1.4259053284912142</v>
      </c>
      <c r="I15" s="30">
        <f>IF(OR($A15="",$B15=""),"",'OddsRatio_working_2-way'!N14)</f>
        <v>3.3479396314259269</v>
      </c>
      <c r="J15" s="30">
        <f>IF('Log_working_2-way'!$D14="","",A15^('Log_working_2-way'!$D14))</f>
        <v>1.4191178683445946</v>
      </c>
      <c r="K15" s="32">
        <f>IF('Log_working_2-way'!$D14="","",B15^('Log_working_2-way'!$D14))</f>
        <v>3.3859636525365029</v>
      </c>
      <c r="L15" s="37">
        <f t="shared" si="9"/>
        <v>0.69383259911894268</v>
      </c>
      <c r="M15" s="37">
        <f t="shared" si="10"/>
        <v>0.30616740088105721</v>
      </c>
      <c r="N15" s="38">
        <v>111</v>
      </c>
      <c r="O15" s="38">
        <f t="shared" si="11"/>
        <v>31.14388489208633</v>
      </c>
      <c r="P15" s="38">
        <f t="shared" si="12"/>
        <v>75.761904761904745</v>
      </c>
      <c r="Q15" s="38">
        <f t="shared" si="13"/>
        <v>35.238095238095234</v>
      </c>
      <c r="R15" s="38">
        <f t="shared" si="14"/>
        <v>79.856115107913681</v>
      </c>
      <c r="S15" s="39">
        <f t="shared" si="15"/>
        <v>-4.0942103460089037</v>
      </c>
      <c r="T15" s="39">
        <f t="shared" si="16"/>
        <v>-4.0942103460089356</v>
      </c>
      <c r="U15" t="s">
        <v>175</v>
      </c>
      <c r="V15" t="s">
        <v>78</v>
      </c>
      <c r="W15" t="s">
        <v>85</v>
      </c>
      <c r="X15" t="s">
        <v>334</v>
      </c>
      <c r="Y15" s="41"/>
    </row>
    <row r="16" spans="1:25" ht="15" x14ac:dyDescent="0.25">
      <c r="A16">
        <v>1.81</v>
      </c>
      <c r="B16">
        <v>2.08</v>
      </c>
      <c r="C16" s="29">
        <f t="shared" si="0"/>
        <v>3.3255418614534626E-2</v>
      </c>
      <c r="D16" s="30">
        <f>IF(OR($A16="",$B16=""),"",A16*'MPTO_working_2-way'!$G15)</f>
        <v>1.8701923076923077</v>
      </c>
      <c r="E16" s="32">
        <f>IF(OR($A16="",$B16=""),"",B16*'MPTO_working_2-way'!$G15)</f>
        <v>2.1491712707182322</v>
      </c>
      <c r="F16" s="30">
        <f>IF(OR($A16="",$B16=""),"",'MPTO_working_2-way'!D15)</f>
        <v>1.8661643699811639</v>
      </c>
      <c r="G16" s="32">
        <f>IF(OR($A16="",$B16=""),"",'MPTO_working_2-way'!E15)</f>
        <v>2.1545152798443401</v>
      </c>
      <c r="H16" s="30">
        <f>IF(OR($A16="",$B16=""),"",'OddsRatio_working_2-way'!M15)</f>
        <v>1.8660254037844384</v>
      </c>
      <c r="I16" s="30">
        <f>IF(OR($A16="",$B16=""),"",'OddsRatio_working_2-way'!N15)</f>
        <v>2.1547005383792519</v>
      </c>
      <c r="J16" s="30">
        <f>IF('Log_working_2-way'!$D15="","",A16^('Log_working_2-way'!$D15))</f>
        <v>1.8641966683390954</v>
      </c>
      <c r="K16" s="32">
        <f>IF('Log_working_2-way'!$D15="","",B16^('Log_working_2-way'!$D15))</f>
        <v>2.1571440120474694</v>
      </c>
      <c r="L16" s="37">
        <f t="shared" si="9"/>
        <v>0.53470437017994854</v>
      </c>
      <c r="M16" s="37">
        <f t="shared" si="10"/>
        <v>0.46529562982005135</v>
      </c>
      <c r="N16" s="38">
        <v>112</v>
      </c>
      <c r="O16" s="38">
        <f t="shared" si="11"/>
        <v>50.121546961325969</v>
      </c>
      <c r="P16" s="38">
        <f t="shared" si="12"/>
        <v>58.153846153846153</v>
      </c>
      <c r="Q16" s="38">
        <f t="shared" si="13"/>
        <v>53.84615384615384</v>
      </c>
      <c r="R16" s="38">
        <f t="shared" si="14"/>
        <v>61.878453038674039</v>
      </c>
      <c r="S16" s="39">
        <f t="shared" si="15"/>
        <v>-3.7246068848278711</v>
      </c>
      <c r="T16" s="39">
        <f t="shared" si="16"/>
        <v>-3.7246068848278853</v>
      </c>
      <c r="U16" t="s">
        <v>176</v>
      </c>
      <c r="V16" t="s">
        <v>177</v>
      </c>
      <c r="W16" t="s">
        <v>85</v>
      </c>
      <c r="X16" t="s">
        <v>334</v>
      </c>
      <c r="Y16" s="41"/>
    </row>
    <row r="17" spans="1:25" ht="15" x14ac:dyDescent="0.25">
      <c r="A17">
        <v>1.43</v>
      </c>
      <c r="B17">
        <v>2.92</v>
      </c>
      <c r="C17" s="29">
        <f t="shared" si="0"/>
        <v>4.1766452725356951E-2</v>
      </c>
      <c r="D17" s="30">
        <f>IF(OR($A17="",$B17=""),"",A17*'MPTO_working_2-way'!$G16)</f>
        <v>1.4897260273972603</v>
      </c>
      <c r="E17" s="32">
        <f>IF(OR($A17="",$B17=""),"",B17*'MPTO_working_2-way'!$G16)</f>
        <v>3.0419580419580421</v>
      </c>
      <c r="F17" s="30">
        <f>IF(OR($A17="",$B17=""),"",'MPTO_working_2-way'!D16)</f>
        <v>1.4740186388025982</v>
      </c>
      <c r="G17" s="32">
        <f>IF(OR($A17="",$B17=""),"",'MPTO_working_2-way'!E16)</f>
        <v>3.1096216860291932</v>
      </c>
      <c r="H17" s="30">
        <f>IF(OR($A17="",$B17=""),"",'OddsRatio_working_2-way'!M16)</f>
        <v>1.4732423621500226</v>
      </c>
      <c r="I17" s="30">
        <f>IF(OR($A17="",$B17=""),"",'OddsRatio_working_2-way'!N16)</f>
        <v>3.1130821751814985</v>
      </c>
      <c r="J17" s="30">
        <f>IF('Log_working_2-way'!$D16="","",A17^('Log_working_2-way'!$D16))</f>
        <v>1.4660097604947195</v>
      </c>
      <c r="K17" s="32">
        <f>IF('Log_working_2-way'!$D16="","",B17^('Log_working_2-way'!$D16))</f>
        <v>3.1458778007923351</v>
      </c>
      <c r="L17" s="37">
        <f t="shared" si="9"/>
        <v>0.67126436781609189</v>
      </c>
      <c r="M17" s="37">
        <f t="shared" si="10"/>
        <v>0.32873563218390806</v>
      </c>
      <c r="N17" s="38">
        <v>113</v>
      </c>
      <c r="O17" s="38">
        <f t="shared" si="11"/>
        <v>33.979020979020987</v>
      </c>
      <c r="P17" s="38">
        <f t="shared" si="12"/>
        <v>74.30136986301369</v>
      </c>
      <c r="Q17" s="38">
        <f t="shared" si="13"/>
        <v>38.698630136986296</v>
      </c>
      <c r="R17" s="38">
        <f t="shared" si="14"/>
        <v>79.020979020979027</v>
      </c>
      <c r="S17" s="39">
        <f t="shared" si="15"/>
        <v>-4.7196091579653086</v>
      </c>
      <c r="T17" s="39">
        <f t="shared" si="16"/>
        <v>-4.719609157965337</v>
      </c>
      <c r="U17" t="s">
        <v>178</v>
      </c>
      <c r="V17" t="s">
        <v>179</v>
      </c>
      <c r="W17" t="s">
        <v>85</v>
      </c>
      <c r="X17" t="s">
        <v>334</v>
      </c>
      <c r="Y17" s="41"/>
    </row>
    <row r="18" spans="1:25" ht="15" x14ac:dyDescent="0.25">
      <c r="A18">
        <v>1.34</v>
      </c>
      <c r="B18">
        <v>3.44</v>
      </c>
      <c r="C18" s="29">
        <f t="shared" si="0"/>
        <v>3.6966331135022568E-2</v>
      </c>
      <c r="D18" s="30">
        <f>IF(OR($A18="",$B18=""),"",A18*'MPTO_working_2-way'!$G17)</f>
        <v>1.3895348837209303</v>
      </c>
      <c r="E18" s="32">
        <f>IF(OR($A18="",$B18=""),"",B18*'MPTO_working_2-way'!$G17)</f>
        <v>3.5671641791044775</v>
      </c>
      <c r="F18" s="30">
        <f>IF(OR($A18="",$B18=""),"",'MPTO_working_2-way'!D17)</f>
        <v>1.3740312388219864</v>
      </c>
      <c r="G18" s="32">
        <f>IF(OR($A18="",$B18=""),"",'MPTO_working_2-way'!E17)</f>
        <v>3.6735734778450748</v>
      </c>
      <c r="H18" s="30">
        <f>IF(OR($A18="",$B18=""),"",'OddsRatio_working_2-way'!M17)</f>
        <v>1.3732884438274002</v>
      </c>
      <c r="I18" s="30">
        <f>IF(OR($A18="",$B18=""),"",'OddsRatio_working_2-way'!N17)</f>
        <v>3.6788935380554597</v>
      </c>
      <c r="J18" s="30">
        <f>IF('Log_working_2-way'!$D17="","",A18^('Log_working_2-way'!$D17))</f>
        <v>1.366081380120459</v>
      </c>
      <c r="K18" s="32">
        <f>IF('Log_working_2-way'!$D17="","",B18^('Log_working_2-way'!$D17))</f>
        <v>3.7316330583878763</v>
      </c>
      <c r="L18" s="37">
        <f t="shared" si="9"/>
        <v>0.71966527196652719</v>
      </c>
      <c r="M18" s="37">
        <f t="shared" si="10"/>
        <v>0.28033472803347281</v>
      </c>
      <c r="N18" s="38">
        <v>114</v>
      </c>
      <c r="O18" s="38">
        <f t="shared" si="11"/>
        <v>28.925373134328371</v>
      </c>
      <c r="P18" s="38">
        <f t="shared" si="12"/>
        <v>80.860465116279059</v>
      </c>
      <c r="Q18" s="38">
        <f t="shared" si="13"/>
        <v>33.139534883720934</v>
      </c>
      <c r="R18" s="38">
        <f t="shared" si="14"/>
        <v>85.074626865671632</v>
      </c>
      <c r="S18" s="39">
        <f t="shared" si="15"/>
        <v>-4.2141617493925629</v>
      </c>
      <c r="T18" s="39">
        <f t="shared" si="16"/>
        <v>-4.2141617493925736</v>
      </c>
      <c r="U18" t="s">
        <v>180</v>
      </c>
      <c r="V18" t="s">
        <v>181</v>
      </c>
      <c r="W18" t="s">
        <v>85</v>
      </c>
      <c r="X18" t="s">
        <v>334</v>
      </c>
      <c r="Y18" s="41"/>
    </row>
    <row r="19" spans="1:25" ht="15" x14ac:dyDescent="0.25">
      <c r="A19">
        <v>1.75</v>
      </c>
      <c r="B19">
        <v>2.17</v>
      </c>
      <c r="C19" s="29">
        <f t="shared" si="0"/>
        <v>3.2258064516129004E-2</v>
      </c>
      <c r="D19" s="30">
        <f>IF(OR($A19="",$B19=""),"",A19*'MPTO_working_2-way'!$G18)</f>
        <v>1.8064516129032258</v>
      </c>
      <c r="E19" s="32">
        <f>IF(OR($A19="",$B19=""),"",B19*'MPTO_working_2-way'!$G18)</f>
        <v>2.2399999999999998</v>
      </c>
      <c r="F19" s="30">
        <f>IF(OR($A19="",$B19=""),"",'MPTO_working_2-way'!D18)</f>
        <v>1.8008298755186722</v>
      </c>
      <c r="G19" s="32">
        <f>IF(OR($A19="",$B19=""),"",'MPTO_working_2-way'!E18)</f>
        <v>2.2487046632124348</v>
      </c>
      <c r="H19" s="30">
        <f>IF(OR($A19="",$B19=""),"",'OddsRatio_working_2-way'!M18)</f>
        <v>1.8006407690254356</v>
      </c>
      <c r="I19" s="30">
        <f>IF(OR($A19="",$B19=""),"",'OddsRatio_working_2-way'!N18)</f>
        <v>2.2489995996796797</v>
      </c>
      <c r="J19" s="30">
        <f>IF('Log_working_2-way'!$D18="","",A19^('Log_working_2-way'!$D18))</f>
        <v>1.798091355138193</v>
      </c>
      <c r="K19" s="32">
        <f>IF('Log_working_2-way'!$D18="","",B19^('Log_working_2-way'!$D18))</f>
        <v>2.2529893897006406</v>
      </c>
      <c r="L19" s="37">
        <f t="shared" si="9"/>
        <v>0.5535714285714286</v>
      </c>
      <c r="M19" s="37">
        <f t="shared" si="10"/>
        <v>0.44642857142857145</v>
      </c>
      <c r="N19" s="38">
        <v>115</v>
      </c>
      <c r="O19" s="38">
        <f t="shared" si="11"/>
        <v>49.285714285714285</v>
      </c>
      <c r="P19" s="38">
        <f t="shared" si="12"/>
        <v>62.004608294930868</v>
      </c>
      <c r="Q19" s="38">
        <f t="shared" si="13"/>
        <v>52.995391705069125</v>
      </c>
      <c r="R19" s="38">
        <f t="shared" si="14"/>
        <v>65.714285714285708</v>
      </c>
      <c r="S19" s="39">
        <f t="shared" si="15"/>
        <v>-3.7096774193548399</v>
      </c>
      <c r="T19" s="39">
        <f t="shared" si="16"/>
        <v>-3.7096774193548399</v>
      </c>
      <c r="U19" t="s">
        <v>74</v>
      </c>
      <c r="V19" t="s">
        <v>182</v>
      </c>
      <c r="W19" t="s">
        <v>85</v>
      </c>
      <c r="X19" t="s">
        <v>334</v>
      </c>
      <c r="Y19" s="41"/>
    </row>
    <row r="20" spans="1:25" ht="15" x14ac:dyDescent="0.25">
      <c r="A20">
        <v>1.71</v>
      </c>
      <c r="B20">
        <v>2.23</v>
      </c>
      <c r="C20" s="29">
        <f t="shared" si="0"/>
        <v>3.3225814910969431E-2</v>
      </c>
      <c r="D20" s="30">
        <f>IF(OR($A20="",$B20=""),"",A20*'MPTO_working_2-way'!$G19)</f>
        <v>1.7668161434977576</v>
      </c>
      <c r="E20" s="32">
        <f>IF(OR($A20="",$B20=""),"",B20*'MPTO_working_2-way'!$G19)</f>
        <v>2.3040935672514617</v>
      </c>
      <c r="F20" s="30">
        <f>IF(OR($A20="",$B20=""),"",'MPTO_working_2-way'!D19)</f>
        <v>1.7599981538319522</v>
      </c>
      <c r="G20" s="32">
        <f>IF(OR($A20="",$B20=""),"",'MPTO_working_2-way'!E19)</f>
        <v>2.315792669966295</v>
      </c>
      <c r="H20" s="30">
        <f>IF(OR($A20="",$B20=""),"",'OddsRatio_working_2-way'!M19)</f>
        <v>1.7597603387632996</v>
      </c>
      <c r="I20" s="30">
        <f>IF(OR($A20="",$B20=""),"",'OddsRatio_working_2-way'!N19)</f>
        <v>2.3162045305336028</v>
      </c>
      <c r="J20" s="30">
        <f>IF('Log_working_2-way'!$D19="","",A20^('Log_working_2-way'!$D19))</f>
        <v>1.7566662454529891</v>
      </c>
      <c r="K20" s="32">
        <f>IF('Log_working_2-way'!$D19="","",B20^('Log_working_2-way'!$D19))</f>
        <v>2.3215866387713424</v>
      </c>
      <c r="L20" s="37">
        <f t="shared" si="9"/>
        <v>0.56598984771573613</v>
      </c>
      <c r="M20" s="37">
        <f t="shared" si="10"/>
        <v>0.43401015228426398</v>
      </c>
      <c r="N20" s="38">
        <v>116</v>
      </c>
      <c r="O20" s="38">
        <f t="shared" si="11"/>
        <v>48.16374269005847</v>
      </c>
      <c r="P20" s="38">
        <f t="shared" si="12"/>
        <v>63.982062780269061</v>
      </c>
      <c r="Q20" s="38">
        <f t="shared" si="13"/>
        <v>52.017937219730946</v>
      </c>
      <c r="R20" s="38">
        <f t="shared" si="14"/>
        <v>67.836257309941516</v>
      </c>
      <c r="S20" s="39">
        <f t="shared" si="15"/>
        <v>-3.8541945296724762</v>
      </c>
      <c r="T20" s="39">
        <f t="shared" si="16"/>
        <v>-3.8541945296724549</v>
      </c>
      <c r="U20" t="s">
        <v>75</v>
      </c>
      <c r="V20" t="s">
        <v>183</v>
      </c>
      <c r="W20" t="s">
        <v>85</v>
      </c>
      <c r="X20" t="s">
        <v>334</v>
      </c>
      <c r="Y20" s="41"/>
    </row>
    <row r="21" spans="1:25" ht="15" x14ac:dyDescent="0.25">
      <c r="A21">
        <v>1.81</v>
      </c>
      <c r="B21">
        <v>2.0699999999999998</v>
      </c>
      <c r="C21" s="29">
        <f t="shared" si="0"/>
        <v>3.5577975284917462E-2</v>
      </c>
      <c r="D21" s="30">
        <f>IF(OR($A21="",$B21=""),"",A21*'MPTO_working_2-way'!$G20)</f>
        <v>1.8743961352657006</v>
      </c>
      <c r="E21" s="32">
        <f>IF(OR($A21="",$B21=""),"",B21*'MPTO_working_2-way'!$G20)</f>
        <v>2.1436464088397789</v>
      </c>
      <c r="F21" s="30">
        <f>IF(OR($A21="",$B21=""),"",'MPTO_working_2-way'!D20)</f>
        <v>1.8702173858786533</v>
      </c>
      <c r="G21" s="32">
        <f>IF(OR($A21="",$B21=""),"",'MPTO_working_2-way'!E20)</f>
        <v>2.1491381535549374</v>
      </c>
      <c r="H21" s="30">
        <f>IF(OR($A21="",$B21=""),"",'OddsRatio_working_2-way'!M20)</f>
        <v>1.8700628401410975</v>
      </c>
      <c r="I21" s="30">
        <f>IF(OR($A21="",$B21=""),"",'OddsRatio_working_2-way'!N20)</f>
        <v>2.1493422703098441</v>
      </c>
      <c r="J21" s="30">
        <f>IF('Log_working_2-way'!$D20="","",A21^('Log_working_2-way'!$D20))</f>
        <v>1.8681622223592078</v>
      </c>
      <c r="K21" s="32">
        <f>IF('Log_working_2-way'!$D20="","",B21^('Log_working_2-way'!$D20))</f>
        <v>2.1518584594506485</v>
      </c>
      <c r="L21" s="37">
        <f t="shared" si="9"/>
        <v>0.53350515463917525</v>
      </c>
      <c r="M21" s="37">
        <f t="shared" si="10"/>
        <v>0.46649484536082475</v>
      </c>
      <c r="N21" s="38">
        <v>117</v>
      </c>
      <c r="O21" s="38">
        <f t="shared" si="11"/>
        <v>52.359116022099457</v>
      </c>
      <c r="P21" s="38">
        <f t="shared" si="12"/>
        <v>60.478260869565204</v>
      </c>
      <c r="Q21" s="38">
        <f t="shared" si="13"/>
        <v>56.521739130434788</v>
      </c>
      <c r="R21" s="38">
        <f t="shared" si="14"/>
        <v>64.640883977900558</v>
      </c>
      <c r="S21" s="39">
        <f t="shared" si="15"/>
        <v>-4.1626231083353318</v>
      </c>
      <c r="T21" s="39">
        <f t="shared" si="16"/>
        <v>-4.1626231083353531</v>
      </c>
      <c r="U21" t="s">
        <v>76</v>
      </c>
      <c r="V21" t="s">
        <v>184</v>
      </c>
      <c r="W21" t="s">
        <v>85</v>
      </c>
      <c r="X21" t="s">
        <v>334</v>
      </c>
      <c r="Y21" s="41"/>
    </row>
    <row r="22" spans="1:25" ht="15" x14ac:dyDescent="0.25">
      <c r="A22">
        <v>1.73</v>
      </c>
      <c r="B22">
        <v>2.19</v>
      </c>
      <c r="C22" s="29">
        <f t="shared" si="0"/>
        <v>3.4655686647135031E-2</v>
      </c>
      <c r="D22" s="30">
        <f>IF(OR($A22="",$B22=""),"",A22*'MPTO_working_2-way'!$G21)</f>
        <v>1.7899543378995435</v>
      </c>
      <c r="E22" s="32">
        <f>IF(OR($A22="",$B22=""),"",B22*'MPTO_working_2-way'!$G21)</f>
        <v>2.2658959537572256</v>
      </c>
      <c r="F22" s="30">
        <f>IF(OR($A22="",$B22=""),"",'MPTO_working_2-way'!D21)</f>
        <v>1.7834631769717797</v>
      </c>
      <c r="G22" s="32">
        <f>IF(OR($A22="",$B22=""),"",'MPTO_working_2-way'!E21)</f>
        <v>2.2763841740018629</v>
      </c>
      <c r="H22" s="30">
        <f>IF(OR($A22="",$B22=""),"",'OddsRatio_working_2-way'!M21)</f>
        <v>1.7832275391935992</v>
      </c>
      <c r="I22" s="30">
        <f>IF(OR($A22="",$B22=""),"",'OddsRatio_working_2-way'!N21)</f>
        <v>2.2767681803292916</v>
      </c>
      <c r="J22" s="30">
        <f>IF('Log_working_2-way'!$D21="","",A22^('Log_working_2-way'!$D21))</f>
        <v>1.7802790428165938</v>
      </c>
      <c r="K22" s="32">
        <f>IF('Log_working_2-way'!$D21="","",B22^('Log_working_2-way'!$D21))</f>
        <v>2.2815927958159761</v>
      </c>
      <c r="L22" s="37">
        <f t="shared" si="9"/>
        <v>0.55867346938775508</v>
      </c>
      <c r="M22" s="37">
        <f t="shared" si="10"/>
        <v>0.44132653061224486</v>
      </c>
      <c r="N22" s="38">
        <v>118</v>
      </c>
      <c r="O22" s="38">
        <f t="shared" si="11"/>
        <v>49.791907514450862</v>
      </c>
      <c r="P22" s="38">
        <f t="shared" si="12"/>
        <v>64.118721461187221</v>
      </c>
      <c r="Q22" s="38">
        <f t="shared" si="13"/>
        <v>53.881278538812786</v>
      </c>
      <c r="R22" s="38">
        <f t="shared" si="14"/>
        <v>68.208092485549145</v>
      </c>
      <c r="S22" s="39">
        <f t="shared" si="15"/>
        <v>-4.0893710243619239</v>
      </c>
      <c r="T22" s="39">
        <f t="shared" si="16"/>
        <v>-4.0893710243619239</v>
      </c>
      <c r="U22" t="s">
        <v>185</v>
      </c>
      <c r="V22" t="s">
        <v>186</v>
      </c>
      <c r="W22" t="s">
        <v>85</v>
      </c>
      <c r="X22" t="s">
        <v>334</v>
      </c>
      <c r="Y22" s="41"/>
    </row>
    <row r="23" spans="1:25" ht="15" x14ac:dyDescent="0.25">
      <c r="A23">
        <v>1.78</v>
      </c>
      <c r="B23">
        <v>2.12</v>
      </c>
      <c r="C23" s="29">
        <f t="shared" si="0"/>
        <v>3.3495866016535869E-2</v>
      </c>
      <c r="D23" s="30">
        <f>IF(OR($A23="",$B23=""),"",A23*'MPTO_working_2-way'!$G22)</f>
        <v>1.8396226415094339</v>
      </c>
      <c r="E23" s="32">
        <f>IF(OR($A23="",$B23=""),"",B23*'MPTO_working_2-way'!$G22)</f>
        <v>2.191011235955056</v>
      </c>
      <c r="F23" s="30">
        <f>IF(OR($A23="",$B23=""),"",'MPTO_working_2-way'!D22)</f>
        <v>1.8346946713341112</v>
      </c>
      <c r="G23" s="32">
        <f>IF(OR($A23="",$B23=""),"",'MPTO_working_2-way'!E22)</f>
        <v>2.1980428704566637</v>
      </c>
      <c r="H23" s="30">
        <f>IF(OR($A23="",$B23=""),"",'OddsRatio_working_2-way'!M22)</f>
        <v>1.83452296039628</v>
      </c>
      <c r="I23" s="30">
        <f>IF(OR($A23="",$B23=""),"",'OddsRatio_working_2-way'!N22)</f>
        <v>2.1982893790305562</v>
      </c>
      <c r="J23" s="30">
        <f>IF('Log_working_2-way'!$D22="","",A23^('Log_working_2-way'!$D22))</f>
        <v>1.8322858584832242</v>
      </c>
      <c r="K23" s="32">
        <f>IF('Log_working_2-way'!$D22="","",B23^('Log_working_2-way'!$D22))</f>
        <v>2.2015102621380289</v>
      </c>
      <c r="L23" s="37">
        <f t="shared" si="9"/>
        <v>0.54358974358974366</v>
      </c>
      <c r="M23" s="37">
        <f t="shared" si="10"/>
        <v>0.45641025641025645</v>
      </c>
      <c r="N23" s="38">
        <v>119</v>
      </c>
      <c r="O23" s="38">
        <f t="shared" si="11"/>
        <v>52.146067415730336</v>
      </c>
      <c r="P23" s="38">
        <f t="shared" si="12"/>
        <v>62.867924528301877</v>
      </c>
      <c r="Q23" s="38">
        <f t="shared" si="13"/>
        <v>56.132075471698109</v>
      </c>
      <c r="R23" s="38">
        <f t="shared" si="14"/>
        <v>66.853932584269671</v>
      </c>
      <c r="S23" s="39">
        <f t="shared" si="15"/>
        <v>-3.9860080559677726</v>
      </c>
      <c r="T23" s="39">
        <f t="shared" si="16"/>
        <v>-3.986008055967794</v>
      </c>
      <c r="U23" t="s">
        <v>187</v>
      </c>
      <c r="V23" t="s">
        <v>188</v>
      </c>
      <c r="W23" t="s">
        <v>85</v>
      </c>
      <c r="X23" t="s">
        <v>334</v>
      </c>
      <c r="Y23" s="41"/>
    </row>
    <row r="24" spans="1:25" ht="15" x14ac:dyDescent="0.25">
      <c r="A24">
        <v>1.81</v>
      </c>
      <c r="B24">
        <v>2.04</v>
      </c>
      <c r="C24" s="29">
        <f t="shared" si="0"/>
        <v>4.2682266276676373E-2</v>
      </c>
      <c r="D24" s="30">
        <f>IF(OR($A24="",$B24=""),"",A24*'MPTO_working_2-way'!$G23)</f>
        <v>1.8872549019607843</v>
      </c>
      <c r="E24" s="32">
        <f>IF(OR($A24="",$B24=""),"",B24*'MPTO_working_2-way'!$G23)</f>
        <v>2.1270718232044197</v>
      </c>
      <c r="F24" s="30">
        <f>IF(OR($A24="",$B24=""),"",'MPTO_working_2-way'!D23)</f>
        <v>1.8827248623291861</v>
      </c>
      <c r="G24" s="32">
        <f>IF(OR($A24="",$B24=""),"",'MPTO_working_2-way'!E23)</f>
        <v>2.1328558225508316</v>
      </c>
      <c r="H24" s="30">
        <f>IF(OR($A24="",$B24=""),"",'OddsRatio_working_2-way'!M23)</f>
        <v>1.8825226081218283</v>
      </c>
      <c r="I24" s="30">
        <f>IF(OR($A24="",$B24=""),"",'OddsRatio_working_2-way'!N23)</f>
        <v>2.1331154474650633</v>
      </c>
      <c r="J24" s="30">
        <f>IF('Log_working_2-way'!$D23="","",A24^('Log_working_2-way'!$D23))</f>
        <v>1.8804505599252526</v>
      </c>
      <c r="K24" s="32">
        <f>IF('Log_working_2-way'!$D23="","",B24^('Log_working_2-way'!$D23))</f>
        <v>2.1357821160163764</v>
      </c>
      <c r="L24" s="37">
        <f t="shared" si="9"/>
        <v>0.52987012987012994</v>
      </c>
      <c r="M24" s="37">
        <f t="shared" si="10"/>
        <v>0.47012987012987018</v>
      </c>
      <c r="N24" s="38">
        <v>120</v>
      </c>
      <c r="O24" s="38">
        <f t="shared" si="11"/>
        <v>53.701657458563545</v>
      </c>
      <c r="P24" s="38">
        <f t="shared" si="12"/>
        <v>61.176470588235297</v>
      </c>
      <c r="Q24" s="38">
        <f t="shared" si="13"/>
        <v>58.823529411764703</v>
      </c>
      <c r="R24" s="38">
        <f t="shared" si="14"/>
        <v>66.298342541436469</v>
      </c>
      <c r="S24" s="39">
        <f t="shared" si="15"/>
        <v>-5.1218719532011576</v>
      </c>
      <c r="T24" s="39">
        <f t="shared" si="16"/>
        <v>-5.1218719532011718</v>
      </c>
      <c r="U24" t="s">
        <v>189</v>
      </c>
      <c r="V24" t="s">
        <v>190</v>
      </c>
      <c r="W24" t="s">
        <v>340</v>
      </c>
      <c r="X24" t="s">
        <v>334</v>
      </c>
      <c r="Y24" s="41"/>
    </row>
    <row r="25" spans="1:25" ht="15" x14ac:dyDescent="0.25">
      <c r="A25">
        <v>1.7</v>
      </c>
      <c r="B25">
        <v>2.17</v>
      </c>
      <c r="C25" s="29">
        <f t="shared" si="0"/>
        <v>4.9064787205204574E-2</v>
      </c>
      <c r="D25" s="30">
        <f>IF(OR($A25="",$B25=""),"",A25*'MPTO_working_2-way'!$G24)</f>
        <v>1.7834101382488476</v>
      </c>
      <c r="E25" s="32">
        <f>IF(OR($A25="",$B25=""),"",B25*'MPTO_working_2-way'!$G24)</f>
        <v>2.276470588235294</v>
      </c>
      <c r="F25" s="30">
        <f>IF(OR($A25="",$B25=""),"",'MPTO_working_2-way'!D24)</f>
        <v>1.773984130800673</v>
      </c>
      <c r="G25" s="32">
        <f>IF(OR($A25="",$B25=""),"",'MPTO_working_2-way'!E24)</f>
        <v>2.2920161540851192</v>
      </c>
      <c r="H25" s="30">
        <f>IF(OR($A25="",$B25=""),"",'OddsRatio_working_2-way'!M24)</f>
        <v>1.773492468153762</v>
      </c>
      <c r="I25" s="30">
        <f>IF(OR($A25="",$B25=""),"",'OddsRatio_working_2-way'!N24)</f>
        <v>2.2928374110570013</v>
      </c>
      <c r="J25" s="30">
        <f>IF('Log_working_2-way'!$D24="","",A25^('Log_working_2-way'!$D24))</f>
        <v>1.7691685682513487</v>
      </c>
      <c r="K25" s="32">
        <f>IF('Log_working_2-way'!$D24="","",B25^('Log_working_2-way'!$D24))</f>
        <v>2.3001051281546463</v>
      </c>
      <c r="L25" s="37">
        <f t="shared" si="9"/>
        <v>0.56072351421188638</v>
      </c>
      <c r="M25" s="37">
        <f t="shared" si="10"/>
        <v>0.43927648578811374</v>
      </c>
      <c r="N25" s="38">
        <v>121</v>
      </c>
      <c r="O25" s="38">
        <f t="shared" si="11"/>
        <v>49.823529411764703</v>
      </c>
      <c r="P25" s="38">
        <f t="shared" si="12"/>
        <v>65.239631336405523</v>
      </c>
      <c r="Q25" s="38">
        <f t="shared" si="13"/>
        <v>55.76036866359447</v>
      </c>
      <c r="R25" s="38">
        <f t="shared" si="14"/>
        <v>71.17647058823529</v>
      </c>
      <c r="S25" s="39">
        <f t="shared" si="15"/>
        <v>-5.9368392518297668</v>
      </c>
      <c r="T25" s="39">
        <f t="shared" si="16"/>
        <v>-5.9368392518297668</v>
      </c>
      <c r="U25" t="s">
        <v>191</v>
      </c>
      <c r="V25" t="s">
        <v>192</v>
      </c>
      <c r="W25" t="s">
        <v>340</v>
      </c>
      <c r="X25" t="s">
        <v>334</v>
      </c>
      <c r="Y25" s="41"/>
    </row>
    <row r="26" spans="1:25" ht="15" x14ac:dyDescent="0.25">
      <c r="A26">
        <v>1.61</v>
      </c>
      <c r="B26">
        <v>2.35</v>
      </c>
      <c r="C26" s="29">
        <f t="shared" si="0"/>
        <v>4.664992731597728E-2</v>
      </c>
      <c r="D26" s="30">
        <f>IF(OR($A26="",$B26=""),"",A26*'MPTO_working_2-way'!$G25)</f>
        <v>1.6851063829787236</v>
      </c>
      <c r="E26" s="32">
        <f>IF(OR($A26="",$B26=""),"",B26*'MPTO_working_2-way'!$G25)</f>
        <v>2.4596273291925468</v>
      </c>
      <c r="F26" s="30">
        <f>IF(OR($A26="",$B26=""),"",'MPTO_working_2-way'!D25)</f>
        <v>1.6728197192439485</v>
      </c>
      <c r="G26" s="32">
        <f>IF(OR($A26="",$B26=""),"",'MPTO_working_2-way'!E25)</f>
        <v>2.4862822408411369</v>
      </c>
      <c r="H26" s="30">
        <f>IF(OR($A26="",$B26=""),"",'OddsRatio_working_2-way'!M25)</f>
        <v>1.6721992649890747</v>
      </c>
      <c r="I26" s="30">
        <f>IF(OR($A26="",$B26=""),"",'OddsRatio_working_2-way'!N25)</f>
        <v>2.4876541110413939</v>
      </c>
      <c r="J26" s="30">
        <f>IF('Log_working_2-way'!$D25="","",A26^('Log_working_2-way'!$D25))</f>
        <v>1.6665728846750132</v>
      </c>
      <c r="K26" s="32">
        <f>IF('Log_working_2-way'!$D25="","",B26^('Log_working_2-way'!$D25))</f>
        <v>2.5002110391672079</v>
      </c>
      <c r="L26" s="37">
        <f t="shared" si="9"/>
        <v>0.59343434343434331</v>
      </c>
      <c r="M26" s="37">
        <f t="shared" si="10"/>
        <v>0.40656565656565652</v>
      </c>
      <c r="N26" s="38">
        <v>122</v>
      </c>
      <c r="O26" s="38">
        <f t="shared" si="11"/>
        <v>46.223602484472053</v>
      </c>
      <c r="P26" s="38">
        <f t="shared" si="12"/>
        <v>70.085106382978722</v>
      </c>
      <c r="Q26" s="38">
        <f t="shared" si="13"/>
        <v>51.914893617021278</v>
      </c>
      <c r="R26" s="38">
        <f t="shared" si="14"/>
        <v>75.776397515527947</v>
      </c>
      <c r="S26" s="39">
        <f t="shared" si="15"/>
        <v>-5.6912911325492246</v>
      </c>
      <c r="T26" s="39">
        <f t="shared" si="16"/>
        <v>-5.6912911325492246</v>
      </c>
      <c r="U26" t="s">
        <v>193</v>
      </c>
      <c r="V26" t="s">
        <v>194</v>
      </c>
      <c r="W26" t="s">
        <v>340</v>
      </c>
      <c r="X26" t="s">
        <v>334</v>
      </c>
      <c r="Y26" s="41"/>
    </row>
    <row r="27" spans="1:25" ht="15" x14ac:dyDescent="0.25">
      <c r="A27">
        <v>1.67</v>
      </c>
      <c r="B27">
        <v>2.23</v>
      </c>
      <c r="C27" s="29">
        <f t="shared" si="0"/>
        <v>4.7232888483123459E-2</v>
      </c>
      <c r="D27" s="30">
        <f>IF(OR($A27="",$B27=""),"",A27*'MPTO_working_2-way'!$G26)</f>
        <v>1.7488789237668161</v>
      </c>
      <c r="E27" s="32">
        <f>IF(OR($A27="",$B27=""),"",B27*'MPTO_working_2-way'!$G26)</f>
        <v>2.3353293413173652</v>
      </c>
      <c r="F27" s="30">
        <f>IF(OR($A27="",$B27=""),"",'MPTO_working_2-way'!D26)</f>
        <v>1.7385681940197473</v>
      </c>
      <c r="G27" s="32">
        <f>IF(OR($A27="",$B27=""),"",'MPTO_working_2-way'!E26)</f>
        <v>2.3539711134287793</v>
      </c>
      <c r="H27" s="30">
        <f>IF(OR($A27="",$B27=""),"",'OddsRatio_working_2-way'!M26)</f>
        <v>1.7380484043438287</v>
      </c>
      <c r="I27" s="30">
        <f>IF(OR($A27="",$B27=""),"",'OddsRatio_working_2-way'!N26)</f>
        <v>2.3549246826013568</v>
      </c>
      <c r="J27" s="30">
        <f>IF('Log_working_2-way'!$D26="","",A27^('Log_working_2-way'!$D26))</f>
        <v>1.7333258264811959</v>
      </c>
      <c r="K27" s="32">
        <f>IF('Log_working_2-way'!$D26="","",B27^('Log_working_2-way'!$D26))</f>
        <v>2.3636503228006438</v>
      </c>
      <c r="L27" s="37">
        <f t="shared" si="9"/>
        <v>0.57179487179487176</v>
      </c>
      <c r="M27" s="37">
        <f t="shared" si="10"/>
        <v>0.42820512820512818</v>
      </c>
      <c r="N27" s="38">
        <v>123</v>
      </c>
      <c r="O27" s="38">
        <f t="shared" si="11"/>
        <v>49.34730538922156</v>
      </c>
      <c r="P27" s="38">
        <f t="shared" si="12"/>
        <v>67.843049327354265</v>
      </c>
      <c r="Q27" s="38">
        <f t="shared" si="13"/>
        <v>55.156950672645742</v>
      </c>
      <c r="R27" s="38">
        <f t="shared" si="14"/>
        <v>73.652694610778454</v>
      </c>
      <c r="S27" s="39">
        <f t="shared" si="15"/>
        <v>-5.8096452834241816</v>
      </c>
      <c r="T27" s="39">
        <f t="shared" si="16"/>
        <v>-5.8096452834241887</v>
      </c>
      <c r="U27" t="s">
        <v>195</v>
      </c>
      <c r="V27" t="s">
        <v>196</v>
      </c>
      <c r="W27" t="s">
        <v>340</v>
      </c>
      <c r="X27" t="s">
        <v>334</v>
      </c>
      <c r="Y27" s="41"/>
    </row>
    <row r="28" spans="1:25" ht="15" x14ac:dyDescent="0.25">
      <c r="A28">
        <v>1.83</v>
      </c>
      <c r="B28">
        <v>2.02</v>
      </c>
      <c r="C28" s="29">
        <f t="shared" si="0"/>
        <v>4.1497592382188975E-2</v>
      </c>
      <c r="D28" s="30">
        <f>IF(OR($A28="",$B28=""),"",A28*'MPTO_working_2-way'!$G27)</f>
        <v>1.9059405940594059</v>
      </c>
      <c r="E28" s="32">
        <f>IF(OR($A28="",$B28=""),"",B28*'MPTO_working_2-way'!$G27)</f>
        <v>2.1038251366120218</v>
      </c>
      <c r="F28" s="30">
        <f>IF(OR($A28="",$B28=""),"",'MPTO_working_2-way'!D27)</f>
        <v>1.9022281685792208</v>
      </c>
      <c r="G28" s="32">
        <f>IF(OR($A28="",$B28=""),"",'MPTO_working_2-way'!E27)</f>
        <v>2.1083670792220381</v>
      </c>
      <c r="H28" s="30">
        <f>IF(OR($A28="",$B28=""),"",'OddsRatio_working_2-way'!M27)</f>
        <v>1.9020673423841918</v>
      </c>
      <c r="I28" s="30">
        <f>IF(OR($A28="",$B28=""),"",'OddsRatio_working_2-way'!N27)</f>
        <v>2.1085646858215363</v>
      </c>
      <c r="J28" s="30">
        <f>IF('Log_working_2-way'!$D27="","",A28^('Log_working_2-way'!$D27))</f>
        <v>1.9003701370951678</v>
      </c>
      <c r="K28" s="32">
        <f>IF('Log_working_2-way'!$D27="","",B28^('Log_working_2-way'!$D27))</f>
        <v>2.1106543395875321</v>
      </c>
      <c r="L28" s="37">
        <f t="shared" si="9"/>
        <v>0.52467532467532474</v>
      </c>
      <c r="M28" s="37">
        <f t="shared" si="10"/>
        <v>0.47532467532467537</v>
      </c>
      <c r="N28" s="38">
        <v>124</v>
      </c>
      <c r="O28" s="38">
        <f t="shared" si="11"/>
        <v>56.240437158469945</v>
      </c>
      <c r="P28" s="38">
        <f t="shared" si="12"/>
        <v>62.613861386138609</v>
      </c>
      <c r="Q28" s="38">
        <f t="shared" si="13"/>
        <v>61.386138613861384</v>
      </c>
      <c r="R28" s="38">
        <f t="shared" si="14"/>
        <v>67.759562841530041</v>
      </c>
      <c r="S28" s="39">
        <f t="shared" si="15"/>
        <v>-5.1457014553914391</v>
      </c>
      <c r="T28" s="39">
        <f t="shared" si="16"/>
        <v>-5.145701455391432</v>
      </c>
      <c r="U28" t="s">
        <v>197</v>
      </c>
      <c r="V28" t="s">
        <v>198</v>
      </c>
      <c r="W28" t="s">
        <v>340</v>
      </c>
      <c r="X28" t="s">
        <v>334</v>
      </c>
      <c r="Y28" s="41"/>
    </row>
    <row r="29" spans="1:25" ht="15" x14ac:dyDescent="0.25">
      <c r="A29">
        <v>1.89</v>
      </c>
      <c r="B29">
        <v>1.94</v>
      </c>
      <c r="C29" s="29">
        <f t="shared" si="0"/>
        <v>4.4564446626302434E-2</v>
      </c>
      <c r="D29" s="30">
        <f>IF(OR($A29="",$B29=""),"",A29*'MPTO_working_2-way'!$G28)</f>
        <v>1.9742268041237114</v>
      </c>
      <c r="E29" s="32">
        <f>IF(OR($A29="",$B29=""),"",B29*'MPTO_working_2-way'!$G28)</f>
        <v>2.0264550264550265</v>
      </c>
      <c r="F29" s="30">
        <f>IF(OR($A29="",$B29=""),"",'MPTO_working_2-way'!D28)</f>
        <v>1.9730936877791532</v>
      </c>
      <c r="G29" s="32">
        <f>IF(OR($A29="",$B29=""),"",'MPTO_working_2-way'!E28)</f>
        <v>2.0276502792678208</v>
      </c>
      <c r="H29" s="30">
        <f>IF(OR($A29="",$B29=""),"",'OddsRatio_working_2-way'!M28)</f>
        <v>1.9730408576407765</v>
      </c>
      <c r="I29" s="30">
        <f>IF(OR($A29="",$B29=""),"",'OddsRatio_working_2-way'!N28)</f>
        <v>2.0277060743621682</v>
      </c>
      <c r="J29" s="30">
        <f>IF('Log_working_2-way'!$D28="","",A29^('Log_working_2-way'!$D28))</f>
        <v>1.9725205567658568</v>
      </c>
      <c r="K29" s="32">
        <f>IF('Log_working_2-way'!$D28="","",B29^('Log_working_2-way'!$D28))</f>
        <v>2.0282558996234914</v>
      </c>
      <c r="L29" s="37">
        <f t="shared" si="9"/>
        <v>0.50652741514360311</v>
      </c>
      <c r="M29" s="37">
        <f t="shared" si="10"/>
        <v>0.49347258485639683</v>
      </c>
      <c r="N29" s="38">
        <v>125</v>
      </c>
      <c r="O29" s="38">
        <f t="shared" si="11"/>
        <v>58.862433862433875</v>
      </c>
      <c r="P29" s="38">
        <f t="shared" si="12"/>
        <v>60.567010309278359</v>
      </c>
      <c r="Q29" s="38">
        <f t="shared" si="13"/>
        <v>64.432989690721655</v>
      </c>
      <c r="R29" s="38">
        <f t="shared" si="14"/>
        <v>66.137566137566154</v>
      </c>
      <c r="S29" s="39">
        <f t="shared" si="15"/>
        <v>-5.5705558282877803</v>
      </c>
      <c r="T29" s="39">
        <f t="shared" si="16"/>
        <v>-5.5705558282877945</v>
      </c>
      <c r="U29" t="s">
        <v>199</v>
      </c>
      <c r="V29" t="s">
        <v>200</v>
      </c>
      <c r="W29" t="s">
        <v>340</v>
      </c>
      <c r="X29" t="s">
        <v>334</v>
      </c>
      <c r="Y29" s="41"/>
    </row>
    <row r="30" spans="1:25" s="35" customFormat="1" ht="15" x14ac:dyDescent="0.25">
      <c r="A30">
        <v>1.85</v>
      </c>
      <c r="B30">
        <v>1.99</v>
      </c>
      <c r="C30" s="29">
        <f t="shared" si="0"/>
        <v>4.3053103354610656E-2</v>
      </c>
      <c r="D30" s="30">
        <f>IF(OR($A30="",$B30=""),"",A30*'MPTO_working_2-way'!$G29)</f>
        <v>1.9296482412060298</v>
      </c>
      <c r="E30" s="32">
        <f>IF(OR($A30="",$B30=""),"",B30*'MPTO_working_2-way'!$G29)</f>
        <v>2.0756756756756753</v>
      </c>
      <c r="F30" s="30">
        <f>IF(OR($A30="",$B30=""),"",'MPTO_working_2-way'!D29)</f>
        <v>1.9267303414889438</v>
      </c>
      <c r="G30" s="32">
        <f>IF(OR($A30="",$B30=""),"",'MPTO_working_2-way'!E29)</f>
        <v>2.0790625441197226</v>
      </c>
      <c r="H30" s="30">
        <f>IF(OR($A30="",$B30=""),"",'OddsRatio_working_2-way'!M29)</f>
        <v>1.9265990819042815</v>
      </c>
      <c r="I30" s="30">
        <f>IF(OR($A30="",$B30=""),"",'OddsRatio_working_2-way'!N29)</f>
        <v>2.0792154012767514</v>
      </c>
      <c r="J30" s="30">
        <f>IF('Log_working_2-way'!$D29="","",A30^('Log_working_2-way'!$D29))</f>
        <v>1.9252626773989769</v>
      </c>
      <c r="K30" s="32">
        <f>IF('Log_working_2-way'!$D29="","",B30^('Log_working_2-way'!$D29))</f>
        <v>2.0807741676242877</v>
      </c>
      <c r="L30" s="37">
        <f t="shared" si="9"/>
        <v>0.51822916666666674</v>
      </c>
      <c r="M30" s="37">
        <f t="shared" si="10"/>
        <v>0.48177083333333343</v>
      </c>
      <c r="N30" s="38">
        <v>126</v>
      </c>
      <c r="O30" s="38">
        <f t="shared" si="11"/>
        <v>57.891891891891895</v>
      </c>
      <c r="P30" s="38">
        <f t="shared" si="12"/>
        <v>62.683417085427138</v>
      </c>
      <c r="Q30" s="38">
        <f t="shared" si="13"/>
        <v>63.316582914572862</v>
      </c>
      <c r="R30" s="38">
        <f t="shared" si="14"/>
        <v>68.108108108108098</v>
      </c>
      <c r="S30" s="39">
        <f t="shared" si="15"/>
        <v>-5.4246910226809675</v>
      </c>
      <c r="T30" s="39">
        <f t="shared" si="16"/>
        <v>-5.4246910226809604</v>
      </c>
      <c r="U30" t="s">
        <v>201</v>
      </c>
      <c r="V30" t="s">
        <v>202</v>
      </c>
      <c r="W30" t="s">
        <v>340</v>
      </c>
      <c r="X30" t="s">
        <v>334</v>
      </c>
      <c r="Y30" s="41"/>
    </row>
    <row r="31" spans="1:25" ht="15" x14ac:dyDescent="0.25">
      <c r="A31">
        <v>1.83</v>
      </c>
      <c r="B31">
        <v>2.02</v>
      </c>
      <c r="C31" s="29">
        <f t="shared" si="0"/>
        <v>4.1497592382188975E-2</v>
      </c>
      <c r="D31" s="30">
        <f>IF(OR($A31="",$B31=""),"",A31*'MPTO_working_2-way'!$G30)</f>
        <v>1.9059405940594059</v>
      </c>
      <c r="E31" s="32">
        <f>IF(OR($A31="",$B31=""),"",B31*'MPTO_working_2-way'!$G30)</f>
        <v>2.1038251366120218</v>
      </c>
      <c r="F31" s="30">
        <f>IF(OR($A31="",$B31=""),"",'MPTO_working_2-way'!D30)</f>
        <v>1.9022281685792208</v>
      </c>
      <c r="G31" s="32">
        <f>IF(OR($A31="",$B31=""),"",'MPTO_working_2-way'!E30)</f>
        <v>2.1083670792220381</v>
      </c>
      <c r="H31" s="30">
        <f>IF(OR($A31="",$B31=""),"",'OddsRatio_working_2-way'!M30)</f>
        <v>1.9020673423841918</v>
      </c>
      <c r="I31" s="30">
        <f>IF(OR($A31="",$B31=""),"",'OddsRatio_working_2-way'!N30)</f>
        <v>2.1085646858215363</v>
      </c>
      <c r="J31" s="30">
        <f>IF('Log_working_2-way'!$D30="","",A31^('Log_working_2-way'!$D30))</f>
        <v>1.9003701370951678</v>
      </c>
      <c r="K31" s="32">
        <f>IF('Log_working_2-way'!$D30="","",B31^('Log_working_2-way'!$D30))</f>
        <v>2.1106543395875321</v>
      </c>
      <c r="L31" s="37">
        <f t="shared" si="9"/>
        <v>0.52467532467532474</v>
      </c>
      <c r="M31" s="37">
        <f t="shared" si="10"/>
        <v>0.47532467532467537</v>
      </c>
      <c r="N31" s="38">
        <v>127</v>
      </c>
      <c r="O31" s="38">
        <f t="shared" si="11"/>
        <v>57.601092896174855</v>
      </c>
      <c r="P31" s="38">
        <f t="shared" si="12"/>
        <v>64.128712871287135</v>
      </c>
      <c r="Q31" s="38">
        <f t="shared" si="13"/>
        <v>62.871287128712872</v>
      </c>
      <c r="R31" s="38">
        <f t="shared" si="14"/>
        <v>69.398907103825124</v>
      </c>
      <c r="S31" s="39">
        <f t="shared" si="15"/>
        <v>-5.2701942325380173</v>
      </c>
      <c r="T31" s="39">
        <f t="shared" si="16"/>
        <v>-5.2701942325379889</v>
      </c>
      <c r="U31" t="s">
        <v>203</v>
      </c>
      <c r="V31" t="s">
        <v>204</v>
      </c>
      <c r="W31" t="s">
        <v>340</v>
      </c>
      <c r="X31" t="s">
        <v>334</v>
      </c>
      <c r="Y31" s="41"/>
    </row>
    <row r="32" spans="1:25" ht="15" x14ac:dyDescent="0.25">
      <c r="A32">
        <v>1.93</v>
      </c>
      <c r="B32">
        <v>1.91</v>
      </c>
      <c r="C32" s="29">
        <f t="shared" si="0"/>
        <v>4.1694924449990456E-2</v>
      </c>
      <c r="D32" s="30">
        <f>IF(OR($A32="",$B32=""),"",A32*'MPTO_working_2-way'!$G31)</f>
        <v>2.0104712041884816</v>
      </c>
      <c r="E32" s="32">
        <f>IF(OR($A32="",$B32=""),"",B32*'MPTO_working_2-way'!$G31)</f>
        <v>1.9896373056994816</v>
      </c>
      <c r="F32" s="30">
        <f>IF(OR($A32="",$B32=""),"",'MPTO_working_2-way'!D31)</f>
        <v>2.0109101819272834</v>
      </c>
      <c r="G32" s="32">
        <f>IF(OR($A32="",$B32=""),"",'MPTO_working_2-way'!E31)</f>
        <v>1.9892075654965866</v>
      </c>
      <c r="H32" s="30">
        <f>IF(OR($A32="",$B32=""),"",'OddsRatio_working_2-way'!M31)</f>
        <v>2.0109292863390706</v>
      </c>
      <c r="I32" s="30">
        <f>IF(OR($A32="",$B32=""),"",'OddsRatio_working_2-way'!N31)</f>
        <v>1.9891888715790902</v>
      </c>
      <c r="J32" s="30">
        <f>IF('Log_working_2-way'!$D31="","",A32^('Log_working_2-way'!$D31))</f>
        <v>2.0111305974900358</v>
      </c>
      <c r="K32" s="32">
        <f>IF('Log_working_2-way'!$D31="","",B32^('Log_working_2-way'!$D31))</f>
        <v>1.9889919289180891</v>
      </c>
      <c r="L32" s="37">
        <f t="shared" si="9"/>
        <v>0.49739583333333337</v>
      </c>
      <c r="M32" s="37">
        <f t="shared" si="10"/>
        <v>0.50260416666666674</v>
      </c>
      <c r="N32" s="38">
        <v>128</v>
      </c>
      <c r="O32" s="38">
        <f t="shared" si="11"/>
        <v>61.678756476683944</v>
      </c>
      <c r="P32" s="38">
        <f t="shared" si="12"/>
        <v>60.984293193717271</v>
      </c>
      <c r="Q32" s="38">
        <f t="shared" si="13"/>
        <v>67.015706806282722</v>
      </c>
      <c r="R32" s="38">
        <f t="shared" si="14"/>
        <v>66.32124352331607</v>
      </c>
      <c r="S32" s="39">
        <f t="shared" si="15"/>
        <v>-5.3369503295987784</v>
      </c>
      <c r="T32" s="39">
        <f t="shared" si="16"/>
        <v>-5.3369503295987997</v>
      </c>
      <c r="U32" t="s">
        <v>205</v>
      </c>
      <c r="V32" t="s">
        <v>206</v>
      </c>
      <c r="W32" t="s">
        <v>340</v>
      </c>
      <c r="X32" t="s">
        <v>334</v>
      </c>
      <c r="Y32" s="41"/>
    </row>
    <row r="33" spans="1:25" ht="15" x14ac:dyDescent="0.25">
      <c r="A33">
        <v>1.69</v>
      </c>
      <c r="B33">
        <v>2.19</v>
      </c>
      <c r="C33" s="29">
        <f t="shared" si="0"/>
        <v>4.8336980897571102E-2</v>
      </c>
      <c r="D33" s="30">
        <f>IF(OR($A33="",$B33=""),"",A33*'MPTO_working_2-way'!$G32)</f>
        <v>1.7716894977168951</v>
      </c>
      <c r="E33" s="32">
        <f>IF(OR($A33="",$B33=""),"",B33*'MPTO_working_2-way'!$G32)</f>
        <v>2.2958579881656807</v>
      </c>
      <c r="F33" s="30">
        <f>IF(OR($A33="",$B33=""),"",'MPTO_working_2-way'!D32)</f>
        <v>1.7619671038537528</v>
      </c>
      <c r="G33" s="32">
        <f>IF(OR($A33="",$B33=""),"",'MPTO_working_2-way'!E32)</f>
        <v>2.3123926150385805</v>
      </c>
      <c r="H33" s="30">
        <f>IF(OR($A33="",$B33=""),"",'OddsRatio_working_2-way'!M32)</f>
        <v>1.761466961051567</v>
      </c>
      <c r="I33" s="30">
        <f>IF(OR($A33="",$B33=""),"",'OddsRatio_working_2-way'!N32)</f>
        <v>2.3132546139874859</v>
      </c>
      <c r="J33" s="30">
        <f>IF('Log_working_2-way'!$D32="","",A33^('Log_working_2-way'!$D32))</f>
        <v>1.7570098765015589</v>
      </c>
      <c r="K33" s="32">
        <f>IF('Log_working_2-way'!$D32="","",B33^('Log_working_2-way'!$D32))</f>
        <v>2.3209867282319023</v>
      </c>
      <c r="L33" s="37">
        <f t="shared" si="9"/>
        <v>0.56443298969072164</v>
      </c>
      <c r="M33" s="37">
        <f t="shared" si="10"/>
        <v>0.4355670103092783</v>
      </c>
      <c r="N33" s="38">
        <v>129</v>
      </c>
      <c r="O33" s="38">
        <f t="shared" si="11"/>
        <v>52.668639053254438</v>
      </c>
      <c r="P33" s="38">
        <f t="shared" si="12"/>
        <v>70.095890410958901</v>
      </c>
      <c r="Q33" s="38">
        <f t="shared" si="13"/>
        <v>58.904109589041099</v>
      </c>
      <c r="R33" s="38">
        <f t="shared" si="14"/>
        <v>76.331360946745562</v>
      </c>
      <c r="S33" s="39">
        <f t="shared" si="15"/>
        <v>-6.2354705357866607</v>
      </c>
      <c r="T33" s="39">
        <f t="shared" si="16"/>
        <v>-6.2354705357866607</v>
      </c>
      <c r="U33" t="s">
        <v>207</v>
      </c>
      <c r="V33" t="s">
        <v>208</v>
      </c>
      <c r="W33" t="s">
        <v>340</v>
      </c>
      <c r="X33" t="s">
        <v>334</v>
      </c>
      <c r="Y33" s="41"/>
    </row>
    <row r="34" spans="1:25" ht="15" x14ac:dyDescent="0.25">
      <c r="A34">
        <v>1.92</v>
      </c>
      <c r="B34">
        <v>1.88</v>
      </c>
      <c r="C34" s="29">
        <f t="shared" si="0"/>
        <v>5.2748226950354749E-2</v>
      </c>
      <c r="D34" s="30">
        <f>IF(OR($A34="",$B34=""),"",A34*'MPTO_working_2-way'!$G33)</f>
        <v>2.021276595744681</v>
      </c>
      <c r="E34" s="32">
        <f>IF(OR($A34="",$B34=""),"",B34*'MPTO_working_2-way'!$G33)</f>
        <v>1.9791666666666667</v>
      </c>
      <c r="F34" s="30">
        <f>IF(OR($A34="",$B34=""),"",'MPTO_working_2-way'!D33)</f>
        <v>2.0224114746750339</v>
      </c>
      <c r="G34" s="32">
        <f>IF(OR($A34="",$B34=""),"",'MPTO_working_2-way'!E33)</f>
        <v>1.9780797895659799</v>
      </c>
      <c r="H34" s="30">
        <f>IF(OR($A34="",$B34=""),"",'OddsRatio_working_2-way'!M33)</f>
        <v>2.0224747162910903</v>
      </c>
      <c r="I34" s="30">
        <f>IF(OR($A34="",$B34=""),"",'OddsRatio_working_2-way'!N33)</f>
        <v>1.9780192938436518</v>
      </c>
      <c r="J34" s="30">
        <f>IF('Log_working_2-way'!$D33="","",A34^('Log_working_2-way'!$D33))</f>
        <v>2.0230004843181359</v>
      </c>
      <c r="K34" s="32">
        <f>IF('Log_working_2-way'!$D33="","",B34^('Log_working_2-way'!$D33))</f>
        <v>1.9775166437629874</v>
      </c>
      <c r="L34" s="37">
        <f t="shared" si="9"/>
        <v>0.49473684210526314</v>
      </c>
      <c r="M34" s="37">
        <f t="shared" si="10"/>
        <v>0.50526315789473686</v>
      </c>
      <c r="N34" s="38">
        <v>130</v>
      </c>
      <c r="O34" s="38">
        <f t="shared" si="11"/>
        <v>62.291666666666671</v>
      </c>
      <c r="P34" s="38">
        <f t="shared" si="12"/>
        <v>60.851063829787222</v>
      </c>
      <c r="Q34" s="38">
        <f t="shared" si="13"/>
        <v>69.148936170212764</v>
      </c>
      <c r="R34" s="38">
        <f t="shared" si="14"/>
        <v>67.708333333333343</v>
      </c>
      <c r="S34" s="39">
        <f t="shared" si="15"/>
        <v>-6.8572695035460924</v>
      </c>
      <c r="T34" s="39">
        <f t="shared" si="16"/>
        <v>-6.8572695035461209</v>
      </c>
      <c r="U34" t="s">
        <v>209</v>
      </c>
      <c r="V34" t="s">
        <v>210</v>
      </c>
      <c r="W34" t="s">
        <v>150</v>
      </c>
      <c r="X34" t="s">
        <v>334</v>
      </c>
      <c r="Y34" s="41"/>
    </row>
    <row r="35" spans="1:25" ht="15" x14ac:dyDescent="0.25">
      <c r="A35">
        <v>2.44</v>
      </c>
      <c r="B35">
        <v>1.55</v>
      </c>
      <c r="C35" s="29">
        <f t="shared" si="0"/>
        <v>5.4997355896351241E-2</v>
      </c>
      <c r="D35" s="30">
        <f>IF(OR($A35="",$B35=""),"",A35*'MPTO_working_2-way'!$G34)</f>
        <v>2.5741935483870968</v>
      </c>
      <c r="E35" s="32">
        <f>IF(OR($A35="",$B35=""),"",B35*'MPTO_working_2-way'!$G34)</f>
        <v>1.6352459016393446</v>
      </c>
      <c r="F35" s="30">
        <f>IF(OR($A35="",$B35=""),"",'MPTO_working_2-way'!D34)</f>
        <v>2.6154910096818815</v>
      </c>
      <c r="G35" s="32">
        <f>IF(OR($A35="",$B35=""),"",'MPTO_working_2-way'!E34)</f>
        <v>1.6190068493150687</v>
      </c>
      <c r="H35" s="30">
        <f>IF(OR($A35="",$B35=""),"",'OddsRatio_working_2-way'!M34)</f>
        <v>2.6180796699117814</v>
      </c>
      <c r="I35" s="30">
        <f>IF(OR($A35="",$B35=""),"",'OddsRatio_working_2-way'!N34)</f>
        <v>1.6180165405913054</v>
      </c>
      <c r="J35" s="30">
        <f>IF('Log_working_2-way'!$D34="","",A35^('Log_working_2-way'!$D34))</f>
        <v>2.6378946711292524</v>
      </c>
      <c r="K35" s="32">
        <f>IF('Log_working_2-way'!$D34="","",B35^('Log_working_2-way'!$D34))</f>
        <v>1.6105398702504687</v>
      </c>
      <c r="L35" s="37">
        <f t="shared" si="9"/>
        <v>0.38847117794486213</v>
      </c>
      <c r="M35" s="37">
        <f t="shared" si="10"/>
        <v>0.6115288220551377</v>
      </c>
      <c r="N35" s="38">
        <v>131</v>
      </c>
      <c r="O35" s="38">
        <f t="shared" si="11"/>
        <v>77.311475409836063</v>
      </c>
      <c r="P35" s="38">
        <f t="shared" si="12"/>
        <v>46.483870967741943</v>
      </c>
      <c r="Q35" s="38">
        <f t="shared" si="13"/>
        <v>84.516129032258064</v>
      </c>
      <c r="R35" s="38">
        <f t="shared" si="14"/>
        <v>53.688524590163937</v>
      </c>
      <c r="S35" s="39">
        <f t="shared" si="15"/>
        <v>-7.2046536224220006</v>
      </c>
      <c r="T35" s="39">
        <f t="shared" si="16"/>
        <v>-7.2046536224219935</v>
      </c>
      <c r="U35" t="s">
        <v>129</v>
      </c>
      <c r="V35" t="s">
        <v>131</v>
      </c>
      <c r="W35" t="s">
        <v>150</v>
      </c>
      <c r="X35" t="s">
        <v>334</v>
      </c>
      <c r="Y35" s="41"/>
    </row>
    <row r="36" spans="1:25" ht="15" x14ac:dyDescent="0.25">
      <c r="A36">
        <v>2.2000000000000002</v>
      </c>
      <c r="B36">
        <v>1.66</v>
      </c>
      <c r="C36" s="29">
        <f t="shared" si="0"/>
        <v>5.6955093099671394E-2</v>
      </c>
      <c r="D36" s="30">
        <f>IF(OR($A36="",$B36=""),"",A36*'MPTO_working_2-way'!$G35)</f>
        <v>2.3253012048192772</v>
      </c>
      <c r="E36" s="32">
        <f>IF(OR($A36="",$B36=""),"",B36*'MPTO_working_2-way'!$G35)</f>
        <v>1.7545454545454544</v>
      </c>
      <c r="F36" s="30">
        <f>IF(OR($A36="",$B36=""),"",'MPTO_working_2-way'!D35)</f>
        <v>2.3470437017994858</v>
      </c>
      <c r="G36" s="32">
        <f>IF(OR($A36="",$B36=""),"",'MPTO_working_2-way'!E35)</f>
        <v>1.7423664122137403</v>
      </c>
      <c r="H36" s="30">
        <f>IF(OR($A36="",$B36=""),"",'OddsRatio_working_2-way'!M35)</f>
        <v>2.3483997249264843</v>
      </c>
      <c r="I36" s="30">
        <f>IF(OR($A36="",$B36=""),"",'OddsRatio_working_2-way'!N35)</f>
        <v>1.7416198487095664</v>
      </c>
      <c r="J36" s="30">
        <f>IF('Log_working_2-way'!$D35="","",A36^('Log_working_2-way'!$D35))</f>
        <v>2.3586859525006716</v>
      </c>
      <c r="K36" s="32">
        <f>IF('Log_working_2-way'!$D35="","",B36^('Log_working_2-way'!$D35))</f>
        <v>1.7360052543090125</v>
      </c>
      <c r="L36" s="37">
        <f t="shared" si="9"/>
        <v>0.43005181347150256</v>
      </c>
      <c r="M36" s="37">
        <f t="shared" si="10"/>
        <v>0.56994818652849744</v>
      </c>
      <c r="N36" s="38">
        <v>132</v>
      </c>
      <c r="O36" s="38">
        <f t="shared" si="11"/>
        <v>72.000000000000014</v>
      </c>
      <c r="P36" s="38">
        <f t="shared" si="12"/>
        <v>52.481927710843365</v>
      </c>
      <c r="Q36" s="38">
        <f t="shared" si="13"/>
        <v>79.518072289156635</v>
      </c>
      <c r="R36" s="38">
        <f t="shared" si="14"/>
        <v>60</v>
      </c>
      <c r="S36" s="39">
        <f t="shared" si="15"/>
        <v>-7.5180722891566205</v>
      </c>
      <c r="T36" s="39">
        <f t="shared" si="16"/>
        <v>-7.5180722891566347</v>
      </c>
      <c r="U36" t="s">
        <v>126</v>
      </c>
      <c r="V36" t="s">
        <v>130</v>
      </c>
      <c r="W36" t="s">
        <v>150</v>
      </c>
      <c r="X36" t="s">
        <v>334</v>
      </c>
      <c r="Y36" s="41"/>
    </row>
    <row r="37" spans="1:25" ht="15" x14ac:dyDescent="0.25">
      <c r="A37">
        <v>2.0499999999999998</v>
      </c>
      <c r="B37">
        <v>1.76</v>
      </c>
      <c r="C37" s="29">
        <f t="shared" si="0"/>
        <v>5.598669623059882E-2</v>
      </c>
      <c r="D37" s="30">
        <f>IF(OR($A37="",$B37=""),"",A37*'MPTO_working_2-way'!$G36)</f>
        <v>2.1647727272727275</v>
      </c>
      <c r="E37" s="32">
        <f>IF(OR($A37="",$B37=""),"",B37*'MPTO_working_2-way'!$G36)</f>
        <v>1.858536585365854</v>
      </c>
      <c r="F37" s="30">
        <f>IF(OR($A37="",$B37=""),"",'MPTO_working_2-way'!D36)</f>
        <v>2.1748040988547319</v>
      </c>
      <c r="G37" s="32">
        <f>IF(OR($A37="",$B37=""),"",'MPTO_working_2-way'!E36)</f>
        <v>1.8512057465366858</v>
      </c>
      <c r="H37" s="30">
        <f>IF(OR($A37="",$B37=""),"",'OddsRatio_working_2-way'!M36)</f>
        <v>2.1754058649540684</v>
      </c>
      <c r="I37" s="30">
        <f>IF(OR($A37="",$B37=""),"",'OddsRatio_working_2-way'!N36)</f>
        <v>1.8507699593953257</v>
      </c>
      <c r="J37" s="30">
        <f>IF('Log_working_2-way'!$D36="","",A37^('Log_working_2-way'!$D36))</f>
        <v>2.1801011305976625</v>
      </c>
      <c r="K37" s="32">
        <f>IF('Log_working_2-way'!$D36="","",B37^('Log_working_2-way'!$D36))</f>
        <v>1.8473850029200891</v>
      </c>
      <c r="L37" s="37">
        <f t="shared" si="9"/>
        <v>0.46194225721784771</v>
      </c>
      <c r="M37" s="37">
        <f t="shared" si="10"/>
        <v>0.53805774278215213</v>
      </c>
      <c r="N37" s="38">
        <v>133</v>
      </c>
      <c r="O37" s="38">
        <f t="shared" si="11"/>
        <v>68.121951219512184</v>
      </c>
      <c r="P37" s="38">
        <f t="shared" si="12"/>
        <v>57.431818181818194</v>
      </c>
      <c r="Q37" s="38">
        <f t="shared" si="13"/>
        <v>75.568181818181827</v>
      </c>
      <c r="R37" s="38">
        <f t="shared" si="14"/>
        <v>64.878048780487816</v>
      </c>
      <c r="S37" s="39">
        <f t="shared" si="15"/>
        <v>-7.4462305986696435</v>
      </c>
      <c r="T37" s="39">
        <f t="shared" si="16"/>
        <v>-7.4462305986696222</v>
      </c>
      <c r="U37" t="s">
        <v>128</v>
      </c>
      <c r="V37" t="s">
        <v>127</v>
      </c>
      <c r="W37" t="s">
        <v>150</v>
      </c>
      <c r="X37" t="s">
        <v>334</v>
      </c>
      <c r="Y37" s="41"/>
    </row>
    <row r="38" spans="1:25" ht="15" x14ac:dyDescent="0.25">
      <c r="A38">
        <v>1.58</v>
      </c>
      <c r="B38">
        <v>2.48</v>
      </c>
      <c r="C38" s="29">
        <f t="shared" si="0"/>
        <v>3.61371988566761E-2</v>
      </c>
      <c r="D38" s="30">
        <f>IF(OR($A38="",$B38=""),"",A38*'MPTO_working_2-way'!$G37)</f>
        <v>1.6370967741935483</v>
      </c>
      <c r="E38" s="32">
        <f>IF(OR($A38="",$B38=""),"",B38*'MPTO_working_2-way'!$G37)</f>
        <v>2.5696202531645569</v>
      </c>
      <c r="F38" s="30">
        <f>IF(OR($A38="",$B38=""),"",'MPTO_working_2-way'!D37)</f>
        <v>1.6264320106259338</v>
      </c>
      <c r="G38" s="32">
        <f>IF(OR($A38="",$B38=""),"",'MPTO_working_2-way'!E37)</f>
        <v>2.5963424330771265</v>
      </c>
      <c r="H38" s="30">
        <f>IF(OR($A38="",$B38=""),"",'OddsRatio_working_2-way'!M37)</f>
        <v>1.6260126930757011</v>
      </c>
      <c r="I38" s="30">
        <f>IF(OR($A38="",$B38=""),"",'OddsRatio_working_2-way'!N37)</f>
        <v>2.5974116995724779</v>
      </c>
      <c r="J38" s="30">
        <f>IF('Log_working_2-way'!$D37="","",A38^('Log_working_2-way'!$D37))</f>
        <v>1.6211538390924995</v>
      </c>
      <c r="K38" s="32">
        <f>IF('Log_working_2-way'!$D37="","",B38^('Log_working_2-way'!$D37))</f>
        <v>2.6099071390443571</v>
      </c>
      <c r="L38" s="37">
        <f t="shared" si="9"/>
        <v>0.61083743842364535</v>
      </c>
      <c r="M38" s="37">
        <f t="shared" si="10"/>
        <v>0.3891625615763547</v>
      </c>
      <c r="N38" s="38">
        <v>134</v>
      </c>
      <c r="O38" s="38">
        <f t="shared" si="11"/>
        <v>49.189873417721515</v>
      </c>
      <c r="P38" s="38">
        <f t="shared" si="12"/>
        <v>79.967741935483872</v>
      </c>
      <c r="Q38" s="38">
        <f t="shared" si="13"/>
        <v>54.032258064516135</v>
      </c>
      <c r="R38" s="38">
        <f t="shared" si="14"/>
        <v>84.810126582278471</v>
      </c>
      <c r="S38" s="39">
        <f t="shared" si="15"/>
        <v>-4.8423846467946206</v>
      </c>
      <c r="T38" s="39">
        <f t="shared" si="16"/>
        <v>-4.8423846467945992</v>
      </c>
      <c r="U38" t="s">
        <v>211</v>
      </c>
      <c r="V38" t="s">
        <v>212</v>
      </c>
      <c r="W38" t="s">
        <v>341</v>
      </c>
      <c r="X38" t="s">
        <v>334</v>
      </c>
      <c r="Y38" s="41"/>
    </row>
    <row r="39" spans="1:25" ht="15" x14ac:dyDescent="0.25">
      <c r="A39">
        <v>1.71</v>
      </c>
      <c r="B39">
        <v>2.2200000000000002</v>
      </c>
      <c r="C39" s="29">
        <f t="shared" si="0"/>
        <v>3.5245772087877381E-2</v>
      </c>
      <c r="D39" s="30">
        <f>IF(OR($A39="",$B39=""),"",A39*'MPTO_working_2-way'!$G38)</f>
        <v>1.7702702702702702</v>
      </c>
      <c r="E39" s="32">
        <f>IF(OR($A39="",$B39=""),"",B39*'MPTO_working_2-way'!$G38)</f>
        <v>2.2982456140350882</v>
      </c>
      <c r="F39" s="30">
        <f>IF(OR($A39="",$B39=""),"",'MPTO_working_2-way'!D38)</f>
        <v>1.7631322279503969</v>
      </c>
      <c r="G39" s="32">
        <f>IF(OR($A39="",$B39=""),"",'MPTO_working_2-way'!E38)</f>
        <v>2.3103888990323171</v>
      </c>
      <c r="H39" s="30">
        <f>IF(OR($A39="",$B39=""),"",'OddsRatio_working_2-way'!M38)</f>
        <v>1.7628677559805201</v>
      </c>
      <c r="I39" s="30">
        <f>IF(OR($A39="",$B39=""),"",'OddsRatio_working_2-way'!N38)</f>
        <v>2.310843186332725</v>
      </c>
      <c r="J39" s="30">
        <f>IF('Log_working_2-way'!$D38="","",A39^('Log_working_2-way'!$D38))</f>
        <v>1.7596240997267032</v>
      </c>
      <c r="K39" s="32">
        <f>IF('Log_working_2-way'!$D38="","",B39^('Log_working_2-way'!$D38))</f>
        <v>2.3164405926032319</v>
      </c>
      <c r="L39" s="37">
        <f t="shared" si="9"/>
        <v>0.56488549618320616</v>
      </c>
      <c r="M39" s="37">
        <f t="shared" si="10"/>
        <v>0.43511450381679379</v>
      </c>
      <c r="N39" s="38">
        <v>135</v>
      </c>
      <c r="O39" s="38">
        <f t="shared" si="11"/>
        <v>56.052631578947363</v>
      </c>
      <c r="P39" s="38">
        <f t="shared" si="12"/>
        <v>74.189189189189207</v>
      </c>
      <c r="Q39" s="38">
        <f t="shared" si="13"/>
        <v>60.810810810810807</v>
      </c>
      <c r="R39" s="38">
        <f t="shared" si="14"/>
        <v>78.94736842105263</v>
      </c>
      <c r="S39" s="39">
        <f t="shared" si="15"/>
        <v>-4.7581792318634442</v>
      </c>
      <c r="T39" s="39">
        <f t="shared" si="16"/>
        <v>-4.7581792318634228</v>
      </c>
      <c r="U39" t="s">
        <v>213</v>
      </c>
      <c r="V39" t="s">
        <v>214</v>
      </c>
      <c r="W39" t="s">
        <v>341</v>
      </c>
      <c r="X39" t="s">
        <v>334</v>
      </c>
      <c r="Y39" s="41"/>
    </row>
    <row r="40" spans="1:25" ht="15" x14ac:dyDescent="0.25">
      <c r="A40">
        <v>1.81</v>
      </c>
      <c r="B40">
        <v>2.08</v>
      </c>
      <c r="C40" s="29">
        <f t="shared" si="0"/>
        <v>3.3255418614534626E-2</v>
      </c>
      <c r="D40" s="30">
        <f>IF(OR($A40="",$B40=""),"",A40*'MPTO_working_2-way'!$G39)</f>
        <v>1.8701923076923077</v>
      </c>
      <c r="E40" s="32">
        <f>IF(OR($A40="",$B40=""),"",B40*'MPTO_working_2-way'!$G39)</f>
        <v>2.1491712707182322</v>
      </c>
      <c r="F40" s="30">
        <f>IF(OR($A40="",$B40=""),"",'MPTO_working_2-way'!D39)</f>
        <v>1.8661643699811639</v>
      </c>
      <c r="G40" s="32">
        <f>IF(OR($A40="",$B40=""),"",'MPTO_working_2-way'!E39)</f>
        <v>2.1545152798443401</v>
      </c>
      <c r="H40" s="30">
        <f>IF(OR($A40="",$B40=""),"",'OddsRatio_working_2-way'!M39)</f>
        <v>1.8660254037844384</v>
      </c>
      <c r="I40" s="30">
        <f>IF(OR($A40="",$B40=""),"",'OddsRatio_working_2-way'!N39)</f>
        <v>2.1547005383792519</v>
      </c>
      <c r="J40" s="30">
        <f>IF('Log_working_2-way'!$D39="","",A40^('Log_working_2-way'!$D39))</f>
        <v>1.8641966683390954</v>
      </c>
      <c r="K40" s="32">
        <f>IF('Log_working_2-way'!$D39="","",B40^('Log_working_2-way'!$D39))</f>
        <v>2.1571440120474694</v>
      </c>
      <c r="L40" s="37">
        <f t="shared" si="9"/>
        <v>0.53470437017994854</v>
      </c>
      <c r="M40" s="37">
        <f t="shared" si="10"/>
        <v>0.46529562982005135</v>
      </c>
      <c r="N40" s="38">
        <v>136</v>
      </c>
      <c r="O40" s="38">
        <f t="shared" si="11"/>
        <v>60.861878453038678</v>
      </c>
      <c r="P40" s="38">
        <f t="shared" si="12"/>
        <v>70.615384615384613</v>
      </c>
      <c r="Q40" s="38">
        <f t="shared" si="13"/>
        <v>65.384615384615373</v>
      </c>
      <c r="R40" s="38">
        <f t="shared" si="14"/>
        <v>75.138121546961329</v>
      </c>
      <c r="S40" s="39">
        <f t="shared" si="15"/>
        <v>-4.522736931576695</v>
      </c>
      <c r="T40" s="39">
        <f t="shared" si="16"/>
        <v>-4.5227369315767163</v>
      </c>
      <c r="U40" t="s">
        <v>215</v>
      </c>
      <c r="V40" t="s">
        <v>216</v>
      </c>
      <c r="W40" t="s">
        <v>341</v>
      </c>
      <c r="X40" t="s">
        <v>334</v>
      </c>
      <c r="Y40" s="41"/>
    </row>
    <row r="41" spans="1:25" s="35" customFormat="1" ht="15" x14ac:dyDescent="0.25">
      <c r="A41">
        <v>1.41</v>
      </c>
      <c r="B41">
        <v>2.99</v>
      </c>
      <c r="C41" s="29">
        <f t="shared" si="0"/>
        <v>4.3668018691145338E-2</v>
      </c>
      <c r="D41" s="30">
        <f>IF(OR($A41="",$B41=""),"",A41*'MPTO_working_2-way'!$G40)</f>
        <v>1.4715719063545147</v>
      </c>
      <c r="E41" s="32">
        <f>IF(OR($A41="",$B41=""),"",B41*'MPTO_working_2-way'!$G40)</f>
        <v>3.1205673758865249</v>
      </c>
      <c r="F41" s="30">
        <f>IF(OR($A41="",$B41=""),"",'MPTO_working_2-way'!D40)</f>
        <v>1.4547870046067044</v>
      </c>
      <c r="G41" s="32">
        <f>IF(OR($A41="",$B41=""),"",'MPTO_working_2-way'!E40)</f>
        <v>3.1988315186463825</v>
      </c>
      <c r="H41" s="30">
        <f>IF(OR($A41="",$B41=""),"",'OddsRatio_working_2-way'!M40)</f>
        <v>1.4539054425249476</v>
      </c>
      <c r="I41" s="30">
        <f>IF(OR($A41="",$B41=""),"",'OddsRatio_working_2-way'!N40)</f>
        <v>3.203102025913771</v>
      </c>
      <c r="J41" s="30">
        <f>IF('Log_working_2-way'!$D40="","",A41^('Log_working_2-way'!$D40))</f>
        <v>1.4461589253905467</v>
      </c>
      <c r="K41" s="32">
        <f>IF('Log_working_2-way'!$D40="","",B41^('Log_working_2-way'!$D40))</f>
        <v>3.2413537936541892</v>
      </c>
      <c r="L41" s="37">
        <f t="shared" si="9"/>
        <v>0.67954545454545467</v>
      </c>
      <c r="M41" s="37">
        <f t="shared" si="10"/>
        <v>0.32045454545454544</v>
      </c>
      <c r="N41" s="38">
        <v>137</v>
      </c>
      <c r="O41" s="38">
        <f t="shared" si="11"/>
        <v>39.836879432624109</v>
      </c>
      <c r="P41" s="38">
        <f t="shared" si="12"/>
        <v>91.180602006688986</v>
      </c>
      <c r="Q41" s="38">
        <f t="shared" si="13"/>
        <v>45.819397993311036</v>
      </c>
      <c r="R41" s="38">
        <f t="shared" si="14"/>
        <v>97.163120567375884</v>
      </c>
      <c r="S41" s="39">
        <f t="shared" si="15"/>
        <v>-5.9825185606869269</v>
      </c>
      <c r="T41" s="39">
        <f t="shared" si="16"/>
        <v>-5.9825185606868985</v>
      </c>
      <c r="U41" t="s">
        <v>217</v>
      </c>
      <c r="V41" t="s">
        <v>218</v>
      </c>
      <c r="W41" t="s">
        <v>341</v>
      </c>
      <c r="X41" t="s">
        <v>334</v>
      </c>
      <c r="Y41" s="41"/>
    </row>
    <row r="42" spans="1:25" ht="15" x14ac:dyDescent="0.25">
      <c r="A42">
        <v>2.0699999999999998</v>
      </c>
      <c r="B42">
        <v>1.81</v>
      </c>
      <c r="C42" s="29">
        <f t="shared" si="0"/>
        <v>3.5577975284917462E-2</v>
      </c>
      <c r="D42" s="30">
        <f>IF(OR($A42="",$B42=""),"",A42*'MPTO_working_2-way'!$G41)</f>
        <v>2.1436464088397789</v>
      </c>
      <c r="E42" s="32">
        <f>IF(OR($A42="",$B42=""),"",B42*'MPTO_working_2-way'!$G41)</f>
        <v>1.8743961352657006</v>
      </c>
      <c r="F42" s="30">
        <f>IF(OR($A42="",$B42=""),"",'MPTO_working_2-way'!D41)</f>
        <v>2.1491381535549374</v>
      </c>
      <c r="G42" s="32">
        <f>IF(OR($A42="",$B42=""),"",'MPTO_working_2-way'!E41)</f>
        <v>1.8702173858786533</v>
      </c>
      <c r="H42" s="30">
        <f>IF(OR($A42="",$B42=""),"",'OddsRatio_working_2-way'!M41)</f>
        <v>2.1493422703098441</v>
      </c>
      <c r="I42" s="30">
        <f>IF(OR($A42="",$B42=""),"",'OddsRatio_working_2-way'!N41)</f>
        <v>1.8700628401410975</v>
      </c>
      <c r="J42" s="30">
        <f>IF('Log_working_2-way'!$D41="","",A42^('Log_working_2-way'!$D41))</f>
        <v>2.1518584594506485</v>
      </c>
      <c r="K42" s="32">
        <f>IF('Log_working_2-way'!$D41="","",B42^('Log_working_2-way'!$D41))</f>
        <v>1.8681622223592078</v>
      </c>
      <c r="L42" s="37">
        <f t="shared" si="9"/>
        <v>0.46649484536082475</v>
      </c>
      <c r="M42" s="37">
        <f t="shared" si="10"/>
        <v>0.53350515463917525</v>
      </c>
      <c r="N42" s="38">
        <v>138</v>
      </c>
      <c r="O42" s="38">
        <f t="shared" si="11"/>
        <v>71.333333333333329</v>
      </c>
      <c r="P42" s="38">
        <f t="shared" si="12"/>
        <v>61.75690607734807</v>
      </c>
      <c r="Q42" s="38">
        <f t="shared" si="13"/>
        <v>76.243093922651937</v>
      </c>
      <c r="R42" s="38">
        <f t="shared" si="14"/>
        <v>66.666666666666671</v>
      </c>
      <c r="S42" s="39">
        <f t="shared" si="15"/>
        <v>-4.9097605893186085</v>
      </c>
      <c r="T42" s="39">
        <f t="shared" si="16"/>
        <v>-4.9097605893186014</v>
      </c>
      <c r="U42" t="s">
        <v>219</v>
      </c>
      <c r="V42" t="s">
        <v>220</v>
      </c>
      <c r="W42" t="s">
        <v>337</v>
      </c>
      <c r="X42" t="s">
        <v>334</v>
      </c>
      <c r="Y42" s="41"/>
    </row>
    <row r="43" spans="1:25" ht="15" x14ac:dyDescent="0.25">
      <c r="A43">
        <v>1.81</v>
      </c>
      <c r="B43">
        <v>2.0699999999999998</v>
      </c>
      <c r="C43" s="29">
        <f t="shared" si="0"/>
        <v>3.5577975284917462E-2</v>
      </c>
      <c r="D43" s="30">
        <f>IF(OR($A43="",$B43=""),"",A43*'MPTO_working_2-way'!$G42)</f>
        <v>1.8743961352657006</v>
      </c>
      <c r="E43" s="32">
        <f>IF(OR($A43="",$B43=""),"",B43*'MPTO_working_2-way'!$G42)</f>
        <v>2.1436464088397789</v>
      </c>
      <c r="F43" s="30">
        <f>IF(OR($A43="",$B43=""),"",'MPTO_working_2-way'!D42)</f>
        <v>1.8702173858786533</v>
      </c>
      <c r="G43" s="32">
        <f>IF(OR($A43="",$B43=""),"",'MPTO_working_2-way'!E42)</f>
        <v>2.1491381535549374</v>
      </c>
      <c r="H43" s="30">
        <f>IF(OR($A43="",$B43=""),"",'OddsRatio_working_2-way'!M42)</f>
        <v>1.8700628401410975</v>
      </c>
      <c r="I43" s="30">
        <f>IF(OR($A43="",$B43=""),"",'OddsRatio_working_2-way'!N42)</f>
        <v>2.1493422703098441</v>
      </c>
      <c r="J43" s="30">
        <f>IF('Log_working_2-way'!$D42="","",A43^('Log_working_2-way'!$D42))</f>
        <v>1.8681622223592078</v>
      </c>
      <c r="K43" s="32">
        <f>IF('Log_working_2-way'!$D42="","",B43^('Log_working_2-way'!$D42))</f>
        <v>2.1518584594506485</v>
      </c>
      <c r="L43" s="37">
        <f t="shared" si="9"/>
        <v>0.53350515463917525</v>
      </c>
      <c r="M43" s="37">
        <f t="shared" si="10"/>
        <v>0.46649484536082475</v>
      </c>
      <c r="N43" s="38">
        <v>139</v>
      </c>
      <c r="O43" s="38">
        <f t="shared" si="11"/>
        <v>62.204419889502766</v>
      </c>
      <c r="P43" s="38">
        <f t="shared" si="12"/>
        <v>71.850241545893709</v>
      </c>
      <c r="Q43" s="38">
        <f t="shared" si="13"/>
        <v>67.149758454106291</v>
      </c>
      <c r="R43" s="38">
        <f t="shared" si="14"/>
        <v>76.795580110497241</v>
      </c>
      <c r="S43" s="39">
        <f t="shared" si="15"/>
        <v>-4.9453385646035244</v>
      </c>
      <c r="T43" s="39">
        <f t="shared" si="16"/>
        <v>-4.9453385646035315</v>
      </c>
      <c r="U43" t="s">
        <v>221</v>
      </c>
      <c r="V43" t="s">
        <v>222</v>
      </c>
      <c r="W43" t="s">
        <v>337</v>
      </c>
      <c r="X43" t="s">
        <v>334</v>
      </c>
      <c r="Y43" s="41"/>
    </row>
    <row r="44" spans="1:25" ht="15" x14ac:dyDescent="0.25">
      <c r="A44">
        <v>1.89</v>
      </c>
      <c r="B44">
        <v>2</v>
      </c>
      <c r="C44" s="29">
        <f t="shared" si="0"/>
        <v>2.9100529100529293E-2</v>
      </c>
      <c r="D44" s="30">
        <f>IF(OR($A44="",$B44=""),"",A44*'MPTO_working_2-way'!$G43)</f>
        <v>1.9450000000000003</v>
      </c>
      <c r="E44" s="32">
        <f>IF(OR($A44="",$B44=""),"",B44*'MPTO_working_2-way'!$G43)</f>
        <v>2.0582010582010586</v>
      </c>
      <c r="F44" s="30">
        <f>IF(OR($A44="",$B44=""),"",'MPTO_working_2-way'!D43)</f>
        <v>1.9434447300771212</v>
      </c>
      <c r="G44" s="32">
        <f>IF(OR($A44="",$B44=""),"",'MPTO_working_2-way'!E43)</f>
        <v>2.0599455040871937</v>
      </c>
      <c r="H44" s="30">
        <f>IF(OR($A44="",$B44=""),"",'OddsRatio_working_2-way'!M43)</f>
        <v>1.9433981132056606</v>
      </c>
      <c r="I44" s="30">
        <f>IF(OR($A44="",$B44=""),"",'OddsRatio_working_2-way'!N43)</f>
        <v>2.0599978800063603</v>
      </c>
      <c r="J44" s="30">
        <f>IF('Log_working_2-way'!$D43="","",A44^('Log_working_2-way'!$D43))</f>
        <v>1.9426935194379702</v>
      </c>
      <c r="K44" s="32">
        <f>IF('Log_working_2-way'!$D43="","",B44^('Log_working_2-way'!$D43))</f>
        <v>2.0607901501181232</v>
      </c>
      <c r="L44" s="37">
        <f t="shared" si="9"/>
        <v>0.51413881748071977</v>
      </c>
      <c r="M44" s="37">
        <f t="shared" si="10"/>
        <v>0.48586118251928012</v>
      </c>
      <c r="N44" s="38">
        <v>140</v>
      </c>
      <c r="O44" s="38">
        <f t="shared" si="11"/>
        <v>65.925925925925924</v>
      </c>
      <c r="P44" s="38">
        <f t="shared" si="12"/>
        <v>70</v>
      </c>
      <c r="Q44" s="38">
        <f t="shared" si="13"/>
        <v>70</v>
      </c>
      <c r="R44" s="38">
        <f t="shared" si="14"/>
        <v>74.07407407407409</v>
      </c>
      <c r="S44" s="39">
        <f t="shared" si="15"/>
        <v>-4.0740740740740762</v>
      </c>
      <c r="T44" s="39">
        <f t="shared" si="16"/>
        <v>-4.0740740740740904</v>
      </c>
      <c r="U44" t="s">
        <v>223</v>
      </c>
      <c r="V44" t="s">
        <v>224</v>
      </c>
      <c r="W44" t="s">
        <v>337</v>
      </c>
      <c r="X44" t="s">
        <v>334</v>
      </c>
      <c r="Y44" s="41"/>
    </row>
    <row r="45" spans="1:25" ht="15" x14ac:dyDescent="0.25">
      <c r="A45">
        <v>1.8</v>
      </c>
      <c r="B45">
        <v>2.09</v>
      </c>
      <c r="C45" s="29">
        <f t="shared" si="0"/>
        <v>3.4024455077086735E-2</v>
      </c>
      <c r="D45" s="30">
        <f>IF(OR($A45="",$B45=""),"",A45*'MPTO_working_2-way'!$G44)</f>
        <v>1.8612440191387563</v>
      </c>
      <c r="E45" s="32">
        <f>IF(OR($A45="",$B45=""),"",B45*'MPTO_working_2-way'!$G44)</f>
        <v>2.161111111111111</v>
      </c>
      <c r="F45" s="30">
        <f>IF(OR($A45="",$B45=""),"",'MPTO_working_2-way'!D44)</f>
        <v>1.8568608094768018</v>
      </c>
      <c r="G45" s="32">
        <f>IF(OR($A45="",$B45=""),"",'MPTO_working_2-way'!E44)</f>
        <v>2.1670506912442398</v>
      </c>
      <c r="H45" s="30">
        <f>IF(OR($A45="",$B45=""),"",'OddsRatio_working_2-way'!M44)</f>
        <v>1.8567058737562385</v>
      </c>
      <c r="I45" s="30">
        <f>IF(OR($A45="",$B45=""),"",'OddsRatio_working_2-way'!N44)</f>
        <v>2.1672617529928755</v>
      </c>
      <c r="J45" s="30">
        <f>IF('Log_working_2-way'!$D44="","",A45^('Log_working_2-way'!$D44))</f>
        <v>1.8547149010332622</v>
      </c>
      <c r="K45" s="32">
        <f>IF('Log_working_2-way'!$D44="","",B45^('Log_working_2-way'!$D44))</f>
        <v>2.1699807722915003</v>
      </c>
      <c r="L45" s="37">
        <f t="shared" si="9"/>
        <v>0.53727506426735205</v>
      </c>
      <c r="M45" s="37">
        <f t="shared" si="10"/>
        <v>0.46272493573264784</v>
      </c>
      <c r="N45" s="38">
        <v>141</v>
      </c>
      <c r="O45" s="38">
        <f t="shared" si="11"/>
        <v>62.666666666666679</v>
      </c>
      <c r="P45" s="38">
        <f t="shared" si="12"/>
        <v>73.535885167464116</v>
      </c>
      <c r="Q45" s="38">
        <f t="shared" si="13"/>
        <v>67.464114832535898</v>
      </c>
      <c r="R45" s="38">
        <f t="shared" si="14"/>
        <v>78.333333333333343</v>
      </c>
      <c r="S45" s="39">
        <f t="shared" si="15"/>
        <v>-4.7974481658692198</v>
      </c>
      <c r="T45" s="39">
        <f t="shared" si="16"/>
        <v>-4.797448165869227</v>
      </c>
      <c r="U45" t="s">
        <v>225</v>
      </c>
      <c r="V45" t="s">
        <v>226</v>
      </c>
      <c r="W45" t="s">
        <v>337</v>
      </c>
      <c r="X45" t="s">
        <v>334</v>
      </c>
      <c r="Y45" s="41"/>
    </row>
    <row r="46" spans="1:25" s="35" customFormat="1" ht="15" x14ac:dyDescent="0.25">
      <c r="A46">
        <v>1.49</v>
      </c>
      <c r="B46">
        <v>2.68</v>
      </c>
      <c r="C46" s="29">
        <f t="shared" si="0"/>
        <v>4.4275267955524278E-2</v>
      </c>
      <c r="D46" s="30">
        <f>IF(OR($A46="",$B46=""),"",A46*'MPTO_working_2-way'!$G45)</f>
        <v>1.5559701492537312</v>
      </c>
      <c r="E46" s="32">
        <f>IF(OR($A46="",$B46=""),"",B46*'MPTO_working_2-way'!$G45)</f>
        <v>2.7986577181208054</v>
      </c>
      <c r="F46" s="30">
        <f>IF(OR($A46="",$B46=""),"",'MPTO_working_2-way'!D45)</f>
        <v>1.5408242012656272</v>
      </c>
      <c r="G46" s="32">
        <f>IF(OR($A46="",$B46=""),"",'MPTO_working_2-way'!E45)</f>
        <v>2.8490296803652964</v>
      </c>
      <c r="H46" s="30">
        <f>IF(OR($A46="",$B46=""),"",'OddsRatio_working_2-way'!M45)</f>
        <v>1.5400617248673218</v>
      </c>
      <c r="I46" s="30">
        <f>IF(OR($A46="",$B46=""),"",'OddsRatio_working_2-way'!N45)</f>
        <v>2.8516401995451033</v>
      </c>
      <c r="J46" s="30">
        <f>IF('Log_working_2-way'!$D45="","",A46^('Log_working_2-way'!$D45))</f>
        <v>1.5331096744473196</v>
      </c>
      <c r="K46" s="32">
        <f>IF('Log_working_2-way'!$D45="","",B46^('Log_working_2-way'!$D45))</f>
        <v>2.8757866306500204</v>
      </c>
      <c r="L46" s="37">
        <f t="shared" si="9"/>
        <v>0.64268585131894485</v>
      </c>
      <c r="M46" s="37">
        <f t="shared" si="10"/>
        <v>0.35731414868105515</v>
      </c>
      <c r="N46" s="38">
        <v>142</v>
      </c>
      <c r="O46" s="38">
        <f t="shared" si="11"/>
        <v>46.697986577181219</v>
      </c>
      <c r="P46" s="38">
        <f t="shared" si="12"/>
        <v>89.014925373134318</v>
      </c>
      <c r="Q46" s="38">
        <f t="shared" si="13"/>
        <v>52.985074626865668</v>
      </c>
      <c r="R46" s="38">
        <f t="shared" si="14"/>
        <v>95.302013422818803</v>
      </c>
      <c r="S46" s="39">
        <f t="shared" si="15"/>
        <v>-6.2870880496844492</v>
      </c>
      <c r="T46" s="39">
        <f t="shared" si="16"/>
        <v>-6.2870880496844848</v>
      </c>
      <c r="U46" t="s">
        <v>227</v>
      </c>
      <c r="V46" t="s">
        <v>228</v>
      </c>
      <c r="W46" t="s">
        <v>337</v>
      </c>
      <c r="X46" t="s">
        <v>334</v>
      </c>
      <c r="Y46" s="41"/>
    </row>
    <row r="47" spans="1:25" ht="15" x14ac:dyDescent="0.25">
      <c r="A47">
        <v>1.5</v>
      </c>
      <c r="B47">
        <v>2.65</v>
      </c>
      <c r="C47" s="29">
        <f t="shared" si="0"/>
        <v>4.4025157232704393E-2</v>
      </c>
      <c r="D47" s="30">
        <f>IF(OR($A47="",$B47=""),"",A47*'MPTO_working_2-way'!$G46)</f>
        <v>1.5660377358490565</v>
      </c>
      <c r="E47" s="32">
        <f>IF(OR($A47="",$B47=""),"",B47*'MPTO_working_2-way'!$G46)</f>
        <v>2.7666666666666666</v>
      </c>
      <c r="F47" s="30">
        <f>IF(OR($A47="",$B47=""),"",'MPTO_working_2-way'!D46)</f>
        <v>1.5512195121951218</v>
      </c>
      <c r="G47" s="32">
        <f>IF(OR($A47="",$B47=""),"",'MPTO_working_2-way'!E46)</f>
        <v>2.8141592920353982</v>
      </c>
      <c r="H47" s="30">
        <f>IF(OR($A47="",$B47=""),"",'OddsRatio_working_2-way'!M46)</f>
        <v>1.5504818825631808</v>
      </c>
      <c r="I47" s="30">
        <f>IF(OR($A47="",$B47=""),"",'OddsRatio_working_2-way'!N46)</f>
        <v>2.8165902124584949</v>
      </c>
      <c r="J47" s="30">
        <f>IF('Log_working_2-way'!$D46="","",A47^('Log_working_2-way'!$D46))</f>
        <v>1.5436843776258462</v>
      </c>
      <c r="K47" s="32">
        <f>IF('Log_working_2-way'!$D46="","",B47^('Log_working_2-way'!$D46))</f>
        <v>2.8393024356620948</v>
      </c>
      <c r="L47" s="37">
        <f t="shared" si="9"/>
        <v>0.63855421686746994</v>
      </c>
      <c r="M47" s="37">
        <f t="shared" si="10"/>
        <v>0.36144578313253012</v>
      </c>
      <c r="N47" s="38">
        <v>143</v>
      </c>
      <c r="O47" s="38">
        <f t="shared" si="11"/>
        <v>47.666666666666664</v>
      </c>
      <c r="P47" s="38">
        <f t="shared" si="12"/>
        <v>89.037735849056602</v>
      </c>
      <c r="Q47" s="38">
        <f t="shared" si="13"/>
        <v>53.962264150943398</v>
      </c>
      <c r="R47" s="38">
        <f t="shared" si="14"/>
        <v>95.333333333333329</v>
      </c>
      <c r="S47" s="39">
        <f t="shared" si="15"/>
        <v>-6.2955974842767333</v>
      </c>
      <c r="T47" s="39">
        <f t="shared" si="16"/>
        <v>-6.2955974842767262</v>
      </c>
      <c r="U47" t="s">
        <v>229</v>
      </c>
      <c r="V47" t="s">
        <v>230</v>
      </c>
      <c r="W47" t="s">
        <v>337</v>
      </c>
      <c r="X47" t="s">
        <v>334</v>
      </c>
      <c r="Y47" s="41"/>
    </row>
    <row r="48" spans="1:25" ht="15" x14ac:dyDescent="0.25">
      <c r="A48">
        <v>1.41</v>
      </c>
      <c r="B48">
        <v>3</v>
      </c>
      <c r="C48" s="29">
        <f t="shared" si="0"/>
        <v>4.2553191489361764E-2</v>
      </c>
      <c r="D48" s="30">
        <f>IF(OR($A48="",$B48=""),"",A48*'MPTO_working_2-way'!$G47)</f>
        <v>1.47</v>
      </c>
      <c r="E48" s="32">
        <f>IF(OR($A48="",$B48=""),"",B48*'MPTO_working_2-way'!$G47)</f>
        <v>3.1276595744680851</v>
      </c>
      <c r="F48" s="30">
        <f>IF(OR($A48="",$B48=""),"",'MPTO_working_2-way'!D47)</f>
        <v>1.4536082474226804</v>
      </c>
      <c r="G48" s="32">
        <f>IF(OR($A48="",$B48=""),"",'MPTO_working_2-way'!E47)</f>
        <v>3.204545454545455</v>
      </c>
      <c r="H48" s="30">
        <f>IF(OR($A48="",$B48=""),"",'OddsRatio_working_2-way'!M47)</f>
        <v>1.4527692569068709</v>
      </c>
      <c r="I48" s="30">
        <f>IF(OR($A48="",$B48=""),"",'OddsRatio_working_2-way'!N47)</f>
        <v>3.2086305214969308</v>
      </c>
      <c r="J48" s="30">
        <f>IF('Log_working_2-way'!$D47="","",A48^('Log_working_2-way'!$D47))</f>
        <v>1.4452064296982161</v>
      </c>
      <c r="K48" s="32">
        <f>IF('Log_working_2-way'!$D47="","",B48^('Log_working_2-way'!$D47))</f>
        <v>3.2461490519694061</v>
      </c>
      <c r="L48" s="37">
        <f t="shared" si="9"/>
        <v>0.68027210884353739</v>
      </c>
      <c r="M48" s="37">
        <f t="shared" si="10"/>
        <v>0.31972789115646261</v>
      </c>
      <c r="N48" s="38">
        <v>144</v>
      </c>
      <c r="O48" s="38">
        <f t="shared" si="11"/>
        <v>41.87234042553191</v>
      </c>
      <c r="P48" s="38">
        <f t="shared" si="12"/>
        <v>96</v>
      </c>
      <c r="Q48" s="38">
        <f t="shared" si="13"/>
        <v>48</v>
      </c>
      <c r="R48" s="38">
        <f t="shared" si="14"/>
        <v>102.12765957446808</v>
      </c>
      <c r="S48" s="39">
        <f t="shared" si="15"/>
        <v>-6.1276595744680904</v>
      </c>
      <c r="T48" s="39">
        <f t="shared" si="16"/>
        <v>-6.1276595744680833</v>
      </c>
      <c r="U48" t="s">
        <v>121</v>
      </c>
      <c r="V48" t="s">
        <v>104</v>
      </c>
      <c r="W48" t="s">
        <v>125</v>
      </c>
      <c r="X48" t="s">
        <v>334</v>
      </c>
      <c r="Y48" s="41"/>
    </row>
    <row r="49" spans="1:25" ht="15" x14ac:dyDescent="0.25">
      <c r="A49">
        <v>1.69</v>
      </c>
      <c r="B49">
        <v>2.25</v>
      </c>
      <c r="C49" s="29">
        <f t="shared" si="0"/>
        <v>3.6160420775805502E-2</v>
      </c>
      <c r="D49" s="30">
        <f>IF(OR($A49="",$B49=""),"",A49*'MPTO_working_2-way'!$G48)</f>
        <v>1.7511111111111113</v>
      </c>
      <c r="E49" s="32">
        <f>IF(OR($A49="",$B49=""),"",B49*'MPTO_working_2-way'!$G48)</f>
        <v>2.3313609467455625</v>
      </c>
      <c r="F49" s="30">
        <f>IF(OR($A49="",$B49=""),"",'MPTO_working_2-way'!D48)</f>
        <v>1.7432664756446994</v>
      </c>
      <c r="G49" s="32">
        <f>IF(OR($A49="",$B49=""),"",'MPTO_working_2-way'!E48)</f>
        <v>2.3454124903623752</v>
      </c>
      <c r="H49" s="30">
        <f>IF(OR($A49="",$B49=""),"",'OddsRatio_working_2-way'!M48)</f>
        <v>1.7429670248402687</v>
      </c>
      <c r="I49" s="30">
        <f>IF(OR($A49="",$B49=""),"",'OddsRatio_working_2-way'!N48)</f>
        <v>2.3459547551454145</v>
      </c>
      <c r="J49" s="30">
        <f>IF('Log_working_2-way'!$D48="","",A49^('Log_working_2-way'!$D48))</f>
        <v>1.7393999014212567</v>
      </c>
      <c r="K49" s="32">
        <f>IF('Log_working_2-way'!$D48="","",B49^('Log_working_2-way'!$D48))</f>
        <v>2.3524481110664444</v>
      </c>
      <c r="L49" s="37">
        <f t="shared" si="9"/>
        <v>0.57106598984771573</v>
      </c>
      <c r="M49" s="37">
        <f t="shared" si="10"/>
        <v>0.42893401015228422</v>
      </c>
      <c r="N49" s="38">
        <v>145</v>
      </c>
      <c r="O49" s="38">
        <f t="shared" si="11"/>
        <v>59.201183431952657</v>
      </c>
      <c r="P49" s="38">
        <f t="shared" si="12"/>
        <v>80.555555555555557</v>
      </c>
      <c r="Q49" s="38">
        <f t="shared" si="13"/>
        <v>64.444444444444443</v>
      </c>
      <c r="R49" s="38">
        <f t="shared" si="14"/>
        <v>85.798816568047343</v>
      </c>
      <c r="S49" s="39">
        <f t="shared" si="15"/>
        <v>-5.2432610124917858</v>
      </c>
      <c r="T49" s="39">
        <f t="shared" si="16"/>
        <v>-5.2432610124917858</v>
      </c>
      <c r="U49" t="s">
        <v>123</v>
      </c>
      <c r="V49" t="s">
        <v>105</v>
      </c>
      <c r="W49" t="s">
        <v>125</v>
      </c>
      <c r="X49" t="s">
        <v>334</v>
      </c>
      <c r="Y49" s="41"/>
    </row>
    <row r="50" spans="1:25" ht="15" x14ac:dyDescent="0.25">
      <c r="A50">
        <v>2.2200000000000002</v>
      </c>
      <c r="B50">
        <v>1.71</v>
      </c>
      <c r="C50" s="29">
        <f t="shared" si="0"/>
        <v>3.5245772087877381E-2</v>
      </c>
      <c r="D50" s="30">
        <f>IF(OR($A50="",$B50=""),"",A50*'MPTO_working_2-way'!$G49)</f>
        <v>2.2982456140350882</v>
      </c>
      <c r="E50" s="32">
        <f>IF(OR($A50="",$B50=""),"",B50*'MPTO_working_2-way'!$G49)</f>
        <v>1.7702702702702702</v>
      </c>
      <c r="F50" s="30">
        <f>IF(OR($A50="",$B50=""),"",'MPTO_working_2-way'!D49)</f>
        <v>2.3103888990323171</v>
      </c>
      <c r="G50" s="32">
        <f>IF(OR($A50="",$B50=""),"",'MPTO_working_2-way'!E49)</f>
        <v>1.7631322279503969</v>
      </c>
      <c r="H50" s="30">
        <f>IF(OR($A50="",$B50=""),"",'OddsRatio_working_2-way'!M49)</f>
        <v>2.310843186332725</v>
      </c>
      <c r="I50" s="30">
        <f>IF(OR($A50="",$B50=""),"",'OddsRatio_working_2-way'!N49)</f>
        <v>1.7628677559805201</v>
      </c>
      <c r="J50" s="30">
        <f>IF('Log_working_2-way'!$D49="","",A50^('Log_working_2-way'!$D49))</f>
        <v>2.3164405926032319</v>
      </c>
      <c r="K50" s="32">
        <f>IF('Log_working_2-way'!$D49="","",B50^('Log_working_2-way'!$D49))</f>
        <v>1.7596240997267032</v>
      </c>
      <c r="L50" s="37">
        <f t="shared" si="9"/>
        <v>0.43511450381679379</v>
      </c>
      <c r="M50" s="37">
        <f t="shared" si="10"/>
        <v>0.56488549618320616</v>
      </c>
      <c r="N50" s="38">
        <v>146</v>
      </c>
      <c r="O50" s="38">
        <f t="shared" si="11"/>
        <v>80.234234234234222</v>
      </c>
      <c r="P50" s="38">
        <f t="shared" si="12"/>
        <v>60.619883040935669</v>
      </c>
      <c r="Q50" s="38">
        <f t="shared" si="13"/>
        <v>85.380116959064324</v>
      </c>
      <c r="R50" s="38">
        <f t="shared" si="14"/>
        <v>65.765765765765764</v>
      </c>
      <c r="S50" s="39">
        <f t="shared" si="15"/>
        <v>-5.145882724830102</v>
      </c>
      <c r="T50" s="39">
        <f t="shared" si="16"/>
        <v>-5.1458827248300949</v>
      </c>
      <c r="U50" t="s">
        <v>120</v>
      </c>
      <c r="V50" t="s">
        <v>122</v>
      </c>
      <c r="W50" t="s">
        <v>125</v>
      </c>
      <c r="X50" t="s">
        <v>334</v>
      </c>
      <c r="Y50" s="41"/>
    </row>
    <row r="51" spans="1:25" ht="15" x14ac:dyDescent="0.25">
      <c r="A51">
        <v>2.02</v>
      </c>
      <c r="B51">
        <v>1.87</v>
      </c>
      <c r="C51" s="29">
        <f t="shared" si="0"/>
        <v>2.9808863239265015E-2</v>
      </c>
      <c r="D51" s="30">
        <f>IF(OR($A51="",$B51=""),"",A51*'MPTO_working_2-way'!$G50)</f>
        <v>2.0802139037433154</v>
      </c>
      <c r="E51" s="32">
        <f>IF(OR($A51="",$B51=""),"",B51*'MPTO_working_2-way'!$G50)</f>
        <v>1.9257425742574257</v>
      </c>
      <c r="F51" s="30">
        <f>IF(OR($A51="",$B51=""),"",'MPTO_working_2-way'!D50)</f>
        <v>2.082703865027292</v>
      </c>
      <c r="G51" s="32">
        <f>IF(OR($A51="",$B51=""),"",'MPTO_working_2-way'!E50)</f>
        <v>1.9236135865967305</v>
      </c>
      <c r="H51" s="30">
        <f>IF(OR($A51="",$B51=""),"",'OddsRatio_working_2-way'!M50)</f>
        <v>2.0827805840074194</v>
      </c>
      <c r="I51" s="30">
        <f>IF(OR($A51="",$B51=""),"",'OddsRatio_working_2-way'!N50)</f>
        <v>1.9235481451827992</v>
      </c>
      <c r="J51" s="30">
        <f>IF('Log_working_2-way'!$D50="","",A51^('Log_working_2-way'!$D50))</f>
        <v>2.0839128581602959</v>
      </c>
      <c r="K51" s="32">
        <f>IF('Log_working_2-way'!$D50="","",B51^('Log_working_2-way'!$D50))</f>
        <v>1.9225833907877643</v>
      </c>
      <c r="L51" s="37">
        <f t="shared" si="9"/>
        <v>0.48071979434447304</v>
      </c>
      <c r="M51" s="37">
        <f t="shared" si="10"/>
        <v>0.51928020565552702</v>
      </c>
      <c r="N51" s="38">
        <v>147</v>
      </c>
      <c r="O51" s="38">
        <f t="shared" si="11"/>
        <v>74.227722772277232</v>
      </c>
      <c r="P51" s="38">
        <f t="shared" si="12"/>
        <v>68.390374331550817</v>
      </c>
      <c r="Q51" s="38">
        <f t="shared" si="13"/>
        <v>78.609625668449183</v>
      </c>
      <c r="R51" s="38">
        <f t="shared" si="14"/>
        <v>72.772277227722768</v>
      </c>
      <c r="S51" s="39">
        <f t="shared" si="15"/>
        <v>-4.3819028961719511</v>
      </c>
      <c r="T51" s="39">
        <f t="shared" si="16"/>
        <v>-4.3819028961719511</v>
      </c>
      <c r="U51" t="s">
        <v>145</v>
      </c>
      <c r="V51" t="s">
        <v>146</v>
      </c>
      <c r="W51" t="s">
        <v>87</v>
      </c>
      <c r="X51" t="s">
        <v>334</v>
      </c>
      <c r="Y51" s="41"/>
    </row>
    <row r="52" spans="1:25" ht="15" x14ac:dyDescent="0.25">
      <c r="A52">
        <v>2.12</v>
      </c>
      <c r="B52">
        <v>1.78</v>
      </c>
      <c r="C52" s="29">
        <f t="shared" si="0"/>
        <v>3.3495866016535869E-2</v>
      </c>
      <c r="D52" s="30">
        <f>IF(OR($A52="",$B52=""),"",A52*'MPTO_working_2-way'!$G51)</f>
        <v>2.191011235955056</v>
      </c>
      <c r="E52" s="32">
        <f>IF(OR($A52="",$B52=""),"",B52*'MPTO_working_2-way'!$G51)</f>
        <v>1.8396226415094339</v>
      </c>
      <c r="F52" s="30">
        <f>IF(OR($A52="",$B52=""),"",'MPTO_working_2-way'!D51)</f>
        <v>2.1980428704566637</v>
      </c>
      <c r="G52" s="32">
        <f>IF(OR($A52="",$B52=""),"",'MPTO_working_2-way'!E51)</f>
        <v>1.8346946713341112</v>
      </c>
      <c r="H52" s="30">
        <f>IF(OR($A52="",$B52=""),"",'OddsRatio_working_2-way'!M51)</f>
        <v>2.1982893790305562</v>
      </c>
      <c r="I52" s="30">
        <f>IF(OR($A52="",$B52=""),"",'OddsRatio_working_2-way'!N51)</f>
        <v>1.83452296039628</v>
      </c>
      <c r="J52" s="30">
        <f>IF('Log_working_2-way'!$D51="","",A52^('Log_working_2-way'!$D51))</f>
        <v>2.2015102621380289</v>
      </c>
      <c r="K52" s="32">
        <f>IF('Log_working_2-way'!$D51="","",B52^('Log_working_2-way'!$D51))</f>
        <v>1.8322858584832242</v>
      </c>
      <c r="L52" s="37">
        <f t="shared" si="9"/>
        <v>0.45641025641025645</v>
      </c>
      <c r="M52" s="37">
        <f t="shared" si="10"/>
        <v>0.54358974358974366</v>
      </c>
      <c r="N52" s="38">
        <v>148</v>
      </c>
      <c r="O52" s="38">
        <f t="shared" si="11"/>
        <v>78.188679245283012</v>
      </c>
      <c r="P52" s="38">
        <f t="shared" si="12"/>
        <v>64.853932584269671</v>
      </c>
      <c r="Q52" s="38">
        <f t="shared" si="13"/>
        <v>83.146067415730343</v>
      </c>
      <c r="R52" s="38">
        <f t="shared" si="14"/>
        <v>69.811320754716974</v>
      </c>
      <c r="S52" s="39">
        <f t="shared" si="15"/>
        <v>-4.9573881704473308</v>
      </c>
      <c r="T52" s="39">
        <f t="shared" si="16"/>
        <v>-4.9573881704473024</v>
      </c>
      <c r="U52" t="s">
        <v>231</v>
      </c>
      <c r="V52" t="s">
        <v>232</v>
      </c>
      <c r="W52" t="s">
        <v>338</v>
      </c>
      <c r="X52" t="s">
        <v>334</v>
      </c>
      <c r="Y52" s="41"/>
    </row>
    <row r="53" spans="1:25" s="35" customFormat="1" ht="15" x14ac:dyDescent="0.25">
      <c r="A53">
        <v>2.0099999999999998</v>
      </c>
      <c r="B53">
        <v>1.85</v>
      </c>
      <c r="C53" s="29">
        <f t="shared" si="0"/>
        <v>3.80529783514858E-2</v>
      </c>
      <c r="D53" s="30">
        <f>IF(OR($A53="",$B53=""),"",A53*'MPTO_working_2-way'!$G52)</f>
        <v>2.086486486486486</v>
      </c>
      <c r="E53" s="32">
        <f>IF(OR($A53="",$B53=""),"",B53*'MPTO_working_2-way'!$G52)</f>
        <v>1.9203980099502489</v>
      </c>
      <c r="F53" s="30">
        <f>IF(OR($A53="",$B53=""),"",'MPTO_working_2-way'!D52)</f>
        <v>2.0899255304201207</v>
      </c>
      <c r="G53" s="32">
        <f>IF(OR($A53="",$B53=""),"",'MPTO_working_2-way'!E52)</f>
        <v>1.9174938764986464</v>
      </c>
      <c r="H53" s="30">
        <f>IF(OR($A53="",$B53=""),"",'OddsRatio_working_2-way'!M52)</f>
        <v>2.0900620597551534</v>
      </c>
      <c r="I53" s="30">
        <f>IF(OR($A53="",$B53=""),"",'OddsRatio_working_2-way'!N52)</f>
        <v>1.91737896118008</v>
      </c>
      <c r="J53" s="30">
        <f>IF('Log_working_2-way'!$D52="","",A53^('Log_working_2-way'!$D52))</f>
        <v>2.0916381493676872</v>
      </c>
      <c r="K53" s="32">
        <f>IF('Log_working_2-way'!$D52="","",B53^('Log_working_2-way'!$D52))</f>
        <v>1.9160544641822177</v>
      </c>
      <c r="L53" s="37">
        <f t="shared" si="9"/>
        <v>0.47927461139896382</v>
      </c>
      <c r="M53" s="37">
        <f t="shared" si="10"/>
        <v>0.52072538860103623</v>
      </c>
      <c r="N53" s="38">
        <v>149</v>
      </c>
      <c r="O53" s="38">
        <f t="shared" si="11"/>
        <v>74.870646766169145</v>
      </c>
      <c r="P53" s="38">
        <f t="shared" si="12"/>
        <v>68.459459459459467</v>
      </c>
      <c r="Q53" s="38">
        <f t="shared" si="13"/>
        <v>80.540540540540533</v>
      </c>
      <c r="R53" s="38">
        <f t="shared" si="14"/>
        <v>74.129353233830855</v>
      </c>
      <c r="S53" s="39">
        <f t="shared" si="15"/>
        <v>-5.6698937743713884</v>
      </c>
      <c r="T53" s="39">
        <f t="shared" si="16"/>
        <v>-5.6698937743713884</v>
      </c>
      <c r="U53" t="s">
        <v>233</v>
      </c>
      <c r="V53" t="s">
        <v>234</v>
      </c>
      <c r="W53" t="s">
        <v>338</v>
      </c>
      <c r="X53" t="s">
        <v>334</v>
      </c>
      <c r="Y53" s="41"/>
    </row>
    <row r="54" spans="1:25" ht="15" x14ac:dyDescent="0.25">
      <c r="A54">
        <v>2.2999999999999998</v>
      </c>
      <c r="B54">
        <v>1.65</v>
      </c>
      <c r="C54" s="29">
        <f t="shared" si="0"/>
        <v>4.0843214756258295E-2</v>
      </c>
      <c r="D54" s="30">
        <f>IF(OR($A54="",$B54=""),"",A54*'MPTO_working_2-way'!$G53)</f>
        <v>2.393939393939394</v>
      </c>
      <c r="E54" s="32">
        <f>IF(OR($A54="",$B54=""),"",B54*'MPTO_working_2-way'!$G53)</f>
        <v>1.7173913043478262</v>
      </c>
      <c r="F54" s="30">
        <f>IF(OR($A54="",$B54=""),"",'MPTO_working_2-way'!D53)</f>
        <v>2.4133545310015898</v>
      </c>
      <c r="G54" s="32">
        <f>IF(OR($A54="",$B54=""),"",'MPTO_working_2-way'!E53)</f>
        <v>1.7075365579302588</v>
      </c>
      <c r="H54" s="30">
        <f>IF(OR($A54="",$B54=""),"",'OddsRatio_working_2-way'!M53)</f>
        <v>2.4142135623730949</v>
      </c>
      <c r="I54" s="30">
        <f>IF(OR($A54="",$B54=""),"",'OddsRatio_working_2-way'!N53)</f>
        <v>1.7071067811865481</v>
      </c>
      <c r="J54" s="30">
        <f>IF('Log_working_2-way'!$D53="","",A54^('Log_working_2-way'!$D53))</f>
        <v>2.4232620837218128</v>
      </c>
      <c r="K54" s="32">
        <f>IF('Log_working_2-way'!$D53="","",B54^('Log_working_2-way'!$D53))</f>
        <v>1.7026112839208782</v>
      </c>
      <c r="L54" s="37">
        <f t="shared" si="9"/>
        <v>0.41772151898734178</v>
      </c>
      <c r="M54" s="37">
        <f t="shared" si="10"/>
        <v>0.58227848101265822</v>
      </c>
      <c r="N54" s="38">
        <v>150</v>
      </c>
      <c r="O54" s="38">
        <f t="shared" si="11"/>
        <v>84.782608695652186</v>
      </c>
      <c r="P54" s="38">
        <f t="shared" si="12"/>
        <v>59.090909090909093</v>
      </c>
      <c r="Q54" s="38">
        <f t="shared" si="13"/>
        <v>90.909090909090907</v>
      </c>
      <c r="R54" s="38">
        <f t="shared" si="14"/>
        <v>65.217391304347828</v>
      </c>
      <c r="S54" s="39">
        <f t="shared" si="15"/>
        <v>-6.1264822134387202</v>
      </c>
      <c r="T54" s="39">
        <f t="shared" si="16"/>
        <v>-6.1264822134387344</v>
      </c>
      <c r="U54" t="s">
        <v>235</v>
      </c>
      <c r="V54" t="s">
        <v>236</v>
      </c>
      <c r="W54" t="s">
        <v>338</v>
      </c>
      <c r="X54" t="s">
        <v>334</v>
      </c>
      <c r="Y54" s="41"/>
    </row>
    <row r="55" spans="1:25" ht="15" x14ac:dyDescent="0.25">
      <c r="A55">
        <v>1.67</v>
      </c>
      <c r="B55">
        <v>2.2599999999999998</v>
      </c>
      <c r="C55" s="29">
        <f t="shared" si="0"/>
        <v>4.1280271315775607E-2</v>
      </c>
      <c r="D55" s="30">
        <f>IF(OR($A55="",$B55=""),"",A55*'MPTO_working_2-way'!$G54)</f>
        <v>1.7389380530973453</v>
      </c>
      <c r="E55" s="32">
        <f>IF(OR($A55="",$B55=""),"",B55*'MPTO_working_2-way'!$G54)</f>
        <v>2.3532934131736525</v>
      </c>
      <c r="F55" s="30">
        <f>IF(OR($A55="",$B55=""),"",'MPTO_working_2-way'!D54)</f>
        <v>1.7296182576417214</v>
      </c>
      <c r="G55" s="32">
        <f>IF(OR($A55="",$B55=""),"",'MPTO_working_2-way'!E54)</f>
        <v>2.3705797374536774</v>
      </c>
      <c r="H55" s="30">
        <f>IF(OR($A55="",$B55=""),"",'OddsRatio_working_2-way'!M54)</f>
        <v>1.729209182433979</v>
      </c>
      <c r="I55" s="30">
        <f>IF(OR($A55="",$B55=""),"",'OddsRatio_working_2-way'!N54)</f>
        <v>2.3713486117415123</v>
      </c>
      <c r="J55" s="30">
        <f>IF('Log_working_2-way'!$D54="","",A55^('Log_working_2-way'!$D54))</f>
        <v>1.7249569996766947</v>
      </c>
      <c r="K55" s="32">
        <f>IF('Log_working_2-way'!$D54="","",B55^('Log_working_2-way'!$D54))</f>
        <v>2.3793921576668016</v>
      </c>
      <c r="L55" s="37">
        <f t="shared" si="9"/>
        <v>0.57506361323155208</v>
      </c>
      <c r="M55" s="37">
        <f t="shared" si="10"/>
        <v>0.42493638676844786</v>
      </c>
      <c r="N55" s="38">
        <v>151</v>
      </c>
      <c r="O55" s="38">
        <f t="shared" si="11"/>
        <v>60.580838323353291</v>
      </c>
      <c r="P55" s="38">
        <f t="shared" si="12"/>
        <v>84.185840707964601</v>
      </c>
      <c r="Q55" s="38">
        <f t="shared" si="13"/>
        <v>66.814159292035399</v>
      </c>
      <c r="R55" s="38">
        <f t="shared" si="14"/>
        <v>90.419161676646709</v>
      </c>
      <c r="S55" s="39">
        <f t="shared" si="15"/>
        <v>-6.2333209686821078</v>
      </c>
      <c r="T55" s="39">
        <f t="shared" si="16"/>
        <v>-6.2333209686821078</v>
      </c>
      <c r="U55" t="s">
        <v>237</v>
      </c>
      <c r="V55" t="s">
        <v>238</v>
      </c>
      <c r="W55" t="s">
        <v>338</v>
      </c>
      <c r="X55" t="s">
        <v>334</v>
      </c>
      <c r="Y55" s="41"/>
    </row>
    <row r="56" spans="1:25" ht="15" x14ac:dyDescent="0.25">
      <c r="A56">
        <v>2.16</v>
      </c>
      <c r="B56">
        <v>1.72</v>
      </c>
      <c r="C56" s="29">
        <f t="shared" si="0"/>
        <v>4.4358311800172245E-2</v>
      </c>
      <c r="D56" s="30">
        <f>IF(OR($A56="",$B56=""),"",A56*'MPTO_working_2-way'!$G55)</f>
        <v>2.2558139534883721</v>
      </c>
      <c r="E56" s="32">
        <f>IF(OR($A56="",$B56=""),"",B56*'MPTO_working_2-way'!$G55)</f>
        <v>1.7962962962962963</v>
      </c>
      <c r="F56" s="30">
        <f>IF(OR($A56="",$B56=""),"",'MPTO_working_2-way'!D55)</f>
        <v>2.2686858817782118</v>
      </c>
      <c r="G56" s="32">
        <f>IF(OR($A56="",$B56=""),"",'MPTO_working_2-way'!E55)</f>
        <v>1.7882171736619177</v>
      </c>
      <c r="H56" s="30">
        <f>IF(OR($A56="",$B56=""),"",'OddsRatio_working_2-way'!M55)</f>
        <v>2.2692955176439846</v>
      </c>
      <c r="I56" s="30">
        <f>IF(OR($A56="",$B56=""),"",'OddsRatio_working_2-way'!N55)</f>
        <v>1.7878385971583355</v>
      </c>
      <c r="J56" s="30">
        <f>IF('Log_working_2-way'!$D55="","",A56^('Log_working_2-way'!$D55))</f>
        <v>2.2752758866273552</v>
      </c>
      <c r="K56" s="32">
        <f>IF('Log_working_2-way'!$D55="","",B56^('Log_working_2-way'!$D55))</f>
        <v>1.7841440510917015</v>
      </c>
      <c r="L56" s="37">
        <f t="shared" si="9"/>
        <v>0.44329896907216493</v>
      </c>
      <c r="M56" s="37">
        <f t="shared" si="10"/>
        <v>0.55670103092783507</v>
      </c>
      <c r="N56" s="38">
        <v>152</v>
      </c>
      <c r="O56" s="38">
        <f t="shared" si="11"/>
        <v>81.629629629629648</v>
      </c>
      <c r="P56" s="38">
        <f t="shared" si="12"/>
        <v>63.627906976744185</v>
      </c>
      <c r="Q56" s="38">
        <f t="shared" si="13"/>
        <v>88.372093023255815</v>
      </c>
      <c r="R56" s="38">
        <f t="shared" si="14"/>
        <v>70.370370370370367</v>
      </c>
      <c r="S56" s="39">
        <f t="shared" si="15"/>
        <v>-6.7424633936261671</v>
      </c>
      <c r="T56" s="39">
        <f t="shared" si="16"/>
        <v>-6.7424633936261813</v>
      </c>
      <c r="U56" t="s">
        <v>239</v>
      </c>
      <c r="V56" t="s">
        <v>240</v>
      </c>
      <c r="W56" t="s">
        <v>338</v>
      </c>
      <c r="X56" t="s">
        <v>334</v>
      </c>
      <c r="Y56" s="41"/>
    </row>
    <row r="57" spans="1:25" ht="15" x14ac:dyDescent="0.25">
      <c r="A57">
        <v>1.59</v>
      </c>
      <c r="B57">
        <v>2.48</v>
      </c>
      <c r="C57" s="29">
        <f t="shared" si="0"/>
        <v>3.2156624061675743E-2</v>
      </c>
      <c r="D57" s="30">
        <f>IF(OR($A57="",$B57=""),"",A57*'MPTO_working_2-way'!$G56)</f>
        <v>1.6411290322580645</v>
      </c>
      <c r="E57" s="32">
        <f>IF(OR($A57="",$B57=""),"",B57*'MPTO_working_2-way'!$G56)</f>
        <v>2.5597484276729556</v>
      </c>
      <c r="F57" s="30">
        <f>IF(OR($A57="",$B57=""),"",'MPTO_working_2-way'!D56)</f>
        <v>1.6317139783166432</v>
      </c>
      <c r="G57" s="32">
        <f>IF(OR($A57="",$B57=""),"",'MPTO_working_2-way'!E56)</f>
        <v>2.5829948906065767</v>
      </c>
      <c r="H57" s="30">
        <f>IF(OR($A57="",$B57=""),"",'OddsRatio_working_2-way'!M56)</f>
        <v>1.6313862911472248</v>
      </c>
      <c r="I57" s="30">
        <f>IF(OR($A57="",$B57=""),"",'OddsRatio_working_2-way'!N56)</f>
        <v>2.583816459148971</v>
      </c>
      <c r="J57" s="30">
        <f>IF('Log_working_2-way'!$D56="","",A57^('Log_working_2-way'!$D56))</f>
        <v>1.6271068176815173</v>
      </c>
      <c r="K57" s="32">
        <f>IF('Log_working_2-way'!$D56="","",B57^('Log_working_2-way'!$D56))</f>
        <v>2.5946246664914949</v>
      </c>
      <c r="L57" s="37">
        <f t="shared" si="9"/>
        <v>0.60933660933660938</v>
      </c>
      <c r="M57" s="37">
        <f t="shared" si="10"/>
        <v>0.39066339066339073</v>
      </c>
      <c r="N57" s="38">
        <v>153</v>
      </c>
      <c r="O57" s="38">
        <f t="shared" si="11"/>
        <v>56.773584905660378</v>
      </c>
      <c r="P57" s="38">
        <f t="shared" si="12"/>
        <v>91.306451612903231</v>
      </c>
      <c r="Q57" s="38">
        <f t="shared" si="13"/>
        <v>61.693548387096776</v>
      </c>
      <c r="R57" s="38">
        <f t="shared" si="14"/>
        <v>96.226415094339615</v>
      </c>
      <c r="S57" s="39">
        <f t="shared" si="15"/>
        <v>-4.9199634814363975</v>
      </c>
      <c r="T57" s="39">
        <f t="shared" si="16"/>
        <v>-4.9199634814363833</v>
      </c>
      <c r="U57" t="s">
        <v>241</v>
      </c>
      <c r="V57" t="s">
        <v>242</v>
      </c>
      <c r="W57" t="s">
        <v>342</v>
      </c>
      <c r="X57" t="s">
        <v>334</v>
      </c>
      <c r="Y57" s="41"/>
    </row>
    <row r="58" spans="1:25" ht="15" x14ac:dyDescent="0.25">
      <c r="A58">
        <v>1.33</v>
      </c>
      <c r="B58">
        <v>3.51</v>
      </c>
      <c r="C58" s="29">
        <f t="shared" si="0"/>
        <v>3.6779984148405109E-2</v>
      </c>
      <c r="D58" s="30">
        <f>IF(OR($A58="",$B58=""),"",A58*'MPTO_working_2-way'!$G57)</f>
        <v>1.378917378917379</v>
      </c>
      <c r="E58" s="32">
        <f>IF(OR($A58="",$B58=""),"",B58*'MPTO_working_2-way'!$G57)</f>
        <v>3.6390977443609018</v>
      </c>
      <c r="F58" s="30">
        <f>IF(OR($A58="",$B58=""),"",'MPTO_working_2-way'!D57)</f>
        <v>1.3633456478250077</v>
      </c>
      <c r="G58" s="32">
        <f>IF(OR($A58="",$B58=""),"",'MPTO_working_2-way'!E57)</f>
        <v>3.7522002973917927</v>
      </c>
      <c r="H58" s="30">
        <f>IF(OR($A58="",$B58=""),"",'OddsRatio_working_2-way'!M57)</f>
        <v>1.362593579073951</v>
      </c>
      <c r="I58" s="30">
        <f>IF(OR($A58="",$B58=""),"",'OddsRatio_working_2-way'!N57)</f>
        <v>3.7579087378048972</v>
      </c>
      <c r="J58" s="30">
        <f>IF('Log_working_2-way'!$D57="","",A58^('Log_working_2-way'!$D57))</f>
        <v>1.3553435102649152</v>
      </c>
      <c r="K58" s="32">
        <f>IF('Log_working_2-way'!$D57="","",B58^('Log_working_2-way'!$D57))</f>
        <v>3.8141783122797954</v>
      </c>
      <c r="L58" s="37">
        <f t="shared" si="9"/>
        <v>0.72520661157024791</v>
      </c>
      <c r="M58" s="37">
        <f t="shared" si="10"/>
        <v>0.27479338842975209</v>
      </c>
      <c r="N58" s="38">
        <v>154</v>
      </c>
      <c r="O58" s="38">
        <f t="shared" si="11"/>
        <v>38.210526315789487</v>
      </c>
      <c r="P58" s="38">
        <f t="shared" si="12"/>
        <v>110.12535612535612</v>
      </c>
      <c r="Q58" s="38">
        <f t="shared" si="13"/>
        <v>43.874643874643873</v>
      </c>
      <c r="R58" s="38">
        <f t="shared" si="14"/>
        <v>115.78947368421052</v>
      </c>
      <c r="S58" s="39">
        <f t="shared" si="15"/>
        <v>-5.6641175588543859</v>
      </c>
      <c r="T58" s="39">
        <f t="shared" si="16"/>
        <v>-5.6641175588544002</v>
      </c>
      <c r="U58" t="s">
        <v>243</v>
      </c>
      <c r="V58" t="s">
        <v>244</v>
      </c>
      <c r="W58" t="s">
        <v>343</v>
      </c>
      <c r="X58" t="s">
        <v>335</v>
      </c>
      <c r="Y58" s="41"/>
    </row>
    <row r="59" spans="1:25" ht="15" x14ac:dyDescent="0.25">
      <c r="A59">
        <v>1.63</v>
      </c>
      <c r="B59">
        <v>2.39</v>
      </c>
      <c r="C59" s="29">
        <f t="shared" si="0"/>
        <v>3.19069743563416E-2</v>
      </c>
      <c r="D59" s="30">
        <f>IF(OR($A59="",$B59=""),"",A59*'MPTO_working_2-way'!$G58)</f>
        <v>1.6820083682008367</v>
      </c>
      <c r="E59" s="32">
        <f>IF(OR($A59="",$B59=""),"",B59*'MPTO_working_2-way'!$G58)</f>
        <v>2.4662576687116564</v>
      </c>
      <c r="F59" s="30">
        <f>IF(OR($A59="",$B59=""),"",'MPTO_working_2-way'!D58)</f>
        <v>1.6735184827201064</v>
      </c>
      <c r="G59" s="32">
        <f>IF(OR($A59="",$B59=""),"",'MPTO_working_2-way'!E58)</f>
        <v>2.4847402493861024</v>
      </c>
      <c r="H59" s="30">
        <f>IF(OR($A59="",$B59=""),"",'OddsRatio_working_2-way'!M58)</f>
        <v>1.6732290918193764</v>
      </c>
      <c r="I59" s="30">
        <f>IF(OR($A59="",$B59=""),"",'OddsRatio_working_2-way'!N58)</f>
        <v>2.4853784724268779</v>
      </c>
      <c r="J59" s="30">
        <f>IF('Log_working_2-way'!$D58="","",A59^('Log_working_2-way'!$D58))</f>
        <v>1.6693751275261461</v>
      </c>
      <c r="K59" s="32">
        <f>IF('Log_working_2-way'!$D58="","",B59^('Log_working_2-way'!$D58))</f>
        <v>2.4939306210789667</v>
      </c>
      <c r="L59" s="37">
        <f t="shared" si="9"/>
        <v>0.59452736318407962</v>
      </c>
      <c r="M59" s="37">
        <f t="shared" si="10"/>
        <v>0.40547263681592038</v>
      </c>
      <c r="N59" s="38">
        <v>155</v>
      </c>
      <c r="O59" s="38">
        <f t="shared" si="11"/>
        <v>59.907975460122685</v>
      </c>
      <c r="P59" s="38">
        <f t="shared" si="12"/>
        <v>90.146443514644361</v>
      </c>
      <c r="Q59" s="38">
        <f t="shared" si="13"/>
        <v>64.853556485355639</v>
      </c>
      <c r="R59" s="38">
        <f t="shared" si="14"/>
        <v>95.092024539877301</v>
      </c>
      <c r="S59" s="39">
        <f t="shared" si="15"/>
        <v>-4.9455810252329542</v>
      </c>
      <c r="T59" s="39">
        <f t="shared" si="16"/>
        <v>-4.94558102523294</v>
      </c>
      <c r="U59" t="s">
        <v>245</v>
      </c>
      <c r="V59" t="s">
        <v>246</v>
      </c>
      <c r="W59" t="s">
        <v>343</v>
      </c>
      <c r="X59" t="s">
        <v>335</v>
      </c>
      <c r="Y59" s="41"/>
    </row>
    <row r="60" spans="1:25" s="35" customFormat="1" ht="15" x14ac:dyDescent="0.25">
      <c r="A60">
        <v>1.62</v>
      </c>
      <c r="B60">
        <v>2.4</v>
      </c>
      <c r="C60" s="29">
        <f t="shared" si="0"/>
        <v>3.3950617283950546E-2</v>
      </c>
      <c r="D60" s="30">
        <f>IF(OR($A60="",$B60=""),"",A60*'MPTO_working_2-way'!$G59)</f>
        <v>1.675</v>
      </c>
      <c r="E60" s="32">
        <f>IF(OR($A60="",$B60=""),"",B60*'MPTO_working_2-way'!$G59)</f>
        <v>2.4814814814814814</v>
      </c>
      <c r="F60" s="30">
        <f>IF(OR($A60="",$B60=""),"",'MPTO_working_2-way'!D59)</f>
        <v>1.6658097686375322</v>
      </c>
      <c r="G60" s="32">
        <f>IF(OR($A60="",$B60=""),"",'MPTO_working_2-way'!E59)</f>
        <v>2.5019305019305014</v>
      </c>
      <c r="H60" s="30">
        <f>IF(OR($A60="",$B60=""),"",'OddsRatio_working_2-way'!M59)</f>
        <v>1.6654751256486924</v>
      </c>
      <c r="I60" s="30">
        <f>IF(OR($A60="",$B60=""),"",'OddsRatio_working_2-way'!N59)</f>
        <v>2.502685767593821</v>
      </c>
      <c r="J60" s="30">
        <f>IF('Log_working_2-way'!$D59="","",A60^('Log_working_2-way'!$D59))</f>
        <v>1.6612975476246807</v>
      </c>
      <c r="K60" s="32">
        <f>IF('Log_working_2-way'!$D59="","",B60^('Log_working_2-way'!$D59))</f>
        <v>2.5121786003771214</v>
      </c>
      <c r="L60" s="37">
        <f t="shared" si="9"/>
        <v>0.59701492537313428</v>
      </c>
      <c r="M60" s="37">
        <f t="shared" si="10"/>
        <v>0.40298507462686567</v>
      </c>
      <c r="N60" s="38">
        <v>156</v>
      </c>
      <c r="O60" s="38">
        <f t="shared" si="11"/>
        <v>59.703703703703717</v>
      </c>
      <c r="P60" s="38">
        <f t="shared" si="12"/>
        <v>91</v>
      </c>
      <c r="Q60" s="38">
        <f t="shared" si="13"/>
        <v>65</v>
      </c>
      <c r="R60" s="38">
        <f t="shared" si="14"/>
        <v>96.296296296296291</v>
      </c>
      <c r="S60" s="39">
        <f t="shared" si="15"/>
        <v>-5.2962962962962834</v>
      </c>
      <c r="T60" s="39">
        <f t="shared" si="16"/>
        <v>-5.2962962962962905</v>
      </c>
      <c r="U60" t="s">
        <v>247</v>
      </c>
      <c r="V60" t="s">
        <v>248</v>
      </c>
      <c r="W60" t="s">
        <v>343</v>
      </c>
      <c r="X60" t="s">
        <v>335</v>
      </c>
      <c r="Y60" s="41"/>
    </row>
    <row r="61" spans="1:25" ht="15" x14ac:dyDescent="0.25">
      <c r="A61">
        <v>1.4</v>
      </c>
      <c r="B61">
        <v>2.97</v>
      </c>
      <c r="C61" s="29">
        <f t="shared" si="0"/>
        <v>5.0986050986050913E-2</v>
      </c>
      <c r="D61" s="30">
        <f>IF(OR($A61="",$B61=""),"",A61*'MPTO_working_2-way'!$G60)</f>
        <v>1.4713804713804712</v>
      </c>
      <c r="E61" s="32">
        <f>IF(OR($A61="",$B61=""),"",B61*'MPTO_working_2-way'!$G60)</f>
        <v>3.1214285714285714</v>
      </c>
      <c r="F61" s="30">
        <f>IF(OR($A61="",$B61=""),"",'MPTO_working_2-way'!D60)</f>
        <v>1.4518156424581004</v>
      </c>
      <c r="G61" s="32">
        <f>IF(OR($A61="",$B61=""),"",'MPTO_working_2-way'!E60)</f>
        <v>3.2132921174652238</v>
      </c>
      <c r="H61" s="30">
        <f>IF(OR($A61="",$B61=""),"",'OddsRatio_working_2-way'!M60)</f>
        <v>1.4506059090593328</v>
      </c>
      <c r="I61" s="30">
        <f>IF(OR($A61="",$B61=""),"",'OddsRatio_working_2-way'!N60)</f>
        <v>3.2192341021172148</v>
      </c>
      <c r="J61" s="30">
        <f>IF('Log_working_2-way'!$D60="","",A61^('Log_working_2-way'!$D60))</f>
        <v>1.4415503926459476</v>
      </c>
      <c r="K61" s="32">
        <f>IF('Log_working_2-way'!$D60="","",B61^('Log_working_2-way'!$D60))</f>
        <v>3.2647471650888478</v>
      </c>
      <c r="L61" s="37">
        <f t="shared" si="9"/>
        <v>0.6796338672768879</v>
      </c>
      <c r="M61" s="37">
        <f t="shared" si="10"/>
        <v>0.32036613272311215</v>
      </c>
      <c r="N61" s="38">
        <v>157</v>
      </c>
      <c r="O61" s="38">
        <f t="shared" si="11"/>
        <v>44.857142857142847</v>
      </c>
      <c r="P61" s="38">
        <f t="shared" si="12"/>
        <v>104.13804713804713</v>
      </c>
      <c r="Q61" s="38">
        <f t="shared" si="13"/>
        <v>52.861952861952858</v>
      </c>
      <c r="R61" s="38">
        <f t="shared" si="14"/>
        <v>112.14285714285714</v>
      </c>
      <c r="S61" s="39">
        <f t="shared" si="15"/>
        <v>-8.004810004810011</v>
      </c>
      <c r="T61" s="39">
        <f t="shared" si="16"/>
        <v>-8.004810004810011</v>
      </c>
      <c r="U61" t="s">
        <v>249</v>
      </c>
      <c r="V61" t="s">
        <v>250</v>
      </c>
      <c r="W61" t="s">
        <v>343</v>
      </c>
      <c r="X61" t="s">
        <v>335</v>
      </c>
      <c r="Y61" s="41"/>
    </row>
    <row r="62" spans="1:25" ht="15" x14ac:dyDescent="0.25">
      <c r="A62">
        <v>1.54</v>
      </c>
      <c r="B62">
        <v>2.57</v>
      </c>
      <c r="C62" s="29">
        <f t="shared" si="0"/>
        <v>3.845570771640805E-2</v>
      </c>
      <c r="D62" s="30">
        <f>IF(OR($A62="",$B62=""),"",A62*'MPTO_working_2-way'!$G61)</f>
        <v>1.5992217898832684</v>
      </c>
      <c r="E62" s="32">
        <f>IF(OR($A62="",$B62=""),"",B62*'MPTO_working_2-way'!$G61)</f>
        <v>2.6688311688311686</v>
      </c>
      <c r="F62" s="30">
        <f>IF(OR($A62="",$B62=""),"",'MPTO_working_2-way'!D61)</f>
        <v>1.5869922611171257</v>
      </c>
      <c r="G62" s="32">
        <f>IF(OR($A62="",$B62=""),"",'MPTO_working_2-way'!E61)</f>
        <v>2.7035999726757289</v>
      </c>
      <c r="H62" s="30">
        <f>IF(OR($A62="",$B62=""),"",'OddsRatio_working_2-way'!M61)</f>
        <v>1.5864716912059673</v>
      </c>
      <c r="I62" s="30">
        <f>IF(OR($A62="",$B62=""),"",'OddsRatio_working_2-way'!N61)</f>
        <v>2.7051121392469786</v>
      </c>
      <c r="J62" s="30">
        <f>IF('Log_working_2-way'!$D61="","",A62^('Log_working_2-way'!$D61))</f>
        <v>1.5808854671048231</v>
      </c>
      <c r="K62" s="32">
        <f>IF('Log_working_2-way'!$D61="","",B62^('Log_working_2-way'!$D61))</f>
        <v>2.7215097581692191</v>
      </c>
      <c r="L62" s="37">
        <f t="shared" si="9"/>
        <v>0.62530413625304138</v>
      </c>
      <c r="M62" s="37">
        <f t="shared" si="10"/>
        <v>0.37469586374695868</v>
      </c>
      <c r="N62" s="38">
        <v>158</v>
      </c>
      <c r="O62" s="38">
        <f t="shared" si="11"/>
        <v>55.402597402597401</v>
      </c>
      <c r="P62" s="38">
        <f t="shared" si="12"/>
        <v>96.521400778210122</v>
      </c>
      <c r="Q62" s="38">
        <f t="shared" si="13"/>
        <v>61.478599221789885</v>
      </c>
      <c r="R62" s="38">
        <f t="shared" si="14"/>
        <v>102.59740259740259</v>
      </c>
      <c r="S62" s="39">
        <f t="shared" si="15"/>
        <v>-6.0760018191924843</v>
      </c>
      <c r="T62" s="39">
        <f t="shared" si="16"/>
        <v>-6.0760018191924701</v>
      </c>
      <c r="U62" t="s">
        <v>251</v>
      </c>
      <c r="V62" t="s">
        <v>252</v>
      </c>
      <c r="W62" t="s">
        <v>343</v>
      </c>
      <c r="X62" t="s">
        <v>335</v>
      </c>
      <c r="Y62" s="41"/>
    </row>
    <row r="63" spans="1:25" ht="15" x14ac:dyDescent="0.25">
      <c r="A63">
        <v>1.49</v>
      </c>
      <c r="B63">
        <v>2.72</v>
      </c>
      <c r="C63" s="29">
        <f t="shared" si="0"/>
        <v>3.8787998420844794E-2</v>
      </c>
      <c r="D63" s="30">
        <f>IF(OR($A63="",$B63=""),"",A63*'MPTO_working_2-way'!$G62)</f>
        <v>1.5477941176470587</v>
      </c>
      <c r="E63" s="32">
        <f>IF(OR($A63="",$B63=""),"",B63*'MPTO_working_2-way'!$G62)</f>
        <v>2.825503355704698</v>
      </c>
      <c r="F63" s="30">
        <f>IF(OR($A63="",$B63=""),"",'MPTO_working_2-way'!D62)</f>
        <v>1.5343378511395471</v>
      </c>
      <c r="G63" s="32">
        <f>IF(OR($A63="",$B63=""),"",'MPTO_working_2-way'!E62)</f>
        <v>2.871475131075528</v>
      </c>
      <c r="H63" s="30">
        <f>IF(OR($A63="",$B63=""),"",'OddsRatio_working_2-way'!M62)</f>
        <v>1.5337449961641161</v>
      </c>
      <c r="I63" s="30">
        <f>IF(OR($A63="",$B63=""),"",'OddsRatio_working_2-way'!N62)</f>
        <v>2.8735538640862863</v>
      </c>
      <c r="J63" s="30">
        <f>IF('Log_working_2-way'!$D62="","",A63^('Log_working_2-way'!$D62))</f>
        <v>1.5275818810140851</v>
      </c>
      <c r="K63" s="32">
        <f>IF('Log_working_2-way'!$D62="","",B63^('Log_working_2-way'!$D62))</f>
        <v>2.8954403780457492</v>
      </c>
      <c r="L63" s="37">
        <f t="shared" si="9"/>
        <v>0.64608076009501192</v>
      </c>
      <c r="M63" s="37">
        <f t="shared" si="10"/>
        <v>0.35391923990498814</v>
      </c>
      <c r="N63" s="38">
        <v>159</v>
      </c>
      <c r="O63" s="38">
        <f t="shared" si="11"/>
        <v>52.288590604026844</v>
      </c>
      <c r="P63" s="38">
        <f t="shared" si="12"/>
        <v>100.54411764705883</v>
      </c>
      <c r="Q63" s="38">
        <f t="shared" si="13"/>
        <v>58.455882352941174</v>
      </c>
      <c r="R63" s="38">
        <f t="shared" si="14"/>
        <v>106.71140939597316</v>
      </c>
      <c r="S63" s="39">
        <f t="shared" si="15"/>
        <v>-6.1672917489143302</v>
      </c>
      <c r="T63" s="39">
        <f t="shared" si="16"/>
        <v>-6.1672917489143373</v>
      </c>
      <c r="U63" t="s">
        <v>253</v>
      </c>
      <c r="V63" t="s">
        <v>254</v>
      </c>
      <c r="W63" t="s">
        <v>343</v>
      </c>
      <c r="X63" t="s">
        <v>335</v>
      </c>
      <c r="Y63" s="41"/>
    </row>
    <row r="64" spans="1:25" ht="15" x14ac:dyDescent="0.25">
      <c r="A64">
        <v>1.56</v>
      </c>
      <c r="B64">
        <v>2.5299999999999998</v>
      </c>
      <c r="C64" s="29">
        <f t="shared" si="0"/>
        <v>3.6282558021688338E-2</v>
      </c>
      <c r="D64" s="30">
        <f>IF(OR($A64="",$B64=""),"",A64*'MPTO_working_2-way'!$G63)</f>
        <v>1.6166007905138338</v>
      </c>
      <c r="E64" s="32">
        <f>IF(OR($A64="",$B64=""),"",B64*'MPTO_working_2-way'!$G63)</f>
        <v>2.6217948717948714</v>
      </c>
      <c r="F64" s="30">
        <f>IF(OR($A64="",$B64=""),"",'MPTO_working_2-way'!D63)</f>
        <v>1.6054344288968434</v>
      </c>
      <c r="G64" s="32">
        <f>IF(OR($A64="",$B64=""),"",'MPTO_working_2-way'!E63)</f>
        <v>2.6517065305025525</v>
      </c>
      <c r="H64" s="30">
        <f>IF(OR($A64="",$B64=""),"",'OddsRatio_working_2-way'!M63)</f>
        <v>1.6049901419820203</v>
      </c>
      <c r="I64" s="30">
        <f>IF(OR($A64="",$B64=""),"",'OddsRatio_working_2-way'!N63)</f>
        <v>2.6529194950580188</v>
      </c>
      <c r="J64" s="30">
        <f>IF('Log_working_2-way'!$D63="","",A64^('Log_working_2-way'!$D63))</f>
        <v>1.59989881469138</v>
      </c>
      <c r="K64" s="32">
        <f>IF('Log_working_2-way'!$D63="","",B64^('Log_working_2-way'!$D63))</f>
        <v>2.6669477843763532</v>
      </c>
      <c r="L64" s="37">
        <f t="shared" si="9"/>
        <v>0.61858190709046468</v>
      </c>
      <c r="M64" s="37">
        <f t="shared" si="10"/>
        <v>0.38141809290953549</v>
      </c>
      <c r="N64" s="38">
        <v>160</v>
      </c>
      <c r="O64" s="38">
        <f t="shared" si="11"/>
        <v>57.435897435897445</v>
      </c>
      <c r="P64" s="38">
        <f t="shared" si="12"/>
        <v>96.758893280632407</v>
      </c>
      <c r="Q64" s="38">
        <f t="shared" si="13"/>
        <v>63.241106719367593</v>
      </c>
      <c r="R64" s="38">
        <f t="shared" si="14"/>
        <v>102.56410256410255</v>
      </c>
      <c r="S64" s="39">
        <f t="shared" si="15"/>
        <v>-5.8052092834701483</v>
      </c>
      <c r="T64" s="39">
        <f t="shared" si="16"/>
        <v>-5.8052092834701483</v>
      </c>
      <c r="U64" t="s">
        <v>255</v>
      </c>
      <c r="V64" t="s">
        <v>256</v>
      </c>
      <c r="W64" t="s">
        <v>343</v>
      </c>
      <c r="X64" t="s">
        <v>335</v>
      </c>
      <c r="Y64" s="41"/>
    </row>
    <row r="65" spans="1:25" ht="15" x14ac:dyDescent="0.25">
      <c r="A65">
        <v>1.55</v>
      </c>
      <c r="B65">
        <v>2.57</v>
      </c>
      <c r="C65" s="29">
        <f t="shared" si="0"/>
        <v>3.4266348688339443E-2</v>
      </c>
      <c r="D65" s="30">
        <f>IF(OR($A65="",$B65=""),"",A65*'MPTO_working_2-way'!$G64)</f>
        <v>1.6031128404669261</v>
      </c>
      <c r="E65" s="32">
        <f>IF(OR($A65="",$B65=""),"",B65*'MPTO_working_2-way'!$G64)</f>
        <v>2.6580645161290324</v>
      </c>
      <c r="F65" s="30">
        <f>IF(OR($A65="",$B65=""),"",'MPTO_working_2-way'!D64)</f>
        <v>1.5922854002198461</v>
      </c>
      <c r="G65" s="32">
        <f>IF(OR($A65="",$B65=""),"",'MPTO_working_2-way'!E64)</f>
        <v>2.6883752319892018</v>
      </c>
      <c r="H65" s="30">
        <f>IF(OR($A65="",$B65=""),"",'OddsRatio_working_2-way'!M64)</f>
        <v>1.5918770745159672</v>
      </c>
      <c r="I65" s="30">
        <f>IF(OR($A65="",$B65=""),"",'OddsRatio_working_2-way'!N64)</f>
        <v>2.6895400127092146</v>
      </c>
      <c r="J65" s="30">
        <f>IF('Log_working_2-way'!$D64="","",A65^('Log_working_2-way'!$D64))</f>
        <v>1.5869428836481319</v>
      </c>
      <c r="K65" s="32">
        <f>IF('Log_working_2-way'!$D64="","",B65^('Log_working_2-way'!$D64))</f>
        <v>2.7037432906322652</v>
      </c>
      <c r="L65" s="37">
        <f t="shared" si="9"/>
        <v>0.62378640776699024</v>
      </c>
      <c r="M65" s="37">
        <f t="shared" si="10"/>
        <v>0.37621359223300971</v>
      </c>
      <c r="N65" s="38">
        <v>161</v>
      </c>
      <c r="O65" s="38">
        <f t="shared" si="11"/>
        <v>57.12903225806452</v>
      </c>
      <c r="P65" s="38">
        <f t="shared" si="12"/>
        <v>98.354085603112836</v>
      </c>
      <c r="Q65" s="38">
        <f t="shared" si="13"/>
        <v>62.645914396887157</v>
      </c>
      <c r="R65" s="38">
        <f t="shared" si="14"/>
        <v>103.87096774193549</v>
      </c>
      <c r="S65" s="39">
        <f t="shared" si="15"/>
        <v>-5.5168821388226377</v>
      </c>
      <c r="T65" s="39">
        <f t="shared" si="16"/>
        <v>-5.5168821388226519</v>
      </c>
      <c r="U65" t="s">
        <v>257</v>
      </c>
      <c r="V65" t="s">
        <v>258</v>
      </c>
      <c r="W65" t="s">
        <v>343</v>
      </c>
      <c r="X65" t="s">
        <v>335</v>
      </c>
      <c r="Y65" s="41"/>
    </row>
    <row r="66" spans="1:25" ht="15" x14ac:dyDescent="0.25">
      <c r="A66">
        <v>1.34</v>
      </c>
      <c r="B66">
        <v>3.38</v>
      </c>
      <c r="C66" s="29">
        <f t="shared" si="0"/>
        <v>4.2126644882098274E-2</v>
      </c>
      <c r="D66" s="30">
        <f>IF(OR($A66="",$B66=""),"",A66*'MPTO_working_2-way'!$G65)</f>
        <v>1.3964497041420119</v>
      </c>
      <c r="E66" s="32">
        <f>IF(OR($A66="",$B66=""),"",B66*'MPTO_working_2-way'!$G65)</f>
        <v>3.522388059701492</v>
      </c>
      <c r="F66" s="30">
        <f>IF(OR($A66="",$B66=""),"",'MPTO_working_2-way'!D65)</f>
        <v>1.3789198075869209</v>
      </c>
      <c r="G66" s="32">
        <f>IF(OR($A66="",$B66=""),"",'MPTO_working_2-way'!E65)</f>
        <v>3.6390808291820655</v>
      </c>
      <c r="H66" s="30">
        <f>IF(OR($A66="",$B66=""),"",'OddsRatio_working_2-way'!M65)</f>
        <v>1.3779644730092271</v>
      </c>
      <c r="I66" s="30">
        <f>IF(OR($A66="",$B66=""),"",'OddsRatio_working_2-way'!N65)</f>
        <v>3.6457513110645885</v>
      </c>
      <c r="J66" s="30">
        <f>IF('Log_working_2-way'!$D65="","",A66^('Log_working_2-way'!$D65))</f>
        <v>1.3698108618146172</v>
      </c>
      <c r="K66" s="32">
        <f>IF('Log_working_2-way'!$D65="","",B66^('Log_working_2-way'!$D65))</f>
        <v>3.7040849884347917</v>
      </c>
      <c r="L66" s="37">
        <f t="shared" si="9"/>
        <v>0.71610169491525422</v>
      </c>
      <c r="M66" s="37">
        <f t="shared" si="10"/>
        <v>0.28389830508474578</v>
      </c>
      <c r="N66" s="38">
        <v>162</v>
      </c>
      <c r="O66" s="38">
        <f t="shared" si="11"/>
        <v>41.104477611940304</v>
      </c>
      <c r="P66" s="38">
        <f t="shared" si="12"/>
        <v>114.07100591715975</v>
      </c>
      <c r="Q66" s="38">
        <f t="shared" si="13"/>
        <v>47.928994082840241</v>
      </c>
      <c r="R66" s="38">
        <f t="shared" si="14"/>
        <v>120.89552238805969</v>
      </c>
      <c r="S66" s="39">
        <f t="shared" si="15"/>
        <v>-6.8245164708999368</v>
      </c>
      <c r="T66" s="39">
        <f t="shared" si="16"/>
        <v>-6.8245164708999368</v>
      </c>
      <c r="U66" t="s">
        <v>259</v>
      </c>
      <c r="V66" t="s">
        <v>260</v>
      </c>
      <c r="W66" t="s">
        <v>343</v>
      </c>
      <c r="X66" t="s">
        <v>335</v>
      </c>
      <c r="Y66" s="41"/>
    </row>
    <row r="67" spans="1:25" ht="15" x14ac:dyDescent="0.25">
      <c r="A67">
        <v>1.6</v>
      </c>
      <c r="B67">
        <v>2.46</v>
      </c>
      <c r="C67" s="29">
        <f t="shared" ref="C67:C130" si="17">IF(OR($A67="",$B67=""),"",(1/A67)+(1/B67)-1)</f>
        <v>3.1504065040650397E-2</v>
      </c>
      <c r="D67" s="30">
        <f>IF(OR($A67="",$B67=""),"",A67*'MPTO_working_2-way'!$G66)</f>
        <v>1.6504065040650406</v>
      </c>
      <c r="E67" s="32">
        <f>IF(OR($A67="",$B67=""),"",B67*'MPTO_working_2-way'!$G66)</f>
        <v>2.5375000000000001</v>
      </c>
      <c r="F67" s="30">
        <f>IF(OR($A67="",$B67=""),"",'MPTO_working_2-way'!D66)</f>
        <v>1.6413678065054211</v>
      </c>
      <c r="G67" s="32">
        <f>IF(OR($A67="",$B67=""),"",'MPTO_working_2-way'!E66)</f>
        <v>2.5591677503250976</v>
      </c>
      <c r="H67" s="30">
        <f>IF(OR($A67="",$B67=""),"",'OddsRatio_working_2-way'!M66)</f>
        <v>1.6410607647560327</v>
      </c>
      <c r="I67" s="30">
        <f>IF(OR($A67="",$B67=""),"",'OddsRatio_working_2-way'!N66)</f>
        <v>2.5599145275730124</v>
      </c>
      <c r="J67" s="30">
        <f>IF('Log_working_2-way'!$D66="","",A67^('Log_working_2-way'!$D66))</f>
        <v>1.6369550951524368</v>
      </c>
      <c r="K67" s="32">
        <f>IF('Log_working_2-way'!$D66="","",B67^('Log_working_2-way'!$D66))</f>
        <v>2.5699693865556159</v>
      </c>
      <c r="L67" s="37">
        <f t="shared" si="9"/>
        <v>0.60591133004926112</v>
      </c>
      <c r="M67" s="37">
        <f t="shared" si="10"/>
        <v>0.39408866995073888</v>
      </c>
      <c r="N67" s="38">
        <v>163</v>
      </c>
      <c r="O67" s="38">
        <f t="shared" si="11"/>
        <v>61.125000000000007</v>
      </c>
      <c r="P67" s="38">
        <f t="shared" si="12"/>
        <v>96.739837398373993</v>
      </c>
      <c r="Q67" s="38">
        <f t="shared" si="13"/>
        <v>66.260162601626021</v>
      </c>
      <c r="R67" s="38">
        <f t="shared" si="14"/>
        <v>101.875</v>
      </c>
      <c r="S67" s="39">
        <f t="shared" si="15"/>
        <v>-5.1351626016260141</v>
      </c>
      <c r="T67" s="39">
        <f t="shared" si="16"/>
        <v>-5.135162601626007</v>
      </c>
      <c r="U67" t="s">
        <v>77</v>
      </c>
      <c r="V67" t="s">
        <v>261</v>
      </c>
      <c r="W67" t="s">
        <v>84</v>
      </c>
      <c r="X67" t="s">
        <v>335</v>
      </c>
      <c r="Y67" s="41"/>
    </row>
    <row r="68" spans="1:25" ht="15" x14ac:dyDescent="0.25">
      <c r="A68">
        <v>1.92</v>
      </c>
      <c r="B68">
        <v>1.97</v>
      </c>
      <c r="C68" s="29">
        <f t="shared" si="17"/>
        <v>2.844754653130277E-2</v>
      </c>
      <c r="D68" s="30">
        <f>IF(OR($A68="",$B68=""),"",A68*'MPTO_working_2-way'!$G67)</f>
        <v>1.9746192893401013</v>
      </c>
      <c r="E68" s="32">
        <f>IF(OR($A68="",$B68=""),"",B68*'MPTO_working_2-way'!$G67)</f>
        <v>2.0260416666666665</v>
      </c>
      <c r="F68" s="30">
        <f>IF(OR($A68="",$B68=""),"",'MPTO_working_2-way'!D67)</f>
        <v>1.9739066903246005</v>
      </c>
      <c r="G68" s="32">
        <f>IF(OR($A68="",$B68=""),"",'MPTO_working_2-way'!E67)</f>
        <v>2.0267924123888115</v>
      </c>
      <c r="H68" s="30">
        <f>IF(OR($A68="",$B68=""),"",'OddsRatio_working_2-way'!M67)</f>
        <v>1.9738858291644976</v>
      </c>
      <c r="I68" s="30">
        <f>IF(OR($A68="",$B68=""),"",'OddsRatio_working_2-way'!N67)</f>
        <v>2.0268144068364817</v>
      </c>
      <c r="J68" s="30">
        <f>IF('Log_working_2-way'!$D67="","",A68^('Log_working_2-way'!$D67))</f>
        <v>1.9735629954505829</v>
      </c>
      <c r="K68" s="32">
        <f>IF('Log_working_2-way'!$D67="","",B68^('Log_working_2-way'!$D67))</f>
        <v>2.0271548987306875</v>
      </c>
      <c r="L68" s="37">
        <f t="shared" si="9"/>
        <v>0.50642673521850901</v>
      </c>
      <c r="M68" s="37">
        <f t="shared" si="10"/>
        <v>0.49357326478149105</v>
      </c>
      <c r="N68" s="38">
        <v>164</v>
      </c>
      <c r="O68" s="38">
        <f t="shared" si="11"/>
        <v>78.583333333333343</v>
      </c>
      <c r="P68" s="38">
        <f t="shared" si="12"/>
        <v>80.751269035532985</v>
      </c>
      <c r="Q68" s="38">
        <f t="shared" si="13"/>
        <v>83.248730964467001</v>
      </c>
      <c r="R68" s="38">
        <f t="shared" si="14"/>
        <v>85.416666666666671</v>
      </c>
      <c r="S68" s="39">
        <f t="shared" si="15"/>
        <v>-4.6653976311336578</v>
      </c>
      <c r="T68" s="39">
        <f t="shared" si="16"/>
        <v>-4.6653976311336862</v>
      </c>
      <c r="U68" t="s">
        <v>95</v>
      </c>
      <c r="V68" t="s">
        <v>262</v>
      </c>
      <c r="W68" t="s">
        <v>84</v>
      </c>
      <c r="X68" t="s">
        <v>335</v>
      </c>
      <c r="Y68" s="41"/>
    </row>
    <row r="69" spans="1:25" ht="15" x14ac:dyDescent="0.25">
      <c r="A69">
        <v>1.89</v>
      </c>
      <c r="B69">
        <v>2</v>
      </c>
      <c r="C69" s="29">
        <f t="shared" si="17"/>
        <v>2.9100529100529293E-2</v>
      </c>
      <c r="D69" s="30">
        <f>IF(OR($A69="",$B69=""),"",A69*'MPTO_working_2-way'!$G68)</f>
        <v>1.9450000000000003</v>
      </c>
      <c r="E69" s="32">
        <f>IF(OR($A69="",$B69=""),"",B69*'MPTO_working_2-way'!$G68)</f>
        <v>2.0582010582010586</v>
      </c>
      <c r="F69" s="30">
        <f>IF(OR($A69="",$B69=""),"",'MPTO_working_2-way'!D68)</f>
        <v>1.9434447300771212</v>
      </c>
      <c r="G69" s="32">
        <f>IF(OR($A69="",$B69=""),"",'MPTO_working_2-way'!E68)</f>
        <v>2.0599455040871937</v>
      </c>
      <c r="H69" s="30">
        <f>IF(OR($A69="",$B69=""),"",'OddsRatio_working_2-way'!M68)</f>
        <v>1.9433981132056606</v>
      </c>
      <c r="I69" s="30">
        <f>IF(OR($A69="",$B69=""),"",'OddsRatio_working_2-way'!N68)</f>
        <v>2.0599978800063603</v>
      </c>
      <c r="J69" s="30">
        <f>IF('Log_working_2-way'!$D68="","",A69^('Log_working_2-way'!$D68))</f>
        <v>1.9426935194379702</v>
      </c>
      <c r="K69" s="32">
        <f>IF('Log_working_2-way'!$D68="","",B69^('Log_working_2-way'!$D68))</f>
        <v>2.0607901501181232</v>
      </c>
      <c r="L69" s="37">
        <f t="shared" ref="L69:L131" si="18">(1/D69)</f>
        <v>0.51413881748071977</v>
      </c>
      <c r="M69" s="37">
        <f t="shared" ref="M69:M131" si="19">(1/E69)</f>
        <v>0.48586118251928012</v>
      </c>
      <c r="N69" s="38">
        <v>165</v>
      </c>
      <c r="O69" s="38">
        <f t="shared" ref="O69:O131" si="20">(1/A69)*((N69*A69)-N69)</f>
        <v>77.698412698412696</v>
      </c>
      <c r="P69" s="38">
        <f t="shared" ref="P69:P131" si="21">(1/B69)*((N69*B69)-N69)</f>
        <v>82.5</v>
      </c>
      <c r="Q69" s="38">
        <f t="shared" ref="Q69:Q131" si="22">(1/B69)*N69</f>
        <v>82.5</v>
      </c>
      <c r="R69" s="38">
        <f t="shared" ref="R69:R131" si="23">(1/A69)*N69</f>
        <v>87.301587301587318</v>
      </c>
      <c r="S69" s="39">
        <f t="shared" ref="S69:S131" si="24">O69-Q69</f>
        <v>-4.8015873015873041</v>
      </c>
      <c r="T69" s="39">
        <f t="shared" ref="T69:T131" si="25">P69-R69</f>
        <v>-4.8015873015873183</v>
      </c>
      <c r="U69" t="s">
        <v>124</v>
      </c>
      <c r="V69" t="s">
        <v>263</v>
      </c>
      <c r="W69" t="s">
        <v>84</v>
      </c>
      <c r="X69" t="s">
        <v>335</v>
      </c>
      <c r="Y69" s="41"/>
    </row>
    <row r="70" spans="1:25" ht="15" x14ac:dyDescent="0.25">
      <c r="A70">
        <v>1.83</v>
      </c>
      <c r="B70">
        <v>2.06</v>
      </c>
      <c r="C70" s="29">
        <f t="shared" si="17"/>
        <v>3.1884980635577431E-2</v>
      </c>
      <c r="D70" s="30">
        <f>IF(OR($A70="",$B70=""),"",A70*'MPTO_working_2-way'!$G69)</f>
        <v>1.8883495145631068</v>
      </c>
      <c r="E70" s="32">
        <f>IF(OR($A70="",$B70=""),"",B70*'MPTO_working_2-way'!$G69)</f>
        <v>2.1256830601092895</v>
      </c>
      <c r="F70" s="30">
        <f>IF(OR($A70="",$B70=""),"",'MPTO_working_2-way'!D69)</f>
        <v>1.8849942497124856</v>
      </c>
      <c r="G70" s="32">
        <f>IF(OR($A70="",$B70=""),"",'MPTO_working_2-way'!E69)</f>
        <v>2.1299508446804905</v>
      </c>
      <c r="H70" s="30">
        <f>IF(OR($A70="",$B70=""),"",'OddsRatio_working_2-way'!M69)</f>
        <v>1.8848835335367746</v>
      </c>
      <c r="I70" s="30">
        <f>IF(OR($A70="",$B70=""),"",'OddsRatio_working_2-way'!N69)</f>
        <v>2.1300922235529893</v>
      </c>
      <c r="J70" s="30">
        <f>IF('Log_working_2-way'!$D69="","",A70^('Log_working_2-way'!$D69))</f>
        <v>1.8833614398916756</v>
      </c>
      <c r="K70" s="32">
        <f>IF('Log_working_2-way'!$D69="","",B70^('Log_working_2-way'!$D69))</f>
        <v>2.1320394516231058</v>
      </c>
      <c r="L70" s="37">
        <f t="shared" si="18"/>
        <v>0.5295629820051414</v>
      </c>
      <c r="M70" s="37">
        <f t="shared" si="19"/>
        <v>0.47043701799485865</v>
      </c>
      <c r="N70" s="38">
        <v>166</v>
      </c>
      <c r="O70" s="38">
        <f t="shared" si="20"/>
        <v>75.289617486338813</v>
      </c>
      <c r="P70" s="38">
        <f t="shared" si="21"/>
        <v>85.417475728155352</v>
      </c>
      <c r="Q70" s="38">
        <f t="shared" si="22"/>
        <v>80.582524271844662</v>
      </c>
      <c r="R70" s="38">
        <f t="shared" si="23"/>
        <v>90.710382513661187</v>
      </c>
      <c r="S70" s="39">
        <f t="shared" si="24"/>
        <v>-5.2929067855058491</v>
      </c>
      <c r="T70" s="39">
        <f t="shared" si="25"/>
        <v>-5.2929067855058349</v>
      </c>
      <c r="U70" t="s">
        <v>70</v>
      </c>
      <c r="V70" t="s">
        <v>72</v>
      </c>
      <c r="W70" t="s">
        <v>84</v>
      </c>
      <c r="X70" t="s">
        <v>335</v>
      </c>
      <c r="Y70" s="41"/>
    </row>
    <row r="71" spans="1:25" ht="15" x14ac:dyDescent="0.25">
      <c r="A71">
        <v>1.57</v>
      </c>
      <c r="B71">
        <v>2.5099999999999998</v>
      </c>
      <c r="C71" s="29">
        <f t="shared" si="17"/>
        <v>3.5349049661227649E-2</v>
      </c>
      <c r="D71" s="30">
        <f>IF(OR($A71="",$B71=""),"",A71*'MPTO_working_2-way'!$G70)</f>
        <v>1.6254980079681274</v>
      </c>
      <c r="E71" s="32">
        <f>IF(OR($A71="",$B71=""),"",B71*'MPTO_working_2-way'!$G70)</f>
        <v>2.5987261146496814</v>
      </c>
      <c r="F71" s="30">
        <f>IF(OR($A71="",$B71=""),"",'MPTO_working_2-way'!D70)</f>
        <v>1.6148093511176675</v>
      </c>
      <c r="G71" s="32">
        <f>IF(OR($A71="",$B71=""),"",'MPTO_working_2-way'!E70)</f>
        <v>2.6265204785550034</v>
      </c>
      <c r="H71" s="30">
        <f>IF(OR($A71="",$B71=""),"",'OddsRatio_working_2-way'!M70)</f>
        <v>1.6143968129056414</v>
      </c>
      <c r="I71" s="30">
        <f>IF(OR($A71="",$B71=""),"",'OddsRatio_working_2-way'!N70)</f>
        <v>2.6276126096272243</v>
      </c>
      <c r="J71" s="30">
        <f>IF('Log_working_2-way'!$D70="","",A71^('Log_working_2-way'!$D70))</f>
        <v>1.6095273078692256</v>
      </c>
      <c r="K71" s="32">
        <f>IF('Log_working_2-way'!$D70="","",B71^('Log_working_2-way'!$D70))</f>
        <v>2.6406155837309813</v>
      </c>
      <c r="L71" s="37">
        <f t="shared" si="18"/>
        <v>0.61519607843137258</v>
      </c>
      <c r="M71" s="37">
        <f t="shared" si="19"/>
        <v>0.38480392156862747</v>
      </c>
      <c r="N71" s="38">
        <v>167</v>
      </c>
      <c r="O71" s="38">
        <f t="shared" si="20"/>
        <v>60.630573248407636</v>
      </c>
      <c r="P71" s="38">
        <f t="shared" si="21"/>
        <v>100.46613545816733</v>
      </c>
      <c r="Q71" s="38">
        <f t="shared" si="22"/>
        <v>66.533864541832671</v>
      </c>
      <c r="R71" s="38">
        <f t="shared" si="23"/>
        <v>106.36942675159236</v>
      </c>
      <c r="S71" s="39">
        <f t="shared" si="24"/>
        <v>-5.9032912934250348</v>
      </c>
      <c r="T71" s="39">
        <f t="shared" si="25"/>
        <v>-5.9032912934250277</v>
      </c>
      <c r="U71" t="s">
        <v>264</v>
      </c>
      <c r="V71" t="s">
        <v>93</v>
      </c>
      <c r="W71" t="s">
        <v>84</v>
      </c>
      <c r="X71" t="s">
        <v>335</v>
      </c>
      <c r="Y71" s="41"/>
    </row>
    <row r="72" spans="1:25" ht="15" x14ac:dyDescent="0.25">
      <c r="A72">
        <v>1.85</v>
      </c>
      <c r="B72">
        <v>2.04</v>
      </c>
      <c r="C72" s="29">
        <f t="shared" si="17"/>
        <v>3.0736618971912932E-2</v>
      </c>
      <c r="D72" s="30">
        <f>IF(OR($A72="",$B72=""),"",A72*'MPTO_working_2-way'!$G71)</f>
        <v>1.9068627450980391</v>
      </c>
      <c r="E72" s="32">
        <f>IF(OR($A72="",$B72=""),"",B72*'MPTO_working_2-way'!$G71)</f>
        <v>2.1027027027027025</v>
      </c>
      <c r="F72" s="30">
        <f>IF(OR($A72="",$B72=""),"",'MPTO_working_2-way'!D71)</f>
        <v>1.9041372351160444</v>
      </c>
      <c r="G72" s="32">
        <f>IF(OR($A72="",$B72=""),"",'MPTO_working_2-way'!E71)</f>
        <v>2.1060267857142851</v>
      </c>
      <c r="H72" s="30">
        <f>IF(OR($A72="",$B72=""),"",'OddsRatio_working_2-way'!M71)</f>
        <v>1.904050713349474</v>
      </c>
      <c r="I72" s="30">
        <f>IF(OR($A72="",$B72=""),"",'OddsRatio_working_2-way'!N71)</f>
        <v>2.1061326375099441</v>
      </c>
      <c r="J72" s="30">
        <f>IF('Log_working_2-way'!$D71="","",A72^('Log_working_2-way'!$D71))</f>
        <v>1.9028150891340896</v>
      </c>
      <c r="K72" s="32">
        <f>IF('Log_working_2-way'!$D71="","",B72^('Log_working_2-way'!$D71))</f>
        <v>2.1076465292124213</v>
      </c>
      <c r="L72" s="37">
        <f t="shared" si="18"/>
        <v>0.52442159383033427</v>
      </c>
      <c r="M72" s="37">
        <f t="shared" si="19"/>
        <v>0.47557840616966585</v>
      </c>
      <c r="N72" s="38">
        <v>168</v>
      </c>
      <c r="O72" s="38">
        <f t="shared" si="20"/>
        <v>77.189189189189179</v>
      </c>
      <c r="P72" s="38">
        <f t="shared" si="21"/>
        <v>85.64705882352942</v>
      </c>
      <c r="Q72" s="38">
        <f t="shared" si="22"/>
        <v>82.35294117647058</v>
      </c>
      <c r="R72" s="38">
        <f t="shared" si="23"/>
        <v>90.810810810810793</v>
      </c>
      <c r="S72" s="39">
        <f t="shared" si="24"/>
        <v>-5.1637519872814011</v>
      </c>
      <c r="T72" s="39">
        <f t="shared" si="25"/>
        <v>-5.1637519872813726</v>
      </c>
      <c r="U72" t="s">
        <v>112</v>
      </c>
      <c r="V72" t="s">
        <v>71</v>
      </c>
      <c r="W72" t="s">
        <v>84</v>
      </c>
      <c r="X72" t="s">
        <v>335</v>
      </c>
      <c r="Y72" s="41"/>
    </row>
    <row r="73" spans="1:25" ht="15" x14ac:dyDescent="0.25">
      <c r="A73">
        <v>2.04</v>
      </c>
      <c r="B73">
        <v>1.85</v>
      </c>
      <c r="C73" s="29">
        <f t="shared" si="17"/>
        <v>3.0736618971912932E-2</v>
      </c>
      <c r="D73" s="30">
        <f>IF(OR($A73="",$B73=""),"",A73*'MPTO_working_2-way'!$G72)</f>
        <v>2.1027027027027025</v>
      </c>
      <c r="E73" s="32">
        <f>IF(OR($A73="",$B73=""),"",B73*'MPTO_working_2-way'!$G72)</f>
        <v>1.9068627450980391</v>
      </c>
      <c r="F73" s="30">
        <f>IF(OR($A73="",$B73=""),"",'MPTO_working_2-way'!D72)</f>
        <v>2.1060267857142851</v>
      </c>
      <c r="G73" s="32">
        <f>IF(OR($A73="",$B73=""),"",'MPTO_working_2-way'!E72)</f>
        <v>1.9041372351160444</v>
      </c>
      <c r="H73" s="30">
        <f>IF(OR($A73="",$B73=""),"",'OddsRatio_working_2-way'!M72)</f>
        <v>2.1061326375099441</v>
      </c>
      <c r="I73" s="30">
        <f>IF(OR($A73="",$B73=""),"",'OddsRatio_working_2-way'!N72)</f>
        <v>1.904050713349474</v>
      </c>
      <c r="J73" s="30">
        <f>IF('Log_working_2-way'!$D72="","",A73^('Log_working_2-way'!$D72))</f>
        <v>2.1076465292124213</v>
      </c>
      <c r="K73" s="32">
        <f>IF('Log_working_2-way'!$D72="","",B73^('Log_working_2-way'!$D72))</f>
        <v>1.9028150891340896</v>
      </c>
      <c r="L73" s="37">
        <f t="shared" si="18"/>
        <v>0.47557840616966585</v>
      </c>
      <c r="M73" s="37">
        <f t="shared" si="19"/>
        <v>0.52442159383033427</v>
      </c>
      <c r="N73" s="38">
        <v>169</v>
      </c>
      <c r="O73" s="38">
        <f t="shared" si="20"/>
        <v>86.156862745098024</v>
      </c>
      <c r="P73" s="38">
        <f t="shared" si="21"/>
        <v>77.64864864864866</v>
      </c>
      <c r="Q73" s="38">
        <f t="shared" si="22"/>
        <v>91.35135135135134</v>
      </c>
      <c r="R73" s="38">
        <f t="shared" si="23"/>
        <v>82.843137254901961</v>
      </c>
      <c r="S73" s="39">
        <f t="shared" si="24"/>
        <v>-5.1944886062533158</v>
      </c>
      <c r="T73" s="39">
        <f t="shared" si="25"/>
        <v>-5.1944886062533016</v>
      </c>
      <c r="U73" t="s">
        <v>92</v>
      </c>
      <c r="V73" t="s">
        <v>265</v>
      </c>
      <c r="W73" t="s">
        <v>84</v>
      </c>
      <c r="X73" t="s">
        <v>335</v>
      </c>
      <c r="Y73" s="41"/>
    </row>
    <row r="74" spans="1:25" ht="15" x14ac:dyDescent="0.25">
      <c r="A74">
        <v>1.77</v>
      </c>
      <c r="B74">
        <v>2.04</v>
      </c>
      <c r="C74" s="29">
        <f t="shared" si="17"/>
        <v>5.5167829843801863E-2</v>
      </c>
      <c r="D74" s="30">
        <f>IF(OR($A74="",$B74=""),"",A74*'MPTO_working_2-way'!$G73)</f>
        <v>1.8676470588235292</v>
      </c>
      <c r="E74" s="32">
        <f>IF(OR($A74="",$B74=""),"",B74*'MPTO_working_2-way'!$G73)</f>
        <v>2.152542372881356</v>
      </c>
      <c r="F74" s="30">
        <f>IF(OR($A74="",$B74=""),"",'MPTO_working_2-way'!D73)</f>
        <v>1.8608534322820036</v>
      </c>
      <c r="G74" s="32">
        <f>IF(OR($A74="",$B74=""),"",'MPTO_working_2-way'!E73)</f>
        <v>2.1616379310344827</v>
      </c>
      <c r="H74" s="30">
        <f>IF(OR($A74="",$B74=""),"",'OddsRatio_working_2-way'!M73)</f>
        <v>1.8604560508152725</v>
      </c>
      <c r="I74" s="30">
        <f>IF(OR($A74="",$B74=""),"",'OddsRatio_working_2-way'!N73)</f>
        <v>2.1621744062959527</v>
      </c>
      <c r="J74" s="30">
        <f>IF('Log_working_2-way'!$D73="","",A74^('Log_working_2-way'!$D73))</f>
        <v>1.8573202636406585</v>
      </c>
      <c r="K74" s="32">
        <f>IF('Log_working_2-way'!$D73="","",B74^('Log_working_2-way'!$D73))</f>
        <v>2.16642524667648</v>
      </c>
      <c r="L74" s="37">
        <f t="shared" si="18"/>
        <v>0.53543307086614178</v>
      </c>
      <c r="M74" s="37">
        <f t="shared" si="19"/>
        <v>0.46456692913385828</v>
      </c>
      <c r="N74" s="38">
        <v>170</v>
      </c>
      <c r="O74" s="38">
        <f t="shared" si="20"/>
        <v>73.954802259886989</v>
      </c>
      <c r="P74" s="38">
        <f t="shared" si="21"/>
        <v>86.666666666666671</v>
      </c>
      <c r="Q74" s="38">
        <f t="shared" si="22"/>
        <v>83.333333333333329</v>
      </c>
      <c r="R74" s="38">
        <f t="shared" si="23"/>
        <v>96.045197740112997</v>
      </c>
      <c r="S74" s="39">
        <f t="shared" si="24"/>
        <v>-9.3785310734463394</v>
      </c>
      <c r="T74" s="39">
        <f t="shared" si="25"/>
        <v>-9.3785310734463252</v>
      </c>
      <c r="U74" t="s">
        <v>266</v>
      </c>
      <c r="V74" t="s">
        <v>267</v>
      </c>
      <c r="W74" t="s">
        <v>68</v>
      </c>
      <c r="X74" t="s">
        <v>335</v>
      </c>
      <c r="Y74" s="41"/>
    </row>
    <row r="75" spans="1:25" ht="15" x14ac:dyDescent="0.25">
      <c r="A75">
        <v>1.84</v>
      </c>
      <c r="B75">
        <v>1.97</v>
      </c>
      <c r="C75" s="29">
        <f t="shared" si="17"/>
        <v>5.1092474067534699E-2</v>
      </c>
      <c r="D75" s="30">
        <f>IF(OR($A75="",$B75=""),"",A75*'MPTO_working_2-way'!$G74)</f>
        <v>1.9340101522842639</v>
      </c>
      <c r="E75" s="32">
        <f>IF(OR($A75="",$B75=""),"",B75*'MPTO_working_2-way'!$G74)</f>
        <v>2.0706521739130435</v>
      </c>
      <c r="F75" s="30">
        <f>IF(OR($A75="",$B75=""),"",'MPTO_working_2-way'!D74)</f>
        <v>1.9307552998828166</v>
      </c>
      <c r="G75" s="32">
        <f>IF(OR($A75="",$B75=""),"",'MPTO_working_2-way'!E74)</f>
        <v>2.0743962458509784</v>
      </c>
      <c r="H75" s="30">
        <f>IF(OR($A75="",$B75=""),"",'OddsRatio_working_2-way'!M74)</f>
        <v>1.9305801316615878</v>
      </c>
      <c r="I75" s="30">
        <f>IF(OR($A75="",$B75=""),"",'OddsRatio_working_2-way'!N74)</f>
        <v>2.0745984853711197</v>
      </c>
      <c r="J75" s="30">
        <f>IF('Log_working_2-way'!$D74="","",A75^('Log_working_2-way'!$D74))</f>
        <v>1.9290794375280103</v>
      </c>
      <c r="K75" s="32">
        <f>IF('Log_working_2-way'!$D74="","",B75^('Log_working_2-way'!$D74))</f>
        <v>2.0763342289218598</v>
      </c>
      <c r="L75" s="37">
        <f t="shared" si="18"/>
        <v>0.51706036745406825</v>
      </c>
      <c r="M75" s="37">
        <f t="shared" si="19"/>
        <v>0.48293963254593175</v>
      </c>
      <c r="N75" s="38">
        <v>171</v>
      </c>
      <c r="O75" s="38">
        <f t="shared" si="20"/>
        <v>78.06521739130433</v>
      </c>
      <c r="P75" s="38">
        <f t="shared" si="21"/>
        <v>84.197969543147209</v>
      </c>
      <c r="Q75" s="38">
        <f t="shared" si="22"/>
        <v>86.802030456852791</v>
      </c>
      <c r="R75" s="38">
        <f t="shared" si="23"/>
        <v>92.934782608695642</v>
      </c>
      <c r="S75" s="39">
        <f t="shared" si="24"/>
        <v>-8.7368130655484606</v>
      </c>
      <c r="T75" s="39">
        <f t="shared" si="25"/>
        <v>-8.7368130655484322</v>
      </c>
      <c r="U75" t="s">
        <v>91</v>
      </c>
      <c r="V75" t="s">
        <v>268</v>
      </c>
      <c r="W75" t="s">
        <v>68</v>
      </c>
      <c r="X75" t="s">
        <v>335</v>
      </c>
      <c r="Y75" s="41"/>
    </row>
    <row r="76" spans="1:25" ht="15" x14ac:dyDescent="0.25">
      <c r="A76">
        <v>1.71</v>
      </c>
      <c r="B76">
        <v>2.12</v>
      </c>
      <c r="C76" s="29">
        <f t="shared" si="17"/>
        <v>5.6493434844973933E-2</v>
      </c>
      <c r="D76" s="30">
        <f>IF(OR($A76="",$B76=""),"",A76*'MPTO_working_2-way'!$G75)</f>
        <v>1.8066037735849054</v>
      </c>
      <c r="E76" s="32">
        <f>IF(OR($A76="",$B76=""),"",B76*'MPTO_working_2-way'!$G75)</f>
        <v>2.2397660818713447</v>
      </c>
      <c r="F76" s="30">
        <f>IF(OR($A76="",$B76=""),"",'MPTO_working_2-way'!D75)</f>
        <v>1.7967882632831085</v>
      </c>
      <c r="G76" s="32">
        <f>IF(OR($A76="",$B76=""),"",'MPTO_working_2-way'!E75)</f>
        <v>2.2550385668076633</v>
      </c>
      <c r="H76" s="30">
        <f>IF(OR($A76="",$B76=""),"",'OddsRatio_working_2-way'!M75)</f>
        <v>1.7961963146288551</v>
      </c>
      <c r="I76" s="30">
        <f>IF(OR($A76="",$B76=""),"",'OddsRatio_working_2-way'!N75)</f>
        <v>2.2559716512455181</v>
      </c>
      <c r="J76" s="30">
        <f>IF('Log_working_2-way'!$D75="","",A76^('Log_working_2-way'!$D75))</f>
        <v>1.7916684647077736</v>
      </c>
      <c r="K76" s="32">
        <f>IF('Log_working_2-way'!$D75="","",B76^('Log_working_2-way'!$D75))</f>
        <v>2.2631550258429947</v>
      </c>
      <c r="L76" s="37">
        <f t="shared" si="18"/>
        <v>0.55352480417754579</v>
      </c>
      <c r="M76" s="37">
        <f t="shared" si="19"/>
        <v>0.44647519582245437</v>
      </c>
      <c r="N76" s="38">
        <v>172</v>
      </c>
      <c r="O76" s="38">
        <f t="shared" si="20"/>
        <v>71.415204678362571</v>
      </c>
      <c r="P76" s="38">
        <f t="shared" si="21"/>
        <v>90.867924528301899</v>
      </c>
      <c r="Q76" s="38">
        <f t="shared" si="22"/>
        <v>81.132075471698101</v>
      </c>
      <c r="R76" s="38">
        <f t="shared" si="23"/>
        <v>100.58479532163742</v>
      </c>
      <c r="S76" s="39">
        <f t="shared" si="24"/>
        <v>-9.7168707933355307</v>
      </c>
      <c r="T76" s="39">
        <f t="shared" si="25"/>
        <v>-9.7168707933355165</v>
      </c>
      <c r="U76" t="s">
        <v>269</v>
      </c>
      <c r="V76" t="s">
        <v>88</v>
      </c>
      <c r="W76" t="s">
        <v>68</v>
      </c>
      <c r="X76" t="s">
        <v>335</v>
      </c>
      <c r="Y76" s="41"/>
    </row>
    <row r="77" spans="1:25" ht="15" x14ac:dyDescent="0.25">
      <c r="A77">
        <v>1.89</v>
      </c>
      <c r="B77">
        <v>1.91</v>
      </c>
      <c r="C77" s="29">
        <f t="shared" si="17"/>
        <v>5.2660738524612949E-2</v>
      </c>
      <c r="D77" s="30">
        <f>IF(OR($A77="",$B77=""),"",A77*'MPTO_working_2-way'!$G76)</f>
        <v>1.9895287958115184</v>
      </c>
      <c r="E77" s="32">
        <f>IF(OR($A77="",$B77=""),"",B77*'MPTO_working_2-way'!$G76)</f>
        <v>2.0105820105820107</v>
      </c>
      <c r="F77" s="30">
        <f>IF(OR($A77="",$B77=""),"",'MPTO_working_2-way'!D76)</f>
        <v>1.9889804126835451</v>
      </c>
      <c r="G77" s="32">
        <f>IF(OR($A77="",$B77=""),"",'MPTO_working_2-way'!E76)</f>
        <v>2.0111423716538068</v>
      </c>
      <c r="H77" s="30">
        <f>IF(OR($A77="",$B77=""),"",'OddsRatio_working_2-way'!M76)</f>
        <v>1.9889499370655614</v>
      </c>
      <c r="I77" s="30">
        <f>IF(OR($A77="",$B77=""),"",'OddsRatio_working_2-way'!N76)</f>
        <v>2.0111735311569228</v>
      </c>
      <c r="J77" s="30">
        <f>IF('Log_working_2-way'!$D76="","",A77^('Log_working_2-way'!$D76))</f>
        <v>1.9886962390721554</v>
      </c>
      <c r="K77" s="32">
        <f>IF('Log_working_2-way'!$D76="","",B77^('Log_working_2-way'!$D76))</f>
        <v>2.0114329967888307</v>
      </c>
      <c r="L77" s="37">
        <f t="shared" si="18"/>
        <v>0.50263157894736843</v>
      </c>
      <c r="M77" s="37">
        <f t="shared" si="19"/>
        <v>0.49736842105263157</v>
      </c>
      <c r="N77" s="38">
        <v>173</v>
      </c>
      <c r="O77" s="38">
        <f t="shared" si="20"/>
        <v>81.465608465608469</v>
      </c>
      <c r="P77" s="38">
        <f t="shared" si="21"/>
        <v>82.424083769633512</v>
      </c>
      <c r="Q77" s="38">
        <f t="shared" si="22"/>
        <v>90.575916230366488</v>
      </c>
      <c r="R77" s="38">
        <f t="shared" si="23"/>
        <v>91.534391534391546</v>
      </c>
      <c r="S77" s="39">
        <f t="shared" si="24"/>
        <v>-9.1103077647580193</v>
      </c>
      <c r="T77" s="39">
        <f t="shared" si="25"/>
        <v>-9.1103077647580335</v>
      </c>
      <c r="U77" t="s">
        <v>73</v>
      </c>
      <c r="V77" t="s">
        <v>270</v>
      </c>
      <c r="W77" t="s">
        <v>68</v>
      </c>
      <c r="X77" t="s">
        <v>335</v>
      </c>
      <c r="Y77" s="41"/>
    </row>
    <row r="78" spans="1:25" ht="15" x14ac:dyDescent="0.25">
      <c r="A78">
        <v>1.7</v>
      </c>
      <c r="B78">
        <v>2.14</v>
      </c>
      <c r="C78" s="29">
        <f t="shared" si="17"/>
        <v>5.5525013743815244E-2</v>
      </c>
      <c r="D78" s="30">
        <f>IF(OR($A78="",$B78=""),"",A78*'MPTO_working_2-way'!$G77)</f>
        <v>1.794392523364486</v>
      </c>
      <c r="E78" s="32">
        <f>IF(OR($A78="",$B78=""),"",B78*'MPTO_working_2-way'!$G77)</f>
        <v>2.2588235294117647</v>
      </c>
      <c r="F78" s="30">
        <f>IF(OR($A78="",$B78=""),"",'MPTO_working_2-way'!D77)</f>
        <v>1.7842079450711132</v>
      </c>
      <c r="G78" s="32">
        <f>IF(OR($A78="",$B78=""),"",'MPTO_working_2-way'!E77)</f>
        <v>2.2751719824890557</v>
      </c>
      <c r="H78" s="30">
        <f>IF(OR($A78="",$B78=""),"",'OddsRatio_working_2-way'!M77)</f>
        <v>1.783603909969379</v>
      </c>
      <c r="I78" s="30">
        <f>IF(OR($A78="",$B78=""),"",'OddsRatio_working_2-way'!N77)</f>
        <v>2.2761549390929883</v>
      </c>
      <c r="J78" s="30">
        <f>IF('Log_working_2-way'!$D77="","",A78^('Log_working_2-way'!$D77))</f>
        <v>1.7789102233960266</v>
      </c>
      <c r="K78" s="32">
        <f>IF('Log_working_2-way'!$D77="","",B78^('Log_working_2-way'!$D77))</f>
        <v>2.2838450054453689</v>
      </c>
      <c r="L78" s="37">
        <f t="shared" si="18"/>
        <v>0.55729166666666663</v>
      </c>
      <c r="M78" s="37">
        <f t="shared" si="19"/>
        <v>0.44270833333333331</v>
      </c>
      <c r="N78" s="38">
        <v>174</v>
      </c>
      <c r="O78" s="38">
        <f t="shared" si="20"/>
        <v>71.64705882352942</v>
      </c>
      <c r="P78" s="38">
        <f t="shared" si="21"/>
        <v>92.691588785046733</v>
      </c>
      <c r="Q78" s="38">
        <f t="shared" si="22"/>
        <v>81.308411214953267</v>
      </c>
      <c r="R78" s="38">
        <f t="shared" si="23"/>
        <v>102.35294117647059</v>
      </c>
      <c r="S78" s="39">
        <f t="shared" si="24"/>
        <v>-9.6613523914238471</v>
      </c>
      <c r="T78" s="39">
        <f t="shared" si="25"/>
        <v>-9.6613523914238613</v>
      </c>
      <c r="U78" t="s">
        <v>271</v>
      </c>
      <c r="V78" t="s">
        <v>272</v>
      </c>
      <c r="W78" t="s">
        <v>68</v>
      </c>
      <c r="X78" t="s">
        <v>335</v>
      </c>
      <c r="Y78" s="41"/>
    </row>
    <row r="79" spans="1:25" ht="15" x14ac:dyDescent="0.25">
      <c r="A79">
        <v>1.68</v>
      </c>
      <c r="B79">
        <v>2.16</v>
      </c>
      <c r="C79" s="29">
        <f t="shared" si="17"/>
        <v>5.8201058201058142E-2</v>
      </c>
      <c r="D79" s="30">
        <f>IF(OR($A79="",$B79=""),"",A79*'MPTO_working_2-way'!$G78)</f>
        <v>1.7777777777777777</v>
      </c>
      <c r="E79" s="32">
        <f>IF(OR($A79="",$B79=""),"",B79*'MPTO_working_2-way'!$G78)</f>
        <v>2.2857142857142856</v>
      </c>
      <c r="F79" s="30">
        <f>IF(OR($A79="",$B79=""),"",'MPTO_working_2-way'!D78)</f>
        <v>1.7663551401869158</v>
      </c>
      <c r="G79" s="32">
        <f>IF(OR($A79="",$B79=""),"",'MPTO_working_2-way'!E78)</f>
        <v>2.3048780487804881</v>
      </c>
      <c r="H79" s="30">
        <f>IF(OR($A79="",$B79=""),"",'OddsRatio_working_2-way'!M78)</f>
        <v>1.7656414934887763</v>
      </c>
      <c r="I79" s="30">
        <f>IF(OR($A79="",$B79=""),"",'OddsRatio_working_2-way'!N78)</f>
        <v>2.3060943124220299</v>
      </c>
      <c r="J79" s="30">
        <f>IF('Log_working_2-way'!$D78="","",A79^('Log_working_2-way'!$D78))</f>
        <v>1.7603691257746719</v>
      </c>
      <c r="K79" s="32">
        <f>IF('Log_working_2-way'!$D78="","",B79^('Log_working_2-way'!$D78))</f>
        <v>2.3151507157489588</v>
      </c>
      <c r="L79" s="37">
        <f t="shared" si="18"/>
        <v>0.5625</v>
      </c>
      <c r="M79" s="37">
        <f t="shared" si="19"/>
        <v>0.4375</v>
      </c>
      <c r="N79" s="38">
        <v>175</v>
      </c>
      <c r="O79" s="38">
        <f t="shared" si="20"/>
        <v>70.833333333333329</v>
      </c>
      <c r="P79" s="38">
        <f t="shared" si="21"/>
        <v>93.981481481481467</v>
      </c>
      <c r="Q79" s="38">
        <f t="shared" si="22"/>
        <v>81.018518518518505</v>
      </c>
      <c r="R79" s="38">
        <f t="shared" si="23"/>
        <v>104.16666666666667</v>
      </c>
      <c r="S79" s="39">
        <f t="shared" si="24"/>
        <v>-10.185185185185176</v>
      </c>
      <c r="T79" s="39">
        <f t="shared" si="25"/>
        <v>-10.185185185185205</v>
      </c>
      <c r="U79" t="s">
        <v>273</v>
      </c>
      <c r="V79" t="s">
        <v>274</v>
      </c>
      <c r="W79" t="s">
        <v>68</v>
      </c>
      <c r="X79" t="s">
        <v>335</v>
      </c>
      <c r="Y79" s="41"/>
    </row>
    <row r="80" spans="1:25" ht="15" x14ac:dyDescent="0.25">
      <c r="A80">
        <v>1.65</v>
      </c>
      <c r="B80">
        <v>2.23</v>
      </c>
      <c r="C80" s="29">
        <f t="shared" si="17"/>
        <v>5.4491099334148752E-2</v>
      </c>
      <c r="D80" s="30">
        <f>IF(OR($A80="",$B80=""),"",A80*'MPTO_working_2-way'!$G79)</f>
        <v>1.7399103139013454</v>
      </c>
      <c r="E80" s="32">
        <f>IF(OR($A80="",$B80=""),"",B80*'MPTO_working_2-way'!$G79)</f>
        <v>2.3515151515151516</v>
      </c>
      <c r="F80" s="30">
        <f>IF(OR($A80="",$B80=""),"",'MPTO_working_2-way'!D79)</f>
        <v>1.7276675666158001</v>
      </c>
      <c r="G80" s="32">
        <f>IF(OR($A80="",$B80=""),"",'MPTO_working_2-way'!E79)</f>
        <v>2.374253911921278</v>
      </c>
      <c r="H80" s="30">
        <f>IF(OR($A80="",$B80=""),"",'OddsRatio_working_2-way'!M79)</f>
        <v>1.7269492998503024</v>
      </c>
      <c r="I80" s="30">
        <f>IF(OR($A80="",$B80=""),"",'OddsRatio_working_2-way'!N79)</f>
        <v>2.3756117520244189</v>
      </c>
      <c r="J80" s="30">
        <f>IF('Log_working_2-way'!$D79="","",A80^('Log_working_2-way'!$D79))</f>
        <v>1.7213154535788251</v>
      </c>
      <c r="K80" s="32">
        <f>IF('Log_working_2-way'!$D79="","",B80^('Log_working_2-way'!$D79))</f>
        <v>2.3863559903447866</v>
      </c>
      <c r="L80" s="37">
        <f t="shared" si="18"/>
        <v>0.57474226804123707</v>
      </c>
      <c r="M80" s="37">
        <f t="shared" si="19"/>
        <v>0.42525773195876287</v>
      </c>
      <c r="N80" s="38">
        <v>176</v>
      </c>
      <c r="O80" s="38">
        <f t="shared" si="20"/>
        <v>69.333333333333314</v>
      </c>
      <c r="P80" s="38">
        <f t="shared" si="21"/>
        <v>97.076233183856516</v>
      </c>
      <c r="Q80" s="38">
        <f t="shared" si="22"/>
        <v>78.923766816143498</v>
      </c>
      <c r="R80" s="38">
        <f t="shared" si="23"/>
        <v>106.66666666666667</v>
      </c>
      <c r="S80" s="39">
        <f t="shared" si="24"/>
        <v>-9.5904334828101838</v>
      </c>
      <c r="T80" s="39">
        <f t="shared" si="25"/>
        <v>-9.5904334828101554</v>
      </c>
      <c r="U80" t="s">
        <v>275</v>
      </c>
      <c r="V80" t="s">
        <v>276</v>
      </c>
      <c r="W80" t="s">
        <v>68</v>
      </c>
      <c r="X80" t="s">
        <v>335</v>
      </c>
      <c r="Y80" s="41"/>
    </row>
    <row r="81" spans="1:25" ht="15" x14ac:dyDescent="0.25">
      <c r="A81">
        <v>1.79</v>
      </c>
      <c r="B81">
        <v>2.0099999999999998</v>
      </c>
      <c r="C81" s="29">
        <f t="shared" si="17"/>
        <v>5.6171655688040278E-2</v>
      </c>
      <c r="D81" s="30">
        <f>IF(OR($A81="",$B81=""),"",A81*'MPTO_working_2-way'!$G80)</f>
        <v>1.8905472636815921</v>
      </c>
      <c r="E81" s="32">
        <f>IF(OR($A81="",$B81=""),"",B81*'MPTO_working_2-way'!$G80)</f>
        <v>2.1229050279329607</v>
      </c>
      <c r="F81" s="30">
        <f>IF(OR($A81="",$B81=""),"",'MPTO_working_2-way'!D80)</f>
        <v>1.8847533984651248</v>
      </c>
      <c r="G81" s="32">
        <f>IF(OR($A81="",$B81=""),"",'MPTO_working_2-way'!E80)</f>
        <v>2.1302584445957544</v>
      </c>
      <c r="H81" s="30">
        <f>IF(OR($A81="",$B81=""),"",'OddsRatio_working_2-way'!M80)</f>
        <v>1.884408399904582</v>
      </c>
      <c r="I81" s="30">
        <f>IF(OR($A81="",$B81=""),"",'OddsRatio_working_2-way'!N80)</f>
        <v>2.1306993467134521</v>
      </c>
      <c r="J81" s="30">
        <f>IF('Log_working_2-way'!$D80="","",A81^('Log_working_2-way'!$D80))</f>
        <v>1.8817300657088789</v>
      </c>
      <c r="K81" s="32">
        <f>IF('Log_working_2-way'!$D80="","",B81^('Log_working_2-way'!$D80))</f>
        <v>2.1341339474384169</v>
      </c>
      <c r="L81" s="37">
        <f t="shared" si="18"/>
        <v>0.52894736842105261</v>
      </c>
      <c r="M81" s="37">
        <f t="shared" si="19"/>
        <v>0.47105263157894744</v>
      </c>
      <c r="N81" s="38">
        <v>177</v>
      </c>
      <c r="O81" s="38">
        <f t="shared" si="20"/>
        <v>78.117318435754171</v>
      </c>
      <c r="P81" s="38">
        <f t="shared" si="21"/>
        <v>88.940298507462686</v>
      </c>
      <c r="Q81" s="38">
        <f t="shared" si="22"/>
        <v>88.059701492537329</v>
      </c>
      <c r="R81" s="38">
        <f t="shared" si="23"/>
        <v>98.8826815642458</v>
      </c>
      <c r="S81" s="39">
        <f t="shared" si="24"/>
        <v>-9.9423830567831573</v>
      </c>
      <c r="T81" s="39">
        <f t="shared" si="25"/>
        <v>-9.9423830567831146</v>
      </c>
      <c r="U81" t="s">
        <v>277</v>
      </c>
      <c r="V81" t="s">
        <v>69</v>
      </c>
      <c r="W81" t="s">
        <v>68</v>
      </c>
      <c r="X81" t="s">
        <v>335</v>
      </c>
      <c r="Y81" s="41"/>
    </row>
    <row r="82" spans="1:25" ht="15" x14ac:dyDescent="0.25">
      <c r="A82">
        <v>1.68</v>
      </c>
      <c r="B82">
        <v>2.17</v>
      </c>
      <c r="C82" s="29">
        <f t="shared" si="17"/>
        <v>5.6067588325652729E-2</v>
      </c>
      <c r="D82" s="30">
        <f>IF(OR($A82="",$B82=""),"",A82*'MPTO_working_2-way'!$G81)</f>
        <v>1.7741935483870965</v>
      </c>
      <c r="E82" s="32">
        <f>IF(OR($A82="",$B82=""),"",B82*'MPTO_working_2-way'!$G81)</f>
        <v>2.2916666666666665</v>
      </c>
      <c r="F82" s="30">
        <f>IF(OR($A82="",$B82=""),"",'MPTO_working_2-way'!D81)</f>
        <v>1.76303317535545</v>
      </c>
      <c r="G82" s="32">
        <f>IF(OR($A82="",$B82=""),"",'MPTO_working_2-way'!E81)</f>
        <v>2.3105590062111796</v>
      </c>
      <c r="H82" s="30">
        <f>IF(OR($A82="",$B82=""),"",'OddsRatio_working_2-way'!M81)</f>
        <v>1.7623624998624872</v>
      </c>
      <c r="I82" s="30">
        <f>IF(OR($A82="",$B82=""),"",'OddsRatio_working_2-way'!N81)</f>
        <v>2.311711948292809</v>
      </c>
      <c r="J82" s="30">
        <f>IF('Log_working_2-way'!$D81="","",A82^('Log_working_2-way'!$D81))</f>
        <v>1.7572190514877359</v>
      </c>
      <c r="K82" s="32">
        <f>IF('Log_working_2-way'!$D81="","",B82^('Log_working_2-way'!$D81))</f>
        <v>2.3206218174677646</v>
      </c>
      <c r="L82" s="37">
        <f t="shared" si="18"/>
        <v>0.56363636363636371</v>
      </c>
      <c r="M82" s="37">
        <f t="shared" si="19"/>
        <v>0.4363636363636364</v>
      </c>
      <c r="N82" s="38">
        <v>178</v>
      </c>
      <c r="O82" s="38">
        <f t="shared" si="20"/>
        <v>72.047619047619023</v>
      </c>
      <c r="P82" s="38">
        <f t="shared" si="21"/>
        <v>95.972350230414747</v>
      </c>
      <c r="Q82" s="38">
        <f t="shared" si="22"/>
        <v>82.027649769585253</v>
      </c>
      <c r="R82" s="38">
        <f t="shared" si="23"/>
        <v>105.95238095238095</v>
      </c>
      <c r="S82" s="39">
        <f t="shared" si="24"/>
        <v>-9.9800307219662301</v>
      </c>
      <c r="T82" s="39">
        <f t="shared" si="25"/>
        <v>-9.9800307219662017</v>
      </c>
      <c r="U82" t="s">
        <v>278</v>
      </c>
      <c r="V82" t="s">
        <v>279</v>
      </c>
      <c r="W82" t="s">
        <v>68</v>
      </c>
      <c r="X82" t="s">
        <v>335</v>
      </c>
      <c r="Y82" s="41"/>
    </row>
    <row r="83" spans="1:25" ht="15" x14ac:dyDescent="0.25">
      <c r="A83">
        <v>1.9</v>
      </c>
      <c r="B83">
        <v>1.9</v>
      </c>
      <c r="C83" s="29">
        <f t="shared" si="17"/>
        <v>5.2631578947368363E-2</v>
      </c>
      <c r="D83" s="30">
        <f>IF(OR($A83="",$B83=""),"",A83*'MPTO_working_2-way'!$G82)</f>
        <v>1.9999999999999998</v>
      </c>
      <c r="E83" s="32">
        <f>IF(OR($A83="",$B83=""),"",B83*'MPTO_working_2-way'!$G82)</f>
        <v>1.9999999999999998</v>
      </c>
      <c r="F83" s="30">
        <f>IF(OR($A83="",$B83=""),"",'MPTO_working_2-way'!D82)</f>
        <v>1.9999999999999998</v>
      </c>
      <c r="G83" s="32">
        <f>IF(OR($A83="",$B83=""),"",'MPTO_working_2-way'!E82)</f>
        <v>1.9999999999999998</v>
      </c>
      <c r="H83" s="30">
        <f>IF(OR($A83="",$B83=""),"",'OddsRatio_working_2-way'!M82)</f>
        <v>2.0000000000000004</v>
      </c>
      <c r="I83" s="30">
        <f>IF(OR($A83="",$B83=""),"",'OddsRatio_working_2-way'!N82)</f>
        <v>2.0000000000000004</v>
      </c>
      <c r="J83" s="30">
        <f>IF('Log_working_2-way'!$D82="","",A83^('Log_working_2-way'!$D82))</f>
        <v>1.999999999999301</v>
      </c>
      <c r="K83" s="32">
        <f>IF('Log_working_2-way'!$D82="","",B83^('Log_working_2-way'!$D82))</f>
        <v>1.999999999999301</v>
      </c>
      <c r="L83" s="37">
        <f t="shared" si="18"/>
        <v>0.5</v>
      </c>
      <c r="M83" s="37">
        <f t="shared" si="19"/>
        <v>0.5</v>
      </c>
      <c r="N83" s="38">
        <v>179</v>
      </c>
      <c r="O83" s="38">
        <f t="shared" si="20"/>
        <v>84.789473684210506</v>
      </c>
      <c r="P83" s="38">
        <f t="shared" si="21"/>
        <v>84.789473684210506</v>
      </c>
      <c r="Q83" s="38">
        <f t="shared" si="22"/>
        <v>94.210526315789465</v>
      </c>
      <c r="R83" s="38">
        <f t="shared" si="23"/>
        <v>94.210526315789465</v>
      </c>
      <c r="S83" s="39">
        <f t="shared" si="24"/>
        <v>-9.4210526315789593</v>
      </c>
      <c r="T83" s="39">
        <f t="shared" si="25"/>
        <v>-9.4210526315789593</v>
      </c>
      <c r="U83" t="s">
        <v>280</v>
      </c>
      <c r="V83" t="s">
        <v>89</v>
      </c>
      <c r="W83" t="s">
        <v>68</v>
      </c>
      <c r="X83" t="s">
        <v>335</v>
      </c>
      <c r="Y83" s="41"/>
    </row>
    <row r="84" spans="1:25" ht="15" x14ac:dyDescent="0.25">
      <c r="A84">
        <v>2.0099999999999998</v>
      </c>
      <c r="B84">
        <v>1.81</v>
      </c>
      <c r="C84" s="29">
        <f t="shared" si="17"/>
        <v>4.999862565624924E-2</v>
      </c>
      <c r="D84" s="30">
        <f>IF(OR($A84="",$B84=""),"",A84*'MPTO_working_2-way'!$G83)</f>
        <v>2.1104972375690609</v>
      </c>
      <c r="E84" s="32">
        <f>IF(OR($A84="",$B84=""),"",B84*'MPTO_working_2-way'!$G83)</f>
        <v>1.9004975124378112</v>
      </c>
      <c r="F84" s="30">
        <f>IF(OR($A84="",$B84=""),"",'MPTO_working_2-way'!D83)</f>
        <v>2.1163433291643639</v>
      </c>
      <c r="G84" s="32">
        <f>IF(OR($A84="",$B84=""),"",'MPTO_working_2-way'!E83)</f>
        <v>1.8957817670201405</v>
      </c>
      <c r="H84" s="30">
        <f>IF(OR($A84="",$B84=""),"",'OddsRatio_working_2-way'!M83)</f>
        <v>2.1166528467912094</v>
      </c>
      <c r="I84" s="30">
        <f>IF(OR($A84="",$B84=""),"",'OddsRatio_working_2-way'!N83)</f>
        <v>1.89553347118899</v>
      </c>
      <c r="J84" s="30">
        <f>IF('Log_working_2-way'!$D83="","",A84^('Log_working_2-way'!$D83))</f>
        <v>2.1193652902976643</v>
      </c>
      <c r="K84" s="32">
        <f>IF('Log_working_2-way'!$D83="","",B84^('Log_working_2-way'!$D83))</f>
        <v>1.893363416452811</v>
      </c>
      <c r="L84" s="37">
        <f t="shared" si="18"/>
        <v>0.47382198952879578</v>
      </c>
      <c r="M84" s="37">
        <f t="shared" si="19"/>
        <v>0.52617801047120416</v>
      </c>
      <c r="N84" s="38">
        <v>180</v>
      </c>
      <c r="O84" s="38">
        <f t="shared" si="20"/>
        <v>90.447761194029837</v>
      </c>
      <c r="P84" s="38">
        <f t="shared" si="21"/>
        <v>80.552486187845318</v>
      </c>
      <c r="Q84" s="38">
        <f t="shared" si="22"/>
        <v>99.447513812154696</v>
      </c>
      <c r="R84" s="38">
        <f t="shared" si="23"/>
        <v>89.552238805970163</v>
      </c>
      <c r="S84" s="39">
        <f t="shared" si="24"/>
        <v>-8.9997526181248588</v>
      </c>
      <c r="T84" s="39">
        <f t="shared" si="25"/>
        <v>-8.9997526181248446</v>
      </c>
      <c r="U84" t="s">
        <v>90</v>
      </c>
      <c r="V84" t="s">
        <v>281</v>
      </c>
      <c r="W84" t="s">
        <v>68</v>
      </c>
      <c r="X84" t="s">
        <v>335</v>
      </c>
      <c r="Y84" s="41"/>
    </row>
    <row r="85" spans="1:25" ht="15" x14ac:dyDescent="0.25">
      <c r="A85">
        <v>2.2000000000000002</v>
      </c>
      <c r="B85">
        <v>1.66</v>
      </c>
      <c r="C85" s="29">
        <f t="shared" si="17"/>
        <v>5.6955093099671394E-2</v>
      </c>
      <c r="D85" s="30">
        <f>IF(OR($A85="",$B85=""),"",A85*'MPTO_working_2-way'!$G84)</f>
        <v>2.3253012048192772</v>
      </c>
      <c r="E85" s="32">
        <f>IF(OR($A85="",$B85=""),"",B85*'MPTO_working_2-way'!$G84)</f>
        <v>1.7545454545454544</v>
      </c>
      <c r="F85" s="30">
        <f>IF(OR($A85="",$B85=""),"",'MPTO_working_2-way'!D84)</f>
        <v>2.3470437017994858</v>
      </c>
      <c r="G85" s="32">
        <f>IF(OR($A85="",$B85=""),"",'MPTO_working_2-way'!E84)</f>
        <v>1.7423664122137403</v>
      </c>
      <c r="H85" s="30">
        <f>IF(OR($A85="",$B85=""),"",'OddsRatio_working_2-way'!M84)</f>
        <v>2.3483997249264843</v>
      </c>
      <c r="I85" s="30">
        <f>IF(OR($A85="",$B85=""),"",'OddsRatio_working_2-way'!N84)</f>
        <v>1.7416198487095664</v>
      </c>
      <c r="J85" s="30">
        <f>IF('Log_working_2-way'!$D84="","",A85^('Log_working_2-way'!$D84))</f>
        <v>2.3586859525006716</v>
      </c>
      <c r="K85" s="32">
        <f>IF('Log_working_2-way'!$D84="","",B85^('Log_working_2-way'!$D84))</f>
        <v>1.7360052543090125</v>
      </c>
      <c r="L85" s="37">
        <f t="shared" si="18"/>
        <v>0.43005181347150256</v>
      </c>
      <c r="M85" s="37">
        <f t="shared" si="19"/>
        <v>0.56994818652849744</v>
      </c>
      <c r="N85" s="38">
        <v>181</v>
      </c>
      <c r="O85" s="38">
        <f t="shared" si="20"/>
        <v>98.727272727272748</v>
      </c>
      <c r="P85" s="38">
        <f t="shared" si="21"/>
        <v>71.963855421686745</v>
      </c>
      <c r="Q85" s="38">
        <f t="shared" si="22"/>
        <v>109.03614457831327</v>
      </c>
      <c r="R85" s="38">
        <f t="shared" si="23"/>
        <v>82.272727272727266</v>
      </c>
      <c r="S85" s="39">
        <f t="shared" si="24"/>
        <v>-10.308871851040522</v>
      </c>
      <c r="T85" s="39">
        <f t="shared" si="25"/>
        <v>-10.308871851040522</v>
      </c>
      <c r="U85" t="s">
        <v>282</v>
      </c>
      <c r="V85" t="s">
        <v>283</v>
      </c>
      <c r="W85" t="s">
        <v>150</v>
      </c>
      <c r="X85" t="s">
        <v>335</v>
      </c>
      <c r="Y85" s="41"/>
    </row>
    <row r="86" spans="1:25" ht="15" x14ac:dyDescent="0.25">
      <c r="A86">
        <v>2.0099999999999998</v>
      </c>
      <c r="B86">
        <v>1.8</v>
      </c>
      <c r="C86" s="29">
        <f t="shared" si="17"/>
        <v>5.3067993366501032E-2</v>
      </c>
      <c r="D86" s="30">
        <f>IF(OR($A86="",$B86=""),"",A86*'MPTO_working_2-way'!$G85)</f>
        <v>2.1166666666666667</v>
      </c>
      <c r="E86" s="32">
        <f>IF(OR($A86="",$B86=""),"",B86*'MPTO_working_2-way'!$G85)</f>
        <v>1.8955223880597019</v>
      </c>
      <c r="F86" s="30">
        <f>IF(OR($A86="",$B86=""),"",'MPTO_working_2-way'!D85)</f>
        <v>2.1232394366197185</v>
      </c>
      <c r="G86" s="32">
        <f>IF(OR($A86="",$B86=""),"",'MPTO_working_2-way'!E85)</f>
        <v>1.8902821316614424</v>
      </c>
      <c r="H86" s="30">
        <f>IF(OR($A86="",$B86=""),"",'OddsRatio_working_2-way'!M85)</f>
        <v>2.1236102527122118</v>
      </c>
      <c r="I86" s="30">
        <f>IF(OR($A86="",$B86=""),"",'OddsRatio_working_2-way'!N85)</f>
        <v>1.88998831897997</v>
      </c>
      <c r="J86" s="30">
        <f>IF('Log_working_2-way'!$D85="","",A86^('Log_working_2-way'!$D85))</f>
        <v>2.1266698940329505</v>
      </c>
      <c r="K86" s="32">
        <f>IF('Log_working_2-way'!$D85="","",B86^('Log_working_2-way'!$D85))</f>
        <v>1.8875714220239754</v>
      </c>
      <c r="L86" s="37">
        <f t="shared" si="18"/>
        <v>0.47244094488188976</v>
      </c>
      <c r="M86" s="37">
        <f t="shared" si="19"/>
        <v>0.52755905511811019</v>
      </c>
      <c r="N86" s="38">
        <v>182</v>
      </c>
      <c r="O86" s="38">
        <f t="shared" si="20"/>
        <v>91.452736318407943</v>
      </c>
      <c r="P86" s="38">
        <f t="shared" si="21"/>
        <v>80.8888888888889</v>
      </c>
      <c r="Q86" s="38">
        <f t="shared" si="22"/>
        <v>101.11111111111111</v>
      </c>
      <c r="R86" s="38">
        <f t="shared" si="23"/>
        <v>90.547263681592057</v>
      </c>
      <c r="S86" s="39">
        <f t="shared" si="24"/>
        <v>-9.6583747927031709</v>
      </c>
      <c r="T86" s="39">
        <f t="shared" si="25"/>
        <v>-9.6583747927031567</v>
      </c>
      <c r="U86" t="s">
        <v>284</v>
      </c>
      <c r="V86" t="s">
        <v>285</v>
      </c>
      <c r="W86" t="s">
        <v>150</v>
      </c>
      <c r="X86" t="s">
        <v>335</v>
      </c>
      <c r="Y86" s="41"/>
    </row>
    <row r="87" spans="1:25" ht="15" x14ac:dyDescent="0.25">
      <c r="A87">
        <v>2.16</v>
      </c>
      <c r="B87">
        <v>1.69</v>
      </c>
      <c r="C87" s="29">
        <f t="shared" si="17"/>
        <v>5.4678939294323881E-2</v>
      </c>
      <c r="D87" s="30">
        <f>IF(OR($A87="",$B87=""),"",A87*'MPTO_working_2-way'!$G86)</f>
        <v>2.2781065088757395</v>
      </c>
      <c r="E87" s="32">
        <f>IF(OR($A87="",$B87=""),"",B87*'MPTO_working_2-way'!$G86)</f>
        <v>1.7824074074074072</v>
      </c>
      <c r="F87" s="30">
        <f>IF(OR($A87="",$B87=""),"",'MPTO_working_2-way'!D86)</f>
        <v>2.2955603068796377</v>
      </c>
      <c r="G87" s="32">
        <f>IF(OR($A87="",$B87=""),"",'MPTO_working_2-way'!E86)</f>
        <v>1.771866809047665</v>
      </c>
      <c r="H87" s="30">
        <f>IF(OR($A87="",$B87=""),"",'OddsRatio_working_2-way'!M86)</f>
        <v>2.2965953186286989</v>
      </c>
      <c r="I87" s="30">
        <f>IF(OR($A87="",$B87=""),"",'OddsRatio_working_2-way'!N86)</f>
        <v>1.7712506636670706</v>
      </c>
      <c r="J87" s="30">
        <f>IF('Log_working_2-way'!$D86="","",A87^('Log_working_2-way'!$D86))</f>
        <v>2.3048070920867265</v>
      </c>
      <c r="K87" s="32">
        <f>IF('Log_working_2-way'!$D86="","",B87^('Log_working_2-way'!$D86))</f>
        <v>1.7663968153317493</v>
      </c>
      <c r="L87" s="37">
        <f t="shared" si="18"/>
        <v>0.438961038961039</v>
      </c>
      <c r="M87" s="37">
        <f t="shared" si="19"/>
        <v>0.56103896103896111</v>
      </c>
      <c r="N87" s="38">
        <v>183</v>
      </c>
      <c r="O87" s="38">
        <f t="shared" si="20"/>
        <v>98.277777777777786</v>
      </c>
      <c r="P87" s="38">
        <f t="shared" si="21"/>
        <v>74.715976331360935</v>
      </c>
      <c r="Q87" s="38">
        <f t="shared" si="22"/>
        <v>108.28402366863905</v>
      </c>
      <c r="R87" s="38">
        <f t="shared" si="23"/>
        <v>84.722222222222214</v>
      </c>
      <c r="S87" s="39">
        <f t="shared" si="24"/>
        <v>-10.006245890861265</v>
      </c>
      <c r="T87" s="39">
        <f t="shared" si="25"/>
        <v>-10.00624589086128</v>
      </c>
      <c r="U87" t="s">
        <v>286</v>
      </c>
      <c r="V87" t="s">
        <v>287</v>
      </c>
      <c r="W87" t="s">
        <v>150</v>
      </c>
      <c r="X87" t="s">
        <v>335</v>
      </c>
      <c r="Y87" s="41"/>
    </row>
    <row r="88" spans="1:25" ht="15" x14ac:dyDescent="0.25">
      <c r="A88">
        <v>1.45</v>
      </c>
      <c r="B88">
        <v>2.87</v>
      </c>
      <c r="C88" s="29">
        <f t="shared" si="17"/>
        <v>3.8087228162922093E-2</v>
      </c>
      <c r="D88" s="30">
        <f>IF(OR($A88="",$B88=""),"",A88*'MPTO_working_2-way'!$G87)</f>
        <v>1.505226480836237</v>
      </c>
      <c r="E88" s="32">
        <f>IF(OR($A88="",$B88=""),"",B88*'MPTO_working_2-way'!$G87)</f>
        <v>2.9793103448275864</v>
      </c>
      <c r="F88" s="30">
        <f>IF(OR($A88="",$B88=""),"",'MPTO_working_2-way'!D87)</f>
        <v>1.4911762071127834</v>
      </c>
      <c r="G88" s="32">
        <f>IF(OR($A88="",$B88=""),"",'MPTO_working_2-way'!E87)</f>
        <v>3.0359292358198071</v>
      </c>
      <c r="H88" s="30">
        <f>IF(OR($A88="",$B88=""),"",'OddsRatio_working_2-way'!M87)</f>
        <v>1.4905524551257965</v>
      </c>
      <c r="I88" s="30">
        <f>IF(OR($A88="",$B88=""),"",'OddsRatio_working_2-way'!N87)</f>
        <v>3.0385179801894218</v>
      </c>
      <c r="J88" s="30">
        <f>IF('Log_working_2-way'!$D87="","",A88^('Log_working_2-way'!$D87))</f>
        <v>1.4841008009425416</v>
      </c>
      <c r="K88" s="32">
        <f>IF('Log_working_2-way'!$D87="","",B88^('Log_working_2-way'!$D87))</f>
        <v>3.0656854895762686</v>
      </c>
      <c r="L88" s="37">
        <f t="shared" si="18"/>
        <v>0.66435185185185186</v>
      </c>
      <c r="M88" s="37">
        <f t="shared" si="19"/>
        <v>0.33564814814814814</v>
      </c>
      <c r="N88" s="38">
        <v>184</v>
      </c>
      <c r="O88" s="38">
        <f t="shared" si="20"/>
        <v>57.103448275862078</v>
      </c>
      <c r="P88" s="38">
        <f t="shared" si="21"/>
        <v>119.88850174216029</v>
      </c>
      <c r="Q88" s="38">
        <f t="shared" si="22"/>
        <v>64.111498257839713</v>
      </c>
      <c r="R88" s="38">
        <f t="shared" si="23"/>
        <v>126.89655172413794</v>
      </c>
      <c r="S88" s="39">
        <f t="shared" si="24"/>
        <v>-7.008049981977635</v>
      </c>
      <c r="T88" s="39">
        <f t="shared" si="25"/>
        <v>-7.0080499819776492</v>
      </c>
      <c r="U88" t="s">
        <v>288</v>
      </c>
      <c r="V88" t="s">
        <v>289</v>
      </c>
      <c r="W88" t="s">
        <v>341</v>
      </c>
      <c r="X88" t="s">
        <v>335</v>
      </c>
      <c r="Y88" s="41"/>
    </row>
    <row r="89" spans="1:25" ht="15" x14ac:dyDescent="0.25">
      <c r="A89">
        <v>1.81</v>
      </c>
      <c r="B89">
        <v>2.08</v>
      </c>
      <c r="C89" s="29">
        <f t="shared" si="17"/>
        <v>3.3255418614534626E-2</v>
      </c>
      <c r="D89" s="30">
        <f>IF(OR($A89="",$B89=""),"",A89*'MPTO_working_2-way'!$G88)</f>
        <v>1.8701923076923077</v>
      </c>
      <c r="E89" s="32">
        <f>IF(OR($A89="",$B89=""),"",B89*'MPTO_working_2-way'!$G88)</f>
        <v>2.1491712707182322</v>
      </c>
      <c r="F89" s="30">
        <f>IF(OR($A89="",$B89=""),"",'MPTO_working_2-way'!D88)</f>
        <v>1.8661643699811639</v>
      </c>
      <c r="G89" s="32">
        <f>IF(OR($A89="",$B89=""),"",'MPTO_working_2-way'!E88)</f>
        <v>2.1545152798443401</v>
      </c>
      <c r="H89" s="30">
        <f>IF(OR($A89="",$B89=""),"",'OddsRatio_working_2-way'!M88)</f>
        <v>1.8660254037844384</v>
      </c>
      <c r="I89" s="30">
        <f>IF(OR($A89="",$B89=""),"",'OddsRatio_working_2-way'!N88)</f>
        <v>2.1547005383792519</v>
      </c>
      <c r="J89" s="30">
        <f>IF('Log_working_2-way'!$D88="","",A89^('Log_working_2-way'!$D88))</f>
        <v>1.8641966683390954</v>
      </c>
      <c r="K89" s="32">
        <f>IF('Log_working_2-way'!$D88="","",B89^('Log_working_2-way'!$D88))</f>
        <v>2.1571440120474694</v>
      </c>
      <c r="L89" s="37">
        <f t="shared" si="18"/>
        <v>0.53470437017994854</v>
      </c>
      <c r="M89" s="37">
        <f t="shared" si="19"/>
        <v>0.46529562982005135</v>
      </c>
      <c r="N89" s="38">
        <v>185</v>
      </c>
      <c r="O89" s="38">
        <f t="shared" si="20"/>
        <v>82.790055248618799</v>
      </c>
      <c r="P89" s="38">
        <f t="shared" si="21"/>
        <v>96.057692307692307</v>
      </c>
      <c r="Q89" s="38">
        <f t="shared" si="22"/>
        <v>88.942307692307679</v>
      </c>
      <c r="R89" s="38">
        <f t="shared" si="23"/>
        <v>102.20994475138122</v>
      </c>
      <c r="S89" s="39">
        <f t="shared" si="24"/>
        <v>-6.1522524436888801</v>
      </c>
      <c r="T89" s="39">
        <f t="shared" si="25"/>
        <v>-6.1522524436889086</v>
      </c>
      <c r="U89" t="s">
        <v>290</v>
      </c>
      <c r="V89" t="s">
        <v>291</v>
      </c>
      <c r="W89" t="s">
        <v>341</v>
      </c>
      <c r="X89" t="s">
        <v>335</v>
      </c>
      <c r="Y89" s="41"/>
    </row>
    <row r="90" spans="1:25" ht="15" x14ac:dyDescent="0.25">
      <c r="A90">
        <v>1.55</v>
      </c>
      <c r="B90">
        <v>2.58</v>
      </c>
      <c r="C90" s="29">
        <f t="shared" si="17"/>
        <v>3.275818954738674E-2</v>
      </c>
      <c r="D90" s="30">
        <f>IF(OR($A90="",$B90=""),"",A90*'MPTO_working_2-way'!$G89)</f>
        <v>1.6007751937984496</v>
      </c>
      <c r="E90" s="32">
        <f>IF(OR($A90="",$B90=""),"",B90*'MPTO_working_2-way'!$G89)</f>
        <v>2.6645161290322577</v>
      </c>
      <c r="F90" s="30">
        <f>IF(OR($A90="",$B90=""),"",'MPTO_working_2-way'!D89)</f>
        <v>1.5903758202425928</v>
      </c>
      <c r="G90" s="32">
        <f>IF(OR($A90="",$B90=""),"",'MPTO_working_2-way'!E89)</f>
        <v>2.6938363085213872</v>
      </c>
      <c r="H90" s="30">
        <f>IF(OR($A90="",$B90=""),"",'OddsRatio_working_2-way'!M89)</f>
        <v>1.5900010727301979</v>
      </c>
      <c r="I90" s="30">
        <f>IF(OR($A90="",$B90=""),"",'OddsRatio_working_2-way'!N89)</f>
        <v>2.6949121725703877</v>
      </c>
      <c r="J90" s="30">
        <f>IF('Log_working_2-way'!$D89="","",A90^('Log_working_2-way'!$D89))</f>
        <v>1.5852651940897229</v>
      </c>
      <c r="K90" s="32">
        <f>IF('Log_working_2-way'!$D89="","",B90^('Log_working_2-way'!$D89))</f>
        <v>2.7086271490229712</v>
      </c>
      <c r="L90" s="37">
        <f t="shared" si="18"/>
        <v>0.62469733656174331</v>
      </c>
      <c r="M90" s="37">
        <f t="shared" si="19"/>
        <v>0.37530266343825669</v>
      </c>
      <c r="N90" s="38">
        <v>186</v>
      </c>
      <c r="O90" s="38">
        <f t="shared" si="20"/>
        <v>66</v>
      </c>
      <c r="P90" s="38">
        <f t="shared" si="21"/>
        <v>113.90697674418604</v>
      </c>
      <c r="Q90" s="38">
        <f t="shared" si="22"/>
        <v>72.093023255813947</v>
      </c>
      <c r="R90" s="38">
        <f t="shared" si="23"/>
        <v>120</v>
      </c>
      <c r="S90" s="39">
        <f t="shared" si="24"/>
        <v>-6.0930232558139465</v>
      </c>
      <c r="T90" s="39">
        <f t="shared" si="25"/>
        <v>-6.0930232558139608</v>
      </c>
      <c r="U90" t="s">
        <v>292</v>
      </c>
      <c r="V90" t="s">
        <v>293</v>
      </c>
      <c r="W90" t="s">
        <v>341</v>
      </c>
      <c r="X90" t="s">
        <v>335</v>
      </c>
      <c r="Y90" s="41"/>
    </row>
    <row r="91" spans="1:25" ht="15" x14ac:dyDescent="0.25">
      <c r="A91">
        <v>1.53</v>
      </c>
      <c r="B91">
        <v>2.63</v>
      </c>
      <c r="C91" s="29">
        <f t="shared" si="17"/>
        <v>3.3822908123959383E-2</v>
      </c>
      <c r="D91" s="30">
        <f>IF(OR($A91="",$B91=""),"",A91*'MPTO_working_2-way'!$G90)</f>
        <v>1.581749049429658</v>
      </c>
      <c r="E91" s="32">
        <f>IF(OR($A91="",$B91=""),"",B91*'MPTO_working_2-way'!$G90)</f>
        <v>2.7189542483660132</v>
      </c>
      <c r="F91" s="30">
        <f>IF(OR($A91="",$B91=""),"",'MPTO_working_2-way'!D90)</f>
        <v>1.5706395519038232</v>
      </c>
      <c r="G91" s="32">
        <f>IF(OR($A91="",$B91=""),"",'MPTO_working_2-way'!E90)</f>
        <v>2.7524197133964914</v>
      </c>
      <c r="H91" s="30">
        <f>IF(OR($A91="",$B91=""),"",'OddsRatio_working_2-way'!M90)</f>
        <v>1.5702222147839637</v>
      </c>
      <c r="I91" s="30">
        <f>IF(OR($A91="",$B91=""),"",'OddsRatio_working_2-way'!N90)</f>
        <v>2.753702283203511</v>
      </c>
      <c r="J91" s="30">
        <f>IF('Log_working_2-way'!$D90="","",A91^('Log_working_2-way'!$D90))</f>
        <v>1.5651555908731223</v>
      </c>
      <c r="K91" s="32">
        <f>IF('Log_working_2-way'!$D90="","",B91^('Log_working_2-way'!$D90))</f>
        <v>2.7694242367043183</v>
      </c>
      <c r="L91" s="37">
        <f t="shared" si="18"/>
        <v>0.63221153846153844</v>
      </c>
      <c r="M91" s="37">
        <f t="shared" si="19"/>
        <v>0.36778846153846151</v>
      </c>
      <c r="N91" s="38">
        <v>187</v>
      </c>
      <c r="O91" s="38">
        <f t="shared" si="20"/>
        <v>64.777777777777786</v>
      </c>
      <c r="P91" s="38">
        <f t="shared" si="21"/>
        <v>115.89733840304183</v>
      </c>
      <c r="Q91" s="38">
        <f t="shared" si="22"/>
        <v>71.102661596958185</v>
      </c>
      <c r="R91" s="38">
        <f t="shared" si="23"/>
        <v>122.22222222222223</v>
      </c>
      <c r="S91" s="39">
        <f t="shared" si="24"/>
        <v>-6.3248838191803998</v>
      </c>
      <c r="T91" s="39">
        <f t="shared" si="25"/>
        <v>-6.3248838191803998</v>
      </c>
      <c r="U91" t="s">
        <v>294</v>
      </c>
      <c r="V91" t="s">
        <v>295</v>
      </c>
      <c r="W91" t="s">
        <v>341</v>
      </c>
      <c r="X91" t="s">
        <v>335</v>
      </c>
      <c r="Y91" s="41"/>
    </row>
    <row r="92" spans="1:25" ht="15" x14ac:dyDescent="0.25">
      <c r="A92">
        <v>1.4</v>
      </c>
      <c r="B92">
        <v>3.06</v>
      </c>
      <c r="C92" s="29">
        <f t="shared" si="17"/>
        <v>4.1083099906629394E-2</v>
      </c>
      <c r="D92" s="30">
        <f>IF(OR($A92="",$B92=""),"",A92*'MPTO_working_2-way'!$G91)</f>
        <v>1.457516339869281</v>
      </c>
      <c r="E92" s="32">
        <f>IF(OR($A92="",$B92=""),"",B92*'MPTO_working_2-way'!$G91)</f>
        <v>3.1857142857142859</v>
      </c>
      <c r="F92" s="30">
        <f>IF(OR($A92="",$B92=""),"",'MPTO_working_2-way'!D91)</f>
        <v>1.4414535666218034</v>
      </c>
      <c r="G92" s="32">
        <f>IF(OR($A92="",$B92=""),"",'MPTO_working_2-way'!E91)</f>
        <v>3.2652439024390247</v>
      </c>
      <c r="H92" s="30">
        <f>IF(OR($A92="",$B92=""),"",'OddsRatio_working_2-way'!M91)</f>
        <v>1.4406526492392315</v>
      </c>
      <c r="I92" s="30">
        <f>IF(OR($A92="",$B92=""),"",'OddsRatio_working_2-way'!N91)</f>
        <v>3.2693611435820427</v>
      </c>
      <c r="J92" s="30">
        <f>IF('Log_working_2-way'!$D91="","",A92^('Log_working_2-way'!$D91))</f>
        <v>1.4332370793533979</v>
      </c>
      <c r="K92" s="32">
        <f>IF('Log_working_2-way'!$D91="","",B92^('Log_working_2-way'!$D91))</f>
        <v>3.3082050167315877</v>
      </c>
      <c r="L92" s="37">
        <f t="shared" si="18"/>
        <v>0.68609865470852016</v>
      </c>
      <c r="M92" s="37">
        <f t="shared" si="19"/>
        <v>0.31390134529147978</v>
      </c>
      <c r="N92" s="38">
        <v>188</v>
      </c>
      <c r="O92" s="38">
        <f t="shared" si="20"/>
        <v>53.714285714285708</v>
      </c>
      <c r="P92" s="38">
        <f t="shared" si="21"/>
        <v>126.56209150326796</v>
      </c>
      <c r="Q92" s="38">
        <f t="shared" si="22"/>
        <v>61.437908496732028</v>
      </c>
      <c r="R92" s="38">
        <f t="shared" si="23"/>
        <v>134.28571428571428</v>
      </c>
      <c r="S92" s="39">
        <f t="shared" si="24"/>
        <v>-7.7236227824463199</v>
      </c>
      <c r="T92" s="39">
        <f t="shared" si="25"/>
        <v>-7.7236227824463128</v>
      </c>
      <c r="U92" t="s">
        <v>98</v>
      </c>
      <c r="V92" t="s">
        <v>100</v>
      </c>
      <c r="W92" t="s">
        <v>86</v>
      </c>
      <c r="X92" t="s">
        <v>335</v>
      </c>
      <c r="Y92" s="41"/>
    </row>
    <row r="93" spans="1:25" ht="15" x14ac:dyDescent="0.25">
      <c r="A93">
        <v>1.49</v>
      </c>
      <c r="B93">
        <v>2.73</v>
      </c>
      <c r="C93" s="29">
        <f t="shared" si="17"/>
        <v>3.7441305897681687E-2</v>
      </c>
      <c r="D93" s="30">
        <f>IF(OR($A93="",$B93=""),"",A93*'MPTO_working_2-way'!$G92)</f>
        <v>1.5457875457875456</v>
      </c>
      <c r="E93" s="32">
        <f>IF(OR($A93="",$B93=""),"",B93*'MPTO_working_2-way'!$G92)</f>
        <v>2.8322147651006708</v>
      </c>
      <c r="F93" s="30">
        <f>IF(OR($A93="",$B93=""),"",'MPTO_working_2-way'!D92)</f>
        <v>1.5327543003560864</v>
      </c>
      <c r="G93" s="32">
        <f>IF(OR($A93="",$B93=""),"",'MPTO_working_2-way'!E92)</f>
        <v>2.8770378753050179</v>
      </c>
      <c r="H93" s="30">
        <f>IF(OR($A93="",$B93=""),"",'OddsRatio_working_2-way'!M92)</f>
        <v>1.5322001448887936</v>
      </c>
      <c r="I93" s="30">
        <f>IF(OR($A93="",$B93=""),"",'OddsRatio_working_2-way'!N92)</f>
        <v>2.8789923482808439</v>
      </c>
      <c r="J93" s="30">
        <f>IF('Log_working_2-way'!$D92="","",A93^('Log_working_2-way'!$D92))</f>
        <v>1.5262338476830128</v>
      </c>
      <c r="K93" s="32">
        <f>IF('Log_working_2-way'!$D92="","",B93^('Log_working_2-way'!$D92))</f>
        <v>2.9002958559251169</v>
      </c>
      <c r="L93" s="37">
        <f t="shared" si="18"/>
        <v>0.64691943127962093</v>
      </c>
      <c r="M93" s="37">
        <f t="shared" si="19"/>
        <v>0.35308056872037918</v>
      </c>
      <c r="N93" s="38">
        <v>189</v>
      </c>
      <c r="O93" s="38">
        <f t="shared" si="20"/>
        <v>62.154362416107396</v>
      </c>
      <c r="P93" s="38">
        <f t="shared" si="21"/>
        <v>119.76923076923077</v>
      </c>
      <c r="Q93" s="38">
        <f t="shared" si="22"/>
        <v>69.230769230769226</v>
      </c>
      <c r="R93" s="38">
        <f t="shared" si="23"/>
        <v>126.84563758389262</v>
      </c>
      <c r="S93" s="39">
        <f t="shared" si="24"/>
        <v>-7.07640681466183</v>
      </c>
      <c r="T93" s="39">
        <f t="shared" si="25"/>
        <v>-7.0764068146618513</v>
      </c>
      <c r="U93" t="s">
        <v>115</v>
      </c>
      <c r="V93" t="s">
        <v>94</v>
      </c>
      <c r="W93" t="s">
        <v>86</v>
      </c>
      <c r="X93" t="s">
        <v>335</v>
      </c>
      <c r="Y93" s="41"/>
    </row>
    <row r="94" spans="1:25" ht="15" x14ac:dyDescent="0.25">
      <c r="A94">
        <v>1.61</v>
      </c>
      <c r="B94">
        <v>2.42</v>
      </c>
      <c r="C94" s="29">
        <f t="shared" si="17"/>
        <v>3.4341152918228035E-2</v>
      </c>
      <c r="D94" s="30">
        <f>IF(OR($A94="",$B94=""),"",A94*'MPTO_working_2-way'!$G93)</f>
        <v>1.6652892561983472</v>
      </c>
      <c r="E94" s="32">
        <f>IF(OR($A94="",$B94=""),"",B94*'MPTO_working_2-way'!$G93)</f>
        <v>2.5031055900621118</v>
      </c>
      <c r="F94" s="30">
        <f>IF(OR($A94="",$B94=""),"",'MPTO_working_2-way'!D93)</f>
        <v>1.655773235306617</v>
      </c>
      <c r="G94" s="32">
        <f>IF(OR($A94="",$B94=""),"",'MPTO_working_2-way'!E93)</f>
        <v>2.5249173741170372</v>
      </c>
      <c r="H94" s="30">
        <f>IF(OR($A94="",$B94=""),"",'OddsRatio_working_2-way'!M93)</f>
        <v>1.6554215931663621</v>
      </c>
      <c r="I94" s="30">
        <f>IF(OR($A94="",$B94=""),"",'OddsRatio_working_2-way'!N93)</f>
        <v>2.5257355119610394</v>
      </c>
      <c r="J94" s="30">
        <f>IF('Log_working_2-way'!$D93="","",A94^('Log_working_2-way'!$D93))</f>
        <v>1.6510939281167687</v>
      </c>
      <c r="K94" s="32">
        <f>IF('Log_working_2-way'!$D93="","",B94^('Log_working_2-way'!$D93))</f>
        <v>2.5358767096666233</v>
      </c>
      <c r="L94" s="37">
        <f t="shared" si="18"/>
        <v>0.60049627791563276</v>
      </c>
      <c r="M94" s="37">
        <f t="shared" si="19"/>
        <v>0.39950372208436724</v>
      </c>
      <c r="N94" s="38">
        <v>190</v>
      </c>
      <c r="O94" s="38">
        <f t="shared" si="20"/>
        <v>71.987577639751564</v>
      </c>
      <c r="P94" s="38">
        <f t="shared" si="21"/>
        <v>111.48760330578513</v>
      </c>
      <c r="Q94" s="38">
        <f t="shared" si="22"/>
        <v>78.512396694214871</v>
      </c>
      <c r="R94" s="38">
        <f t="shared" si="23"/>
        <v>118.01242236024844</v>
      </c>
      <c r="S94" s="39">
        <f t="shared" si="24"/>
        <v>-6.5248190544633076</v>
      </c>
      <c r="T94" s="39">
        <f t="shared" si="25"/>
        <v>-6.5248190544633076</v>
      </c>
      <c r="U94" t="s">
        <v>117</v>
      </c>
      <c r="V94" t="s">
        <v>102</v>
      </c>
      <c r="W94" t="s">
        <v>86</v>
      </c>
      <c r="X94" t="s">
        <v>335</v>
      </c>
      <c r="Y94" s="41"/>
    </row>
    <row r="95" spans="1:25" ht="15" x14ac:dyDescent="0.25">
      <c r="A95">
        <v>1.74</v>
      </c>
      <c r="B95">
        <v>2.1800000000000002</v>
      </c>
      <c r="C95" s="29">
        <f t="shared" si="17"/>
        <v>3.3428240008436028E-2</v>
      </c>
      <c r="D95" s="30">
        <f>IF(OR($A95="",$B95=""),"",A95*'MPTO_working_2-way'!$G94)</f>
        <v>1.7981651376146788</v>
      </c>
      <c r="E95" s="32">
        <f>IF(OR($A95="",$B95=""),"",B95*'MPTO_working_2-way'!$G94)</f>
        <v>2.2528735632183907</v>
      </c>
      <c r="F95" s="30">
        <f>IF(OR($A95="",$B95=""),"",'MPTO_working_2-way'!D94)</f>
        <v>1.7921194368326561</v>
      </c>
      <c r="G95" s="32">
        <f>IF(OR($A95="",$B95=""),"",'MPTO_working_2-way'!E94)</f>
        <v>2.2624358821424311</v>
      </c>
      <c r="H95" s="30">
        <f>IF(OR($A95="",$B95=""),"",'OddsRatio_working_2-way'!M94)</f>
        <v>1.7919082295744857</v>
      </c>
      <c r="I95" s="30">
        <f>IF(OR($A95="",$B95=""),"",'OddsRatio_working_2-way'!N94)</f>
        <v>2.26277258229445</v>
      </c>
      <c r="J95" s="30">
        <f>IF('Log_working_2-way'!$D94="","",A95^('Log_working_2-way'!$D94))</f>
        <v>1.7891643629660847</v>
      </c>
      <c r="K95" s="32">
        <f>IF('Log_working_2-way'!$D94="","",B95^('Log_working_2-way'!$D94))</f>
        <v>2.2671631499443738</v>
      </c>
      <c r="L95" s="37">
        <f t="shared" si="18"/>
        <v>0.55612244897959184</v>
      </c>
      <c r="M95" s="37">
        <f t="shared" si="19"/>
        <v>0.44387755102040816</v>
      </c>
      <c r="N95" s="38">
        <v>191</v>
      </c>
      <c r="O95" s="38">
        <f t="shared" si="20"/>
        <v>81.22988505747125</v>
      </c>
      <c r="P95" s="38">
        <f t="shared" si="21"/>
        <v>103.38532110091745</v>
      </c>
      <c r="Q95" s="38">
        <f t="shared" si="22"/>
        <v>87.614678899082563</v>
      </c>
      <c r="R95" s="38">
        <f t="shared" si="23"/>
        <v>109.77011494252874</v>
      </c>
      <c r="S95" s="39">
        <f t="shared" si="24"/>
        <v>-6.3847938416113124</v>
      </c>
      <c r="T95" s="39">
        <f t="shared" si="25"/>
        <v>-6.3847938416112839</v>
      </c>
      <c r="U95" t="s">
        <v>99</v>
      </c>
      <c r="V95" t="s">
        <v>119</v>
      </c>
      <c r="W95" t="s">
        <v>86</v>
      </c>
      <c r="X95" t="s">
        <v>335</v>
      </c>
      <c r="Y95" s="41"/>
    </row>
    <row r="96" spans="1:25" ht="15" x14ac:dyDescent="0.25">
      <c r="A96">
        <v>2.2799999999999998</v>
      </c>
      <c r="B96">
        <v>1.68</v>
      </c>
      <c r="C96" s="29">
        <f t="shared" si="17"/>
        <v>3.383458646616555E-2</v>
      </c>
      <c r="D96" s="30">
        <f>IF(OR($A96="",$B96=""),"",A96*'MPTO_working_2-way'!$G95)</f>
        <v>2.3571428571428572</v>
      </c>
      <c r="E96" s="32">
        <f>IF(OR($A96="",$B96=""),"",B96*'MPTO_working_2-way'!$G95)</f>
        <v>1.736842105263158</v>
      </c>
      <c r="F96" s="30">
        <f>IF(OR($A96="",$B96=""),"",'MPTO_working_2-way'!D95)</f>
        <v>2.3714710252600297</v>
      </c>
      <c r="G96" s="32">
        <f>IF(OR($A96="",$B96=""),"",'MPTO_working_2-way'!E95)</f>
        <v>1.7291440953412784</v>
      </c>
      <c r="H96" s="30">
        <f>IF(OR($A96="",$B96=""),"",'OddsRatio_working_2-way'!M95)</f>
        <v>2.3719886811400706</v>
      </c>
      <c r="I96" s="30">
        <f>IF(OR($A96="",$B96=""),"",'OddsRatio_working_2-way'!N95)</f>
        <v>1.728868986855663</v>
      </c>
      <c r="J96" s="30">
        <f>IF('Log_working_2-way'!$D95="","",A96^('Log_working_2-way'!$D95))</f>
        <v>2.3786002597874161</v>
      </c>
      <c r="K96" s="32">
        <f>IF('Log_working_2-way'!$D95="","",B96^('Log_working_2-way'!$D95))</f>
        <v>1.7253734306956654</v>
      </c>
      <c r="L96" s="37">
        <f t="shared" si="18"/>
        <v>0.42424242424242425</v>
      </c>
      <c r="M96" s="37">
        <f t="shared" si="19"/>
        <v>0.57575757575757569</v>
      </c>
      <c r="N96" s="38">
        <v>192</v>
      </c>
      <c r="O96" s="38">
        <f t="shared" si="20"/>
        <v>107.78947368421053</v>
      </c>
      <c r="P96" s="38">
        <f t="shared" si="21"/>
        <v>77.714285714285708</v>
      </c>
      <c r="Q96" s="38">
        <f t="shared" si="22"/>
        <v>114.28571428571428</v>
      </c>
      <c r="R96" s="38">
        <f t="shared" si="23"/>
        <v>84.21052631578948</v>
      </c>
      <c r="S96" s="39">
        <f t="shared" si="24"/>
        <v>-6.4962406015037431</v>
      </c>
      <c r="T96" s="39">
        <f t="shared" si="25"/>
        <v>-6.4962406015037715</v>
      </c>
      <c r="U96" t="s">
        <v>118</v>
      </c>
      <c r="V96" t="s">
        <v>80</v>
      </c>
      <c r="W96" t="s">
        <v>86</v>
      </c>
      <c r="X96" t="s">
        <v>335</v>
      </c>
      <c r="Y96" s="41"/>
    </row>
    <row r="97" spans="1:25" ht="15" x14ac:dyDescent="0.25">
      <c r="A97">
        <v>1.7</v>
      </c>
      <c r="B97">
        <v>2.25</v>
      </c>
      <c r="C97" s="29">
        <f t="shared" si="17"/>
        <v>3.2679738562091387E-2</v>
      </c>
      <c r="D97" s="30">
        <f>IF(OR($A97="",$B97=""),"",A97*'MPTO_working_2-way'!$G96)</f>
        <v>1.7555555555555553</v>
      </c>
      <c r="E97" s="32">
        <f>IF(OR($A97="",$B97=""),"",B97*'MPTO_working_2-way'!$G96)</f>
        <v>2.3235294117647056</v>
      </c>
      <c r="F97" s="30">
        <f>IF(OR($A97="",$B97=""),"",'MPTO_working_2-way'!D96)</f>
        <v>1.7485714285714284</v>
      </c>
      <c r="G97" s="32">
        <f>IF(OR($A97="",$B97=""),"",'MPTO_working_2-way'!E96)</f>
        <v>2.3358778625954195</v>
      </c>
      <c r="H97" s="30">
        <f>IF(OR($A97="",$B97=""),"",'OddsRatio_working_2-way'!M96)</f>
        <v>1.7483314773547878</v>
      </c>
      <c r="I97" s="30">
        <f>IF(OR($A97="",$B97=""),"",'OddsRatio_working_2-way'!N96)</f>
        <v>2.3363062095621219</v>
      </c>
      <c r="J97" s="30">
        <f>IF('Log_working_2-way'!$D96="","",A97^('Log_working_2-way'!$D96))</f>
        <v>1.7451629298644922</v>
      </c>
      <c r="K97" s="32">
        <f>IF('Log_working_2-way'!$D96="","",B97^('Log_working_2-way'!$D96))</f>
        <v>2.3419883892799152</v>
      </c>
      <c r="L97" s="37">
        <f t="shared" si="18"/>
        <v>0.569620253164557</v>
      </c>
      <c r="M97" s="37">
        <f t="shared" si="19"/>
        <v>0.43037974683544311</v>
      </c>
      <c r="N97" s="38">
        <v>193</v>
      </c>
      <c r="O97" s="38">
        <f t="shared" si="20"/>
        <v>79.470588235294102</v>
      </c>
      <c r="P97" s="38">
        <f t="shared" si="21"/>
        <v>107.22222222222221</v>
      </c>
      <c r="Q97" s="38">
        <f t="shared" si="22"/>
        <v>85.777777777777771</v>
      </c>
      <c r="R97" s="38">
        <f t="shared" si="23"/>
        <v>113.52941176470588</v>
      </c>
      <c r="S97" s="39">
        <f t="shared" si="24"/>
        <v>-6.3071895424836697</v>
      </c>
      <c r="T97" s="39">
        <f t="shared" si="25"/>
        <v>-6.3071895424836697</v>
      </c>
      <c r="U97" t="s">
        <v>96</v>
      </c>
      <c r="V97" t="s">
        <v>79</v>
      </c>
      <c r="W97" t="s">
        <v>86</v>
      </c>
      <c r="X97" t="s">
        <v>335</v>
      </c>
      <c r="Y97" s="41"/>
    </row>
    <row r="98" spans="1:25" ht="15" x14ac:dyDescent="0.25">
      <c r="A98">
        <v>1.44</v>
      </c>
      <c r="B98">
        <v>2.89</v>
      </c>
      <c r="C98" s="29">
        <f t="shared" si="17"/>
        <v>4.0465205690119133E-2</v>
      </c>
      <c r="D98" s="30">
        <f>IF(OR($A98="",$B98=""),"",A98*'MPTO_working_2-way'!$G97)</f>
        <v>1.4982698961937715</v>
      </c>
      <c r="E98" s="32">
        <f>IF(OR($A98="",$B98=""),"",B98*'MPTO_working_2-way'!$G97)</f>
        <v>3.0069444444444446</v>
      </c>
      <c r="F98" s="30">
        <f>IF(OR($A98="",$B98=""),"",'MPTO_working_2-way'!D97)</f>
        <v>1.4832133437878678</v>
      </c>
      <c r="G98" s="32">
        <f>IF(OR($A98="",$B98=""),"",'MPTO_working_2-way'!E97)</f>
        <v>3.0694792742292374</v>
      </c>
      <c r="H98" s="30">
        <f>IF(OR($A98="",$B98=""),"",'OddsRatio_working_2-way'!M97)</f>
        <v>1.4824979096371642</v>
      </c>
      <c r="I98" s="30">
        <f>IF(OR($A98="",$B98=""),"",'OddsRatio_working_2-way'!N97)</f>
        <v>3.0725478391232723</v>
      </c>
      <c r="J98" s="30">
        <f>IF('Log_working_2-way'!$D97="","",A98^('Log_working_2-way'!$D97))</f>
        <v>1.4755734518168881</v>
      </c>
      <c r="K98" s="32">
        <f>IF('Log_working_2-way'!$D97="","",B98^('Log_working_2-way'!$D97))</f>
        <v>3.1027246078987192</v>
      </c>
      <c r="L98" s="37">
        <f t="shared" si="18"/>
        <v>0.66743648960739033</v>
      </c>
      <c r="M98" s="37">
        <f t="shared" si="19"/>
        <v>0.33256351039260967</v>
      </c>
      <c r="N98" s="38">
        <v>194</v>
      </c>
      <c r="O98" s="38">
        <f t="shared" si="20"/>
        <v>59.277777777777786</v>
      </c>
      <c r="P98" s="38">
        <f t="shared" si="21"/>
        <v>126.87197231833908</v>
      </c>
      <c r="Q98" s="38">
        <f t="shared" si="22"/>
        <v>67.128027681660896</v>
      </c>
      <c r="R98" s="38">
        <f t="shared" si="23"/>
        <v>134.72222222222223</v>
      </c>
      <c r="S98" s="39">
        <f t="shared" si="24"/>
        <v>-7.8502499038831104</v>
      </c>
      <c r="T98" s="39">
        <f t="shared" si="25"/>
        <v>-7.850249903883153</v>
      </c>
      <c r="U98" t="s">
        <v>114</v>
      </c>
      <c r="V98" t="s">
        <v>97</v>
      </c>
      <c r="W98" t="s">
        <v>86</v>
      </c>
      <c r="X98" t="s">
        <v>335</v>
      </c>
      <c r="Y98" s="41"/>
    </row>
    <row r="99" spans="1:25" ht="15" x14ac:dyDescent="0.25">
      <c r="A99">
        <v>1.61</v>
      </c>
      <c r="B99">
        <v>2.4300000000000002</v>
      </c>
      <c r="C99" s="29">
        <f t="shared" si="17"/>
        <v>3.2640646167216181E-2</v>
      </c>
      <c r="D99" s="30">
        <f>IF(OR($A99="",$B99=""),"",A99*'MPTO_working_2-way'!$G98)</f>
        <v>1.6625514403292181</v>
      </c>
      <c r="E99" s="32">
        <f>IF(OR($A99="",$B99=""),"",B99*'MPTO_working_2-way'!$G98)</f>
        <v>2.5093167701863357</v>
      </c>
      <c r="F99" s="30">
        <f>IF(OR($A99="",$B99=""),"",'MPTO_working_2-way'!D98)</f>
        <v>1.6534454704900365</v>
      </c>
      <c r="G99" s="32">
        <f>IF(OR($A99="",$B99=""),"",'MPTO_working_2-way'!E98)</f>
        <v>2.5303495779840248</v>
      </c>
      <c r="H99" s="30">
        <f>IF(OR($A99="",$B99=""),"",'OddsRatio_working_2-way'!M98)</f>
        <v>1.6531258887637414</v>
      </c>
      <c r="I99" s="30">
        <f>IF(OR($A99="",$B99=""),"",'OddsRatio_working_2-way'!N98)</f>
        <v>2.5310983949707371</v>
      </c>
      <c r="J99" s="30">
        <f>IF('Log_working_2-way'!$D98="","",A99^('Log_working_2-way'!$D98))</f>
        <v>1.6489884623355247</v>
      </c>
      <c r="K99" s="32">
        <f>IF('Log_working_2-way'!$D98="","",B99^('Log_working_2-way'!$D98))</f>
        <v>2.5408594420942658</v>
      </c>
      <c r="L99" s="37">
        <f t="shared" si="18"/>
        <v>0.60148514851485146</v>
      </c>
      <c r="M99" s="37">
        <f t="shared" si="19"/>
        <v>0.39851485148514848</v>
      </c>
      <c r="N99" s="38">
        <v>195</v>
      </c>
      <c r="O99" s="38">
        <f t="shared" si="20"/>
        <v>73.881987577639777</v>
      </c>
      <c r="P99" s="38">
        <f t="shared" si="21"/>
        <v>114.75308641975309</v>
      </c>
      <c r="Q99" s="38">
        <f t="shared" si="22"/>
        <v>80.246913580246911</v>
      </c>
      <c r="R99" s="38">
        <f t="shared" si="23"/>
        <v>121.11801242236024</v>
      </c>
      <c r="S99" s="39">
        <f t="shared" si="24"/>
        <v>-6.3649260026071346</v>
      </c>
      <c r="T99" s="39">
        <f t="shared" si="25"/>
        <v>-6.3649260026071488</v>
      </c>
      <c r="U99" t="s">
        <v>113</v>
      </c>
      <c r="V99" t="s">
        <v>116</v>
      </c>
      <c r="W99" t="s">
        <v>86</v>
      </c>
      <c r="X99" t="s">
        <v>335</v>
      </c>
      <c r="Y99" s="41"/>
    </row>
    <row r="100" spans="1:25" ht="15" x14ac:dyDescent="0.25">
      <c r="A100">
        <v>1.43</v>
      </c>
      <c r="B100">
        <v>2.93</v>
      </c>
      <c r="C100" s="29">
        <f t="shared" si="17"/>
        <v>4.0597627628344402E-2</v>
      </c>
      <c r="D100" s="30">
        <f>IF(OR($A100="",$B100=""),"",A100*'MPTO_working_2-way'!$G99)</f>
        <v>1.4880546075085324</v>
      </c>
      <c r="E100" s="32">
        <f>IF(OR($A100="",$B100=""),"",B100*'MPTO_working_2-way'!$G99)</f>
        <v>3.0489510489510492</v>
      </c>
      <c r="F100" s="30">
        <f>IF(OR($A100="",$B100=""),"",'MPTO_working_2-way'!D99)</f>
        <v>1.4727499604562471</v>
      </c>
      <c r="G100" s="32">
        <f>IF(OR($A100="",$B100=""),"",'MPTO_working_2-way'!E99)</f>
        <v>3.1152830960258751</v>
      </c>
      <c r="H100" s="30">
        <f>IF(OR($A100="",$B100=""),"",'OddsRatio_working_2-way'!M99)</f>
        <v>1.4720147534358856</v>
      </c>
      <c r="I100" s="30">
        <f>IF(OR($A100="",$B100=""),"",'OddsRatio_working_2-way'!N99)</f>
        <v>3.1185778468168821</v>
      </c>
      <c r="J100" s="30">
        <f>IF('Log_working_2-way'!$D99="","",A100^('Log_working_2-way'!$D99))</f>
        <v>1.4649700250636637</v>
      </c>
      <c r="K100" s="32">
        <f>IF('Log_working_2-way'!$D99="","",B100^('Log_working_2-way'!$D99))</f>
        <v>3.150676271791061</v>
      </c>
      <c r="L100" s="37">
        <f t="shared" si="18"/>
        <v>0.67201834862385323</v>
      </c>
      <c r="M100" s="37">
        <f t="shared" si="19"/>
        <v>0.32798165137614677</v>
      </c>
      <c r="N100" s="38">
        <v>196</v>
      </c>
      <c r="O100" s="38">
        <f t="shared" si="20"/>
        <v>58.937062937062926</v>
      </c>
      <c r="P100" s="38">
        <f t="shared" si="21"/>
        <v>129.10580204778159</v>
      </c>
      <c r="Q100" s="38">
        <f t="shared" si="22"/>
        <v>66.89419795221842</v>
      </c>
      <c r="R100" s="38">
        <f t="shared" si="23"/>
        <v>137.06293706293707</v>
      </c>
      <c r="S100" s="39">
        <f t="shared" si="24"/>
        <v>-7.9571350151554938</v>
      </c>
      <c r="T100" s="39">
        <f t="shared" si="25"/>
        <v>-7.9571350151554725</v>
      </c>
      <c r="U100" t="s">
        <v>101</v>
      </c>
      <c r="V100" t="s">
        <v>103</v>
      </c>
      <c r="W100" t="s">
        <v>86</v>
      </c>
      <c r="X100" t="s">
        <v>335</v>
      </c>
      <c r="Y100" s="41"/>
    </row>
    <row r="101" spans="1:25" s="35" customFormat="1" ht="15" x14ac:dyDescent="0.25">
      <c r="A101">
        <v>1.69</v>
      </c>
      <c r="B101">
        <v>2.2599999999999998</v>
      </c>
      <c r="C101" s="29">
        <f t="shared" si="17"/>
        <v>3.4193852437555794E-2</v>
      </c>
      <c r="D101" s="30">
        <f>IF(OR($A101="",$B101=""),"",A101*'MPTO_working_2-way'!$G100)</f>
        <v>1.7477876106194692</v>
      </c>
      <c r="E101" s="32">
        <f>IF(OR($A101="",$B101=""),"",B101*'MPTO_working_2-way'!$G100)</f>
        <v>2.3372781065088759</v>
      </c>
      <c r="F101" s="30">
        <f>IF(OR($A101="",$B101=""),"",'MPTO_working_2-way'!D100)</f>
        <v>1.740283410033262</v>
      </c>
      <c r="G101" s="32">
        <f>IF(OR($A101="",$B101=""),"",'MPTO_working_2-way'!E100)</f>
        <v>2.3508340001231001</v>
      </c>
      <c r="H101" s="30">
        <f>IF(OR($A101="",$B101=""),"",'OddsRatio_working_2-way'!M100)</f>
        <v>1.7400128699009547</v>
      </c>
      <c r="I101" s="30">
        <f>IF(OR($A101="",$B101=""),"",'OddsRatio_working_2-way'!N100)</f>
        <v>2.351327849384353</v>
      </c>
      <c r="J101" s="30">
        <f>IF('Log_working_2-way'!$D100="","",A101^('Log_working_2-way'!$D100))</f>
        <v>1.7366048392090647</v>
      </c>
      <c r="K101" s="32">
        <f>IF('Log_working_2-way'!$D100="","",B101^('Log_working_2-way'!$D100))</f>
        <v>2.3575800032398484</v>
      </c>
      <c r="L101" s="37">
        <f t="shared" si="18"/>
        <v>0.57215189873417716</v>
      </c>
      <c r="M101" s="37">
        <f t="shared" si="19"/>
        <v>0.42784810126582273</v>
      </c>
      <c r="N101" s="38">
        <v>197</v>
      </c>
      <c r="O101" s="38">
        <f t="shared" si="20"/>
        <v>80.431952662721898</v>
      </c>
      <c r="P101" s="38">
        <f t="shared" si="21"/>
        <v>109.83185840707964</v>
      </c>
      <c r="Q101" s="38">
        <f t="shared" si="22"/>
        <v>87.168141592920364</v>
      </c>
      <c r="R101" s="38">
        <f t="shared" si="23"/>
        <v>116.56804733727812</v>
      </c>
      <c r="S101" s="39">
        <f t="shared" si="24"/>
        <v>-6.7361889301984661</v>
      </c>
      <c r="T101" s="39">
        <f t="shared" si="25"/>
        <v>-6.7361889301984803</v>
      </c>
      <c r="U101" t="s">
        <v>296</v>
      </c>
      <c r="V101" t="s">
        <v>297</v>
      </c>
      <c r="W101" t="s">
        <v>337</v>
      </c>
      <c r="X101" t="s">
        <v>335</v>
      </c>
      <c r="Y101" s="41"/>
    </row>
    <row r="102" spans="1:25" ht="15" x14ac:dyDescent="0.25">
      <c r="A102">
        <v>1.76</v>
      </c>
      <c r="B102">
        <v>2.14</v>
      </c>
      <c r="C102" s="29">
        <f t="shared" si="17"/>
        <v>3.5471537807986397E-2</v>
      </c>
      <c r="D102" s="30">
        <f>IF(OR($A102="",$B102=""),"",A102*'MPTO_working_2-way'!$G101)</f>
        <v>1.8224299065420562</v>
      </c>
      <c r="E102" s="32">
        <f>IF(OR($A102="",$B102=""),"",B102*'MPTO_working_2-way'!$G101)</f>
        <v>2.2159090909090908</v>
      </c>
      <c r="F102" s="30">
        <f>IF(OR($A102="",$B102=""),"",'MPTO_working_2-way'!D101)</f>
        <v>1.8167084699980707</v>
      </c>
      <c r="G102" s="32">
        <f>IF(OR($A102="",$B102=""),"",'MPTO_working_2-way'!E101)</f>
        <v>2.2244271202456889</v>
      </c>
      <c r="H102" s="30">
        <f>IF(OR($A102="",$B102=""),"",'OddsRatio_working_2-way'!M101)</f>
        <v>1.8164965809277254</v>
      </c>
      <c r="I102" s="30">
        <f>IF(OR($A102="",$B102=""),"",'OddsRatio_working_2-way'!N101)</f>
        <v>2.2247448713915889</v>
      </c>
      <c r="J102" s="30">
        <f>IF('Log_working_2-way'!$D101="","",A102^('Log_working_2-way'!$D101))</f>
        <v>1.8138959157983681</v>
      </c>
      <c r="K102" s="32">
        <f>IF('Log_working_2-way'!$D101="","",B102^('Log_working_2-way'!$D101))</f>
        <v>2.2286583340561452</v>
      </c>
      <c r="L102" s="37">
        <f t="shared" si="18"/>
        <v>0.54871794871794866</v>
      </c>
      <c r="M102" s="37">
        <f t="shared" si="19"/>
        <v>0.45128205128205129</v>
      </c>
      <c r="N102" s="38">
        <v>198</v>
      </c>
      <c r="O102" s="38">
        <f t="shared" si="20"/>
        <v>85.500000000000014</v>
      </c>
      <c r="P102" s="38">
        <f t="shared" si="21"/>
        <v>105.47663551401871</v>
      </c>
      <c r="Q102" s="38">
        <f t="shared" si="22"/>
        <v>92.523364485981304</v>
      </c>
      <c r="R102" s="38">
        <f t="shared" si="23"/>
        <v>112.50000000000001</v>
      </c>
      <c r="S102" s="39">
        <f t="shared" si="24"/>
        <v>-7.0233644859812898</v>
      </c>
      <c r="T102" s="39">
        <f t="shared" si="25"/>
        <v>-7.023364485981304</v>
      </c>
      <c r="U102" t="s">
        <v>298</v>
      </c>
      <c r="V102" t="s">
        <v>299</v>
      </c>
      <c r="W102" t="s">
        <v>337</v>
      </c>
      <c r="X102" t="s">
        <v>335</v>
      </c>
      <c r="Y102" s="41"/>
    </row>
    <row r="103" spans="1:25" ht="15" x14ac:dyDescent="0.25">
      <c r="A103">
        <v>2.31</v>
      </c>
      <c r="B103">
        <v>1.66</v>
      </c>
      <c r="C103" s="29">
        <f t="shared" si="17"/>
        <v>3.5310071454649705E-2</v>
      </c>
      <c r="D103" s="30">
        <f>IF(OR($A103="",$B103=""),"",A103*'MPTO_working_2-way'!$G102)</f>
        <v>2.3915662650602409</v>
      </c>
      <c r="E103" s="32">
        <f>IF(OR($A103="",$B103=""),"",B103*'MPTO_working_2-way'!$G102)</f>
        <v>1.7186147186147185</v>
      </c>
      <c r="F103" s="30">
        <f>IF(OR($A103="",$B103=""),"",'MPTO_working_2-way'!D102)</f>
        <v>2.4082145324373547</v>
      </c>
      <c r="G103" s="32">
        <f>IF(OR($A103="",$B103=""),"",'MPTO_working_2-way'!E102)</f>
        <v>1.7101190741649199</v>
      </c>
      <c r="H103" s="30">
        <f>IF(OR($A103="",$B103=""),"",'OddsRatio_working_2-way'!M102)</f>
        <v>2.4088465086191913</v>
      </c>
      <c r="I103" s="30">
        <f>IF(OR($A103="",$B103=""),"",'OddsRatio_working_2-way'!N102)</f>
        <v>1.7098005310600506</v>
      </c>
      <c r="J103" s="30">
        <f>IF('Log_working_2-way'!$D102="","",A103^('Log_working_2-way'!$D102))</f>
        <v>2.4165541184191208</v>
      </c>
      <c r="K103" s="32">
        <f>IF('Log_working_2-way'!$D102="","",B103^('Log_working_2-way'!$D102))</f>
        <v>1.7059384368003565</v>
      </c>
      <c r="L103" s="37">
        <f t="shared" si="18"/>
        <v>0.41813602015113349</v>
      </c>
      <c r="M103" s="37">
        <f t="shared" si="19"/>
        <v>0.58186397984886651</v>
      </c>
      <c r="N103" s="38">
        <v>199</v>
      </c>
      <c r="O103" s="38">
        <f t="shared" si="20"/>
        <v>112.85281385281385</v>
      </c>
      <c r="P103" s="38">
        <f t="shared" si="21"/>
        <v>79.120481927710841</v>
      </c>
      <c r="Q103" s="38">
        <f t="shared" si="22"/>
        <v>119.87951807228917</v>
      </c>
      <c r="R103" s="38">
        <f t="shared" si="23"/>
        <v>86.147186147186147</v>
      </c>
      <c r="S103" s="39">
        <f t="shared" si="24"/>
        <v>-7.0267042194753202</v>
      </c>
      <c r="T103" s="39">
        <f t="shared" si="25"/>
        <v>-7.026704219475306</v>
      </c>
      <c r="U103" t="s">
        <v>106</v>
      </c>
      <c r="V103" t="s">
        <v>110</v>
      </c>
      <c r="W103" t="s">
        <v>125</v>
      </c>
      <c r="X103" t="s">
        <v>335</v>
      </c>
      <c r="Y103" s="41"/>
    </row>
    <row r="104" spans="1:25" ht="15" x14ac:dyDescent="0.25">
      <c r="A104">
        <v>2.7</v>
      </c>
      <c r="B104">
        <v>1.51</v>
      </c>
      <c r="C104" s="29">
        <f t="shared" si="17"/>
        <v>3.2622025999509585E-2</v>
      </c>
      <c r="D104" s="30">
        <f>IF(OR($A104="",$B104=""),"",A104*'MPTO_working_2-way'!$G103)</f>
        <v>2.7880794701986762</v>
      </c>
      <c r="E104" s="32">
        <f>IF(OR($A104="",$B104=""),"",B104*'MPTO_working_2-way'!$G103)</f>
        <v>1.5592592592592596</v>
      </c>
      <c r="F104" s="30">
        <f>IF(OR($A104="",$B104=""),"",'MPTO_working_2-way'!D103)</f>
        <v>2.8243851749220652</v>
      </c>
      <c r="G104" s="32">
        <f>IF(OR($A104="",$B104=""),"",'MPTO_working_2-way'!E103)</f>
        <v>1.5481298651984055</v>
      </c>
      <c r="H104" s="30">
        <f>IF(OR($A104="",$B104=""),"",'OddsRatio_working_2-way'!M103)</f>
        <v>2.8257418583505545</v>
      </c>
      <c r="I104" s="30">
        <f>IF(OR($A104="",$B104=""),"",'OddsRatio_working_2-way'!N103)</f>
        <v>1.5477225575051663</v>
      </c>
      <c r="J104" s="30">
        <f>IF('Log_working_2-way'!$D103="","",A104^('Log_working_2-way'!$D103))</f>
        <v>2.8428302498606608</v>
      </c>
      <c r="K104" s="32">
        <f>IF('Log_working_2-way'!$D103="","",B104^('Log_working_2-way'!$D103))</f>
        <v>1.5426435777660368</v>
      </c>
      <c r="L104" s="37">
        <f t="shared" si="18"/>
        <v>0.35866983372921607</v>
      </c>
      <c r="M104" s="37">
        <f t="shared" si="19"/>
        <v>0.64133016627078376</v>
      </c>
      <c r="N104" s="38">
        <v>200</v>
      </c>
      <c r="O104" s="38">
        <f t="shared" si="20"/>
        <v>125.92592592592592</v>
      </c>
      <c r="P104" s="38">
        <f t="shared" si="21"/>
        <v>67.549668874172184</v>
      </c>
      <c r="Q104" s="38">
        <f t="shared" si="22"/>
        <v>132.45033112582783</v>
      </c>
      <c r="R104" s="38">
        <f t="shared" si="23"/>
        <v>74.074074074074076</v>
      </c>
      <c r="S104" s="39">
        <f t="shared" si="24"/>
        <v>-6.5244051999019064</v>
      </c>
      <c r="T104" s="39">
        <f t="shared" si="25"/>
        <v>-6.5244051999018922</v>
      </c>
      <c r="U104" t="s">
        <v>111</v>
      </c>
      <c r="V104" t="s">
        <v>109</v>
      </c>
      <c r="W104" t="s">
        <v>125</v>
      </c>
      <c r="X104" t="s">
        <v>335</v>
      </c>
      <c r="Y104" s="41"/>
    </row>
    <row r="105" spans="1:25" ht="15" x14ac:dyDescent="0.25">
      <c r="A105">
        <v>2.19</v>
      </c>
      <c r="B105">
        <v>1.73</v>
      </c>
      <c r="C105" s="29">
        <f t="shared" si="17"/>
        <v>3.4655686647135031E-2</v>
      </c>
      <c r="D105" s="30">
        <f>IF(OR($A105="",$B105=""),"",A105*'MPTO_working_2-way'!$G104)</f>
        <v>2.2658959537572256</v>
      </c>
      <c r="E105" s="32">
        <f>IF(OR($A105="",$B105=""),"",B105*'MPTO_working_2-way'!$G104)</f>
        <v>1.7899543378995435</v>
      </c>
      <c r="F105" s="30">
        <f>IF(OR($A105="",$B105=""),"",'MPTO_working_2-way'!D104)</f>
        <v>2.2763841740018629</v>
      </c>
      <c r="G105" s="32">
        <f>IF(OR($A105="",$B105=""),"",'MPTO_working_2-way'!E104)</f>
        <v>1.7834631769717797</v>
      </c>
      <c r="H105" s="30">
        <f>IF(OR($A105="",$B105=""),"",'OddsRatio_working_2-way'!M104)</f>
        <v>2.2767681803292916</v>
      </c>
      <c r="I105" s="30">
        <f>IF(OR($A105="",$B105=""),"",'OddsRatio_working_2-way'!N104)</f>
        <v>1.7832275391935992</v>
      </c>
      <c r="J105" s="30">
        <f>IF('Log_working_2-way'!$D104="","",A105^('Log_working_2-way'!$D104))</f>
        <v>2.2815927958159761</v>
      </c>
      <c r="K105" s="32">
        <f>IF('Log_working_2-way'!$D104="","",B105^('Log_working_2-way'!$D104))</f>
        <v>1.7802790428165938</v>
      </c>
      <c r="L105" s="37">
        <f t="shared" si="18"/>
        <v>0.44132653061224486</v>
      </c>
      <c r="M105" s="37">
        <f t="shared" si="19"/>
        <v>0.55867346938775508</v>
      </c>
      <c r="N105" s="38">
        <v>201</v>
      </c>
      <c r="O105" s="38">
        <f t="shared" si="20"/>
        <v>109.21917808219179</v>
      </c>
      <c r="P105" s="38">
        <f t="shared" si="21"/>
        <v>84.815028901734124</v>
      </c>
      <c r="Q105" s="38">
        <f t="shared" si="22"/>
        <v>116.1849710982659</v>
      </c>
      <c r="R105" s="38">
        <f t="shared" si="23"/>
        <v>91.780821917808225</v>
      </c>
      <c r="S105" s="39">
        <f t="shared" si="24"/>
        <v>-6.9657930160741159</v>
      </c>
      <c r="T105" s="39">
        <f t="shared" si="25"/>
        <v>-6.9657930160741017</v>
      </c>
      <c r="U105" t="s">
        <v>107</v>
      </c>
      <c r="V105" t="s">
        <v>108</v>
      </c>
      <c r="W105" t="s">
        <v>125</v>
      </c>
      <c r="X105" t="s">
        <v>335</v>
      </c>
      <c r="Y105" s="41"/>
    </row>
    <row r="106" spans="1:25" ht="15" x14ac:dyDescent="0.25">
      <c r="A106">
        <v>2</v>
      </c>
      <c r="B106">
        <v>1.89</v>
      </c>
      <c r="C106" s="29">
        <f t="shared" si="17"/>
        <v>2.9100529100529293E-2</v>
      </c>
      <c r="D106" s="30">
        <f>IF(OR($A106="",$B106=""),"",A106*'MPTO_working_2-way'!$G105)</f>
        <v>2.0582010582010586</v>
      </c>
      <c r="E106" s="32">
        <f>IF(OR($A106="",$B106=""),"",B106*'MPTO_working_2-way'!$G105)</f>
        <v>1.9450000000000003</v>
      </c>
      <c r="F106" s="30">
        <f>IF(OR($A106="",$B106=""),"",'MPTO_working_2-way'!D105)</f>
        <v>2.0599455040871937</v>
      </c>
      <c r="G106" s="32">
        <f>IF(OR($A106="",$B106=""),"",'MPTO_working_2-way'!E105)</f>
        <v>1.9434447300771212</v>
      </c>
      <c r="H106" s="30">
        <f>IF(OR($A106="",$B106=""),"",'OddsRatio_working_2-way'!M105)</f>
        <v>2.0599978800063603</v>
      </c>
      <c r="I106" s="30">
        <f>IF(OR($A106="",$B106=""),"",'OddsRatio_working_2-way'!N105)</f>
        <v>1.9433981132056606</v>
      </c>
      <c r="J106" s="30">
        <f>IF('Log_working_2-way'!$D105="","",A106^('Log_working_2-way'!$D105))</f>
        <v>2.0607901501181232</v>
      </c>
      <c r="K106" s="32">
        <f>IF('Log_working_2-way'!$D105="","",B106^('Log_working_2-way'!$D105))</f>
        <v>1.9426935194379702</v>
      </c>
      <c r="L106" s="37">
        <f t="shared" si="18"/>
        <v>0.48586118251928012</v>
      </c>
      <c r="M106" s="37">
        <f t="shared" si="19"/>
        <v>0.51413881748071977</v>
      </c>
      <c r="N106" s="38">
        <v>202</v>
      </c>
      <c r="O106" s="38">
        <f t="shared" si="20"/>
        <v>101</v>
      </c>
      <c r="P106" s="38">
        <f t="shared" si="21"/>
        <v>95.121693121693127</v>
      </c>
      <c r="Q106" s="38">
        <f t="shared" si="22"/>
        <v>106.8783068783069</v>
      </c>
      <c r="R106" s="38">
        <f t="shared" si="23"/>
        <v>101</v>
      </c>
      <c r="S106" s="39">
        <f t="shared" si="24"/>
        <v>-5.8783068783069012</v>
      </c>
      <c r="T106" s="39">
        <f t="shared" si="25"/>
        <v>-5.8783068783068728</v>
      </c>
      <c r="U106" t="s">
        <v>148</v>
      </c>
      <c r="V106" t="s">
        <v>133</v>
      </c>
      <c r="W106" t="s">
        <v>87</v>
      </c>
      <c r="X106" t="s">
        <v>335</v>
      </c>
      <c r="Y106" s="41"/>
    </row>
    <row r="107" spans="1:25" ht="15" x14ac:dyDescent="0.25">
      <c r="A107">
        <v>2.5099999999999998</v>
      </c>
      <c r="B107">
        <v>1.57</v>
      </c>
      <c r="C107" s="29">
        <f t="shared" si="17"/>
        <v>3.5349049661227649E-2</v>
      </c>
      <c r="D107" s="30">
        <f>IF(OR($A107="",$B107=""),"",A107*'MPTO_working_2-way'!$G106)</f>
        <v>2.5987261146496814</v>
      </c>
      <c r="E107" s="32">
        <f>IF(OR($A107="",$B107=""),"",B107*'MPTO_working_2-way'!$G106)</f>
        <v>1.6254980079681274</v>
      </c>
      <c r="F107" s="30">
        <f>IF(OR($A107="",$B107=""),"",'MPTO_working_2-way'!D106)</f>
        <v>2.6265204785550034</v>
      </c>
      <c r="G107" s="32">
        <f>IF(OR($A107="",$B107=""),"",'MPTO_working_2-way'!E106)</f>
        <v>1.6148093511176675</v>
      </c>
      <c r="H107" s="30">
        <f>IF(OR($A107="",$B107=""),"",'OddsRatio_working_2-way'!M106)</f>
        <v>2.6276126096272243</v>
      </c>
      <c r="I107" s="30">
        <f>IF(OR($A107="",$B107=""),"",'OddsRatio_working_2-way'!N106)</f>
        <v>1.6143968129056414</v>
      </c>
      <c r="J107" s="30">
        <f>IF('Log_working_2-way'!$D106="","",A107^('Log_working_2-way'!$D106))</f>
        <v>2.6406155837309813</v>
      </c>
      <c r="K107" s="32">
        <f>IF('Log_working_2-way'!$D106="","",B107^('Log_working_2-way'!$D106))</f>
        <v>1.6095273078692256</v>
      </c>
      <c r="L107" s="37">
        <f t="shared" si="18"/>
        <v>0.38480392156862747</v>
      </c>
      <c r="M107" s="37">
        <f t="shared" si="19"/>
        <v>0.61519607843137258</v>
      </c>
      <c r="N107" s="38">
        <v>203</v>
      </c>
      <c r="O107" s="38">
        <f t="shared" si="20"/>
        <v>122.12350597609561</v>
      </c>
      <c r="P107" s="38">
        <f t="shared" si="21"/>
        <v>73.700636942675175</v>
      </c>
      <c r="Q107" s="38">
        <f t="shared" si="22"/>
        <v>129.29936305732483</v>
      </c>
      <c r="R107" s="38">
        <f t="shared" si="23"/>
        <v>80.876494023904385</v>
      </c>
      <c r="S107" s="39">
        <f t="shared" si="24"/>
        <v>-7.1758570812292106</v>
      </c>
      <c r="T107" s="39">
        <f t="shared" si="25"/>
        <v>-7.1758570812292106</v>
      </c>
      <c r="U107" t="s">
        <v>149</v>
      </c>
      <c r="V107" t="s">
        <v>140</v>
      </c>
      <c r="W107" t="s">
        <v>87</v>
      </c>
      <c r="X107" t="s">
        <v>335</v>
      </c>
      <c r="Y107" s="41"/>
    </row>
    <row r="108" spans="1:25" ht="15" x14ac:dyDescent="0.25">
      <c r="A108">
        <v>1.72</v>
      </c>
      <c r="B108">
        <v>2.21</v>
      </c>
      <c r="C108" s="29">
        <f t="shared" si="17"/>
        <v>3.3884036620014824E-2</v>
      </c>
      <c r="D108" s="30">
        <f>IF(OR($A108="",$B108=""),"",A108*'MPTO_working_2-way'!$G107)</f>
        <v>1.7782805429864255</v>
      </c>
      <c r="E108" s="32">
        <f>IF(OR($A108="",$B108=""),"",B108*'MPTO_working_2-way'!$G107)</f>
        <v>2.2848837209302326</v>
      </c>
      <c r="F108" s="30">
        <f>IF(OR($A108="",$B108=""),"",'MPTO_working_2-way'!D107)</f>
        <v>1.7716256524981358</v>
      </c>
      <c r="G108" s="32">
        <f>IF(OR($A108="",$B108=""),"",'MPTO_working_2-way'!E107)</f>
        <v>2.2959652089876781</v>
      </c>
      <c r="H108" s="30">
        <f>IF(OR($A108="",$B108=""),"",'OddsRatio_working_2-way'!M107)</f>
        <v>1.7713892158398703</v>
      </c>
      <c r="I108" s="30">
        <f>IF(OR($A108="",$B108=""),"",'OddsRatio_working_2-way'!N107)</f>
        <v>2.2963624321753371</v>
      </c>
      <c r="J108" s="30">
        <f>IF('Log_working_2-way'!$D107="","",A108^('Log_working_2-way'!$D107))</f>
        <v>1.7683679149287428</v>
      </c>
      <c r="K108" s="32">
        <f>IF('Log_working_2-way'!$D107="","",B108^('Log_working_2-way'!$D107))</f>
        <v>2.3014598613122459</v>
      </c>
      <c r="L108" s="37">
        <f t="shared" si="18"/>
        <v>0.56234096692111957</v>
      </c>
      <c r="M108" s="37">
        <f t="shared" si="19"/>
        <v>0.43765903307888038</v>
      </c>
      <c r="N108" s="38">
        <v>204</v>
      </c>
      <c r="O108" s="38">
        <f t="shared" si="20"/>
        <v>85.395348837209298</v>
      </c>
      <c r="P108" s="38">
        <f t="shared" si="21"/>
        <v>111.69230769230768</v>
      </c>
      <c r="Q108" s="38">
        <f t="shared" si="22"/>
        <v>92.307692307692307</v>
      </c>
      <c r="R108" s="38">
        <f t="shared" si="23"/>
        <v>118.6046511627907</v>
      </c>
      <c r="S108" s="39">
        <f t="shared" si="24"/>
        <v>-6.9123434704830089</v>
      </c>
      <c r="T108" s="39">
        <f t="shared" si="25"/>
        <v>-6.9123434704830231</v>
      </c>
      <c r="U108" t="s">
        <v>139</v>
      </c>
      <c r="V108" t="s">
        <v>134</v>
      </c>
      <c r="W108" t="s">
        <v>87</v>
      </c>
      <c r="X108" t="s">
        <v>335</v>
      </c>
      <c r="Y108" s="41"/>
    </row>
    <row r="109" spans="1:25" ht="15" x14ac:dyDescent="0.25">
      <c r="A109">
        <v>1.96</v>
      </c>
      <c r="B109">
        <v>1.93</v>
      </c>
      <c r="C109" s="29">
        <f t="shared" si="17"/>
        <v>2.8338796658559762E-2</v>
      </c>
      <c r="D109" s="30">
        <f>IF(OR($A109="",$B109=""),"",A109*'MPTO_working_2-way'!$G108)</f>
        <v>2.0155440414507773</v>
      </c>
      <c r="E109" s="32">
        <f>IF(OR($A109="",$B109=""),"",B109*'MPTO_working_2-way'!$G108)</f>
        <v>1.9846938775510203</v>
      </c>
      <c r="F109" s="30">
        <f>IF(OR($A109="",$B109=""),"",'MPTO_working_2-way'!D108)</f>
        <v>2.0159880622468553</v>
      </c>
      <c r="G109" s="32">
        <f>IF(OR($A109="",$B109=""),"",'MPTO_working_2-way'!E108)</f>
        <v>1.9842635333613092</v>
      </c>
      <c r="H109" s="30">
        <f>IF(OR($A109="",$B109=""),"",'OddsRatio_working_2-way'!M108)</f>
        <v>2.0160010160015238</v>
      </c>
      <c r="I109" s="30">
        <f>IF(OR($A109="",$B109=""),"",'OddsRatio_working_2-way'!N108)</f>
        <v>1.9842509842514759</v>
      </c>
      <c r="J109" s="30">
        <f>IF('Log_working_2-way'!$D108="","",A109^('Log_working_2-way'!$D108))</f>
        <v>2.0162023284286739</v>
      </c>
      <c r="K109" s="32">
        <f>IF('Log_working_2-way'!$D108="","",B109^('Log_working_2-way'!$D108))</f>
        <v>1.9840560014719333</v>
      </c>
      <c r="L109" s="37">
        <f t="shared" si="18"/>
        <v>0.49614395886889456</v>
      </c>
      <c r="M109" s="37">
        <f t="shared" si="19"/>
        <v>0.50385604113110538</v>
      </c>
      <c r="N109" s="38">
        <v>205</v>
      </c>
      <c r="O109" s="38">
        <f t="shared" si="20"/>
        <v>100.40816326530613</v>
      </c>
      <c r="P109" s="38">
        <f t="shared" si="21"/>
        <v>98.782383419689126</v>
      </c>
      <c r="Q109" s="38">
        <f t="shared" si="22"/>
        <v>106.21761658031089</v>
      </c>
      <c r="R109" s="38">
        <f t="shared" si="23"/>
        <v>104.59183673469389</v>
      </c>
      <c r="S109" s="39">
        <f t="shared" si="24"/>
        <v>-5.8094533150047596</v>
      </c>
      <c r="T109" s="39">
        <f t="shared" si="25"/>
        <v>-5.8094533150047596</v>
      </c>
      <c r="U109" t="s">
        <v>141</v>
      </c>
      <c r="V109" t="s">
        <v>144</v>
      </c>
      <c r="W109" t="s">
        <v>87</v>
      </c>
      <c r="X109" t="s">
        <v>335</v>
      </c>
      <c r="Y109" s="41"/>
    </row>
    <row r="110" spans="1:25" ht="15" x14ac:dyDescent="0.25">
      <c r="A110">
        <v>1.99</v>
      </c>
      <c r="B110">
        <v>1.9</v>
      </c>
      <c r="C110" s="29">
        <f t="shared" si="17"/>
        <v>2.8828352287754377E-2</v>
      </c>
      <c r="D110" s="30">
        <f>IF(OR($A110="",$B110=""),"",A110*'MPTO_working_2-way'!$G109)</f>
        <v>2.0473684210526311</v>
      </c>
      <c r="E110" s="32">
        <f>IF(OR($A110="",$B110=""),"",B110*'MPTO_working_2-way'!$G109)</f>
        <v>1.9547738693467331</v>
      </c>
      <c r="F110" s="30">
        <f>IF(OR($A110="",$B110=""),"",'MPTO_working_2-way'!D109)</f>
        <v>2.0487672717420748</v>
      </c>
      <c r="G110" s="32">
        <f>IF(OR($A110="",$B110=""),"",'MPTO_working_2-way'!E109)</f>
        <v>1.9535003874967702</v>
      </c>
      <c r="H110" s="30">
        <f>IF(OR($A110="",$B110=""),"",'OddsRatio_working_2-way'!M109)</f>
        <v>2.0488088481701512</v>
      </c>
      <c r="I110" s="30">
        <f>IF(OR($A110="",$B110=""),"",'OddsRatio_working_2-way'!N109)</f>
        <v>1.9534625892455926</v>
      </c>
      <c r="J110" s="30">
        <f>IF('Log_working_2-way'!$D109="","",A110^('Log_working_2-way'!$D109))</f>
        <v>2.0494438264048878</v>
      </c>
      <c r="K110" s="32">
        <f>IF('Log_working_2-way'!$D109="","",B110^('Log_working_2-way'!$D109))</f>
        <v>1.9528856855785393</v>
      </c>
      <c r="L110" s="37">
        <f t="shared" si="18"/>
        <v>0.48843187660668391</v>
      </c>
      <c r="M110" s="37">
        <f t="shared" si="19"/>
        <v>0.51156812339331637</v>
      </c>
      <c r="N110" s="38">
        <v>206</v>
      </c>
      <c r="O110" s="38">
        <f t="shared" si="20"/>
        <v>102.4824120603015</v>
      </c>
      <c r="P110" s="38">
        <f t="shared" si="21"/>
        <v>97.578947368421041</v>
      </c>
      <c r="Q110" s="38">
        <f t="shared" si="22"/>
        <v>108.42105263157895</v>
      </c>
      <c r="R110" s="38">
        <f t="shared" si="23"/>
        <v>103.51758793969849</v>
      </c>
      <c r="S110" s="39">
        <f t="shared" si="24"/>
        <v>-5.9386405712774462</v>
      </c>
      <c r="T110" s="39">
        <f t="shared" si="25"/>
        <v>-5.9386405712774462</v>
      </c>
      <c r="U110" t="s">
        <v>135</v>
      </c>
      <c r="V110" t="s">
        <v>132</v>
      </c>
      <c r="W110" t="s">
        <v>87</v>
      </c>
      <c r="X110" t="s">
        <v>335</v>
      </c>
      <c r="Y110" s="41"/>
    </row>
    <row r="111" spans="1:25" ht="15" x14ac:dyDescent="0.25">
      <c r="A111">
        <v>2.08</v>
      </c>
      <c r="B111">
        <v>1.83</v>
      </c>
      <c r="C111" s="29">
        <f t="shared" si="17"/>
        <v>2.7217318200924545E-2</v>
      </c>
      <c r="D111" s="30">
        <f>IF(OR($A111="",$B111=""),"",A111*'MPTO_working_2-way'!$G110)</f>
        <v>2.136612021857923</v>
      </c>
      <c r="E111" s="32">
        <f>IF(OR($A111="",$B111=""),"",B111*'MPTO_working_2-way'!$G110)</f>
        <v>1.8798076923076921</v>
      </c>
      <c r="F111" s="30">
        <f>IF(OR($A111="",$B111=""),"",'MPTO_working_2-way'!D110)</f>
        <v>2.1405916094927453</v>
      </c>
      <c r="G111" s="32">
        <f>IF(OR($A111="",$B111=""),"",'MPTO_working_2-way'!E110)</f>
        <v>1.8767379942806428</v>
      </c>
      <c r="H111" s="30">
        <f>IF(OR($A111="",$B111=""),"",'OddsRatio_working_2-way'!M110)</f>
        <v>2.1407036509440598</v>
      </c>
      <c r="I111" s="30">
        <f>IF(OR($A111="",$B111=""),"",'OddsRatio_working_2-way'!N110)</f>
        <v>1.8766518798921943</v>
      </c>
      <c r="J111" s="30">
        <f>IF('Log_working_2-way'!$D110="","",A111^('Log_working_2-way'!$D110))</f>
        <v>2.1425119645428072</v>
      </c>
      <c r="K111" s="32">
        <f>IF('Log_working_2-way'!$D110="","",B111^('Log_working_2-way'!$D110))</f>
        <v>1.875264356990918</v>
      </c>
      <c r="L111" s="37">
        <f t="shared" si="18"/>
        <v>0.46803069053708451</v>
      </c>
      <c r="M111" s="37">
        <f t="shared" si="19"/>
        <v>0.53196930946291565</v>
      </c>
      <c r="N111" s="38">
        <v>207</v>
      </c>
      <c r="O111" s="38">
        <f t="shared" si="20"/>
        <v>107.48076923076923</v>
      </c>
      <c r="P111" s="38">
        <f t="shared" si="21"/>
        <v>93.885245901639337</v>
      </c>
      <c r="Q111" s="38">
        <f t="shared" si="22"/>
        <v>113.11475409836065</v>
      </c>
      <c r="R111" s="38">
        <f t="shared" si="23"/>
        <v>99.519230769230759</v>
      </c>
      <c r="S111" s="39">
        <f t="shared" si="24"/>
        <v>-5.6339848675914226</v>
      </c>
      <c r="T111" s="39">
        <f t="shared" si="25"/>
        <v>-5.6339848675914226</v>
      </c>
      <c r="U111" t="s">
        <v>138</v>
      </c>
      <c r="V111" t="s">
        <v>82</v>
      </c>
      <c r="W111" t="s">
        <v>87</v>
      </c>
      <c r="X111" t="s">
        <v>335</v>
      </c>
      <c r="Y111" s="41"/>
    </row>
    <row r="112" spans="1:25" ht="15" x14ac:dyDescent="0.25">
      <c r="A112">
        <v>1.66</v>
      </c>
      <c r="B112">
        <v>2.31</v>
      </c>
      <c r="C112" s="29">
        <f t="shared" si="17"/>
        <v>3.5310071454649705E-2</v>
      </c>
      <c r="D112" s="30">
        <f>IF(OR($A112="",$B112=""),"",A112*'MPTO_working_2-way'!$G111)</f>
        <v>1.7186147186147185</v>
      </c>
      <c r="E112" s="32">
        <f>IF(OR($A112="",$B112=""),"",B112*'MPTO_working_2-way'!$G111)</f>
        <v>2.3915662650602409</v>
      </c>
      <c r="F112" s="30">
        <f>IF(OR($A112="",$B112=""),"",'MPTO_working_2-way'!D111)</f>
        <v>1.7101190741649199</v>
      </c>
      <c r="G112" s="32">
        <f>IF(OR($A112="",$B112=""),"",'MPTO_working_2-way'!E111)</f>
        <v>2.4082145324373547</v>
      </c>
      <c r="H112" s="30">
        <f>IF(OR($A112="",$B112=""),"",'OddsRatio_working_2-way'!M111)</f>
        <v>1.7098005310600506</v>
      </c>
      <c r="I112" s="30">
        <f>IF(OR($A112="",$B112=""),"",'OddsRatio_working_2-way'!N111)</f>
        <v>2.4088465086191913</v>
      </c>
      <c r="J112" s="30">
        <f>IF('Log_working_2-way'!$D111="","",A112^('Log_working_2-way'!$D111))</f>
        <v>1.7059384368003565</v>
      </c>
      <c r="K112" s="32">
        <f>IF('Log_working_2-way'!$D111="","",B112^('Log_working_2-way'!$D111))</f>
        <v>2.4165541184191208</v>
      </c>
      <c r="L112" s="37">
        <f t="shared" si="18"/>
        <v>0.58186397984886651</v>
      </c>
      <c r="M112" s="37">
        <f t="shared" si="19"/>
        <v>0.41813602015113349</v>
      </c>
      <c r="N112" s="38">
        <v>208</v>
      </c>
      <c r="O112" s="38">
        <f t="shared" si="20"/>
        <v>82.698795180722882</v>
      </c>
      <c r="P112" s="38">
        <f t="shared" si="21"/>
        <v>117.95670995670996</v>
      </c>
      <c r="Q112" s="38">
        <f t="shared" si="22"/>
        <v>90.043290043290042</v>
      </c>
      <c r="R112" s="38">
        <f t="shared" si="23"/>
        <v>125.30120481927712</v>
      </c>
      <c r="S112" s="39">
        <f t="shared" si="24"/>
        <v>-7.34449486256716</v>
      </c>
      <c r="T112" s="39">
        <f t="shared" si="25"/>
        <v>-7.34449486256716</v>
      </c>
      <c r="U112" t="s">
        <v>147</v>
      </c>
      <c r="V112" t="s">
        <v>142</v>
      </c>
      <c r="W112" t="s">
        <v>87</v>
      </c>
      <c r="X112" t="s">
        <v>335</v>
      </c>
      <c r="Y112" s="41"/>
    </row>
    <row r="113" spans="1:25" s="35" customFormat="1" ht="15" x14ac:dyDescent="0.25">
      <c r="A113">
        <v>2.2599999999999998</v>
      </c>
      <c r="B113">
        <v>1.69</v>
      </c>
      <c r="C113" s="29">
        <f t="shared" si="17"/>
        <v>3.4193852437555794E-2</v>
      </c>
      <c r="D113" s="30">
        <f>IF(OR($A113="",$B113=""),"",A113*'MPTO_working_2-way'!$G112)</f>
        <v>2.3372781065088759</v>
      </c>
      <c r="E113" s="32">
        <f>IF(OR($A113="",$B113=""),"",B113*'MPTO_working_2-way'!$G112)</f>
        <v>1.7477876106194692</v>
      </c>
      <c r="F113" s="30">
        <f>IF(OR($A113="",$B113=""),"",'MPTO_working_2-way'!D112)</f>
        <v>2.3508340001231001</v>
      </c>
      <c r="G113" s="32">
        <f>IF(OR($A113="",$B113=""),"",'MPTO_working_2-way'!E112)</f>
        <v>1.740283410033262</v>
      </c>
      <c r="H113" s="30">
        <f>IF(OR($A113="",$B113=""),"",'OddsRatio_working_2-way'!M112)</f>
        <v>2.351327849384353</v>
      </c>
      <c r="I113" s="30">
        <f>IF(OR($A113="",$B113=""),"",'OddsRatio_working_2-way'!N112)</f>
        <v>1.7400128699009547</v>
      </c>
      <c r="J113" s="30">
        <f>IF('Log_working_2-way'!$D112="","",A113^('Log_working_2-way'!$D112))</f>
        <v>2.3575800032398484</v>
      </c>
      <c r="K113" s="32">
        <f>IF('Log_working_2-way'!$D112="","",B113^('Log_working_2-way'!$D112))</f>
        <v>1.7366048392090647</v>
      </c>
      <c r="L113" s="37">
        <f t="shared" si="18"/>
        <v>0.42784810126582273</v>
      </c>
      <c r="M113" s="37">
        <f t="shared" si="19"/>
        <v>0.57215189873417716</v>
      </c>
      <c r="N113" s="38">
        <v>209</v>
      </c>
      <c r="O113" s="38">
        <f t="shared" si="20"/>
        <v>116.5221238938053</v>
      </c>
      <c r="P113" s="38">
        <f t="shared" si="21"/>
        <v>85.331360946745548</v>
      </c>
      <c r="Q113" s="38">
        <f t="shared" si="22"/>
        <v>123.66863905325444</v>
      </c>
      <c r="R113" s="38">
        <f t="shared" si="23"/>
        <v>92.477876106194699</v>
      </c>
      <c r="S113" s="39">
        <f t="shared" si="24"/>
        <v>-7.1465151594491374</v>
      </c>
      <c r="T113" s="39">
        <f t="shared" si="25"/>
        <v>-7.1465151594491516</v>
      </c>
      <c r="U113" t="s">
        <v>137</v>
      </c>
      <c r="V113" t="s">
        <v>81</v>
      </c>
      <c r="W113" t="s">
        <v>87</v>
      </c>
      <c r="X113" t="s">
        <v>335</v>
      </c>
      <c r="Y113" s="41"/>
    </row>
    <row r="114" spans="1:25" ht="15" x14ac:dyDescent="0.25">
      <c r="A114">
        <v>1.91</v>
      </c>
      <c r="B114">
        <v>1.98</v>
      </c>
      <c r="C114" s="29">
        <f t="shared" si="17"/>
        <v>2.861071447458885E-2</v>
      </c>
      <c r="D114" s="30">
        <f>IF(OR($A114="",$B114=""),"",A114*'MPTO_working_2-way'!$G113)</f>
        <v>1.9646464646464645</v>
      </c>
      <c r="E114" s="32">
        <f>IF(OR($A114="",$B114=""),"",B114*'MPTO_working_2-way'!$G113)</f>
        <v>2.0366492146596857</v>
      </c>
      <c r="F114" s="30">
        <f>IF(OR($A114="",$B114=""),"",'MPTO_working_2-way'!D113)</f>
        <v>1.9636533568721115</v>
      </c>
      <c r="G114" s="32">
        <f>IF(OR($A114="",$B114=""),"",'MPTO_working_2-way'!E113)</f>
        <v>2.0377175494369308</v>
      </c>
      <c r="H114" s="30">
        <f>IF(OR($A114="",$B114=""),"",'OddsRatio_working_2-way'!M113)</f>
        <v>1.9636241116594322</v>
      </c>
      <c r="I114" s="30">
        <f>IF(OR($A114="",$B114=""),"",'OddsRatio_working_2-way'!N113)</f>
        <v>2.0377490433255412</v>
      </c>
      <c r="J114" s="30">
        <f>IF('Log_working_2-way'!$D113="","",A114^('Log_working_2-way'!$D113))</f>
        <v>1.9631742210121639</v>
      </c>
      <c r="K114" s="32">
        <f>IF('Log_working_2-way'!$D113="","",B114^('Log_working_2-way'!$D113))</f>
        <v>2.0382337672504618</v>
      </c>
      <c r="L114" s="37">
        <f t="shared" si="18"/>
        <v>0.50899742930591263</v>
      </c>
      <c r="M114" s="37">
        <f t="shared" si="19"/>
        <v>0.49100257069408743</v>
      </c>
      <c r="N114" s="38">
        <v>210</v>
      </c>
      <c r="O114" s="38">
        <f t="shared" si="20"/>
        <v>100.05235602094238</v>
      </c>
      <c r="P114" s="38">
        <f t="shared" si="21"/>
        <v>103.93939393939395</v>
      </c>
      <c r="Q114" s="38">
        <f t="shared" si="22"/>
        <v>106.06060606060606</v>
      </c>
      <c r="R114" s="38">
        <f t="shared" si="23"/>
        <v>109.94764397905759</v>
      </c>
      <c r="S114" s="39">
        <f t="shared" si="24"/>
        <v>-6.0082500396636789</v>
      </c>
      <c r="T114" s="39">
        <f t="shared" si="25"/>
        <v>-6.0082500396636362</v>
      </c>
      <c r="U114" t="s">
        <v>143</v>
      </c>
      <c r="V114" t="s">
        <v>136</v>
      </c>
      <c r="W114" t="s">
        <v>87</v>
      </c>
      <c r="X114" t="s">
        <v>335</v>
      </c>
      <c r="Y114" s="41"/>
    </row>
    <row r="115" spans="1:25" ht="15" x14ac:dyDescent="0.25">
      <c r="A115">
        <v>1.97</v>
      </c>
      <c r="B115">
        <v>1.88</v>
      </c>
      <c r="C115" s="29">
        <f t="shared" si="17"/>
        <v>3.9529106814990778E-2</v>
      </c>
      <c r="D115" s="30">
        <f>IF(OR($A115="",$B115=""),"",A115*'MPTO_working_2-way'!$G114)</f>
        <v>2.0478723404255317</v>
      </c>
      <c r="E115" s="32">
        <f>IF(OR($A115="",$B115=""),"",B115*'MPTO_working_2-way'!$G114)</f>
        <v>1.9543147208121825</v>
      </c>
      <c r="F115" s="30">
        <f>IF(OR($A115="",$B115=""),"",'MPTO_working_2-way'!D114)</f>
        <v>2.049811822005756</v>
      </c>
      <c r="G115" s="32">
        <f>IF(OR($A115="",$B115=""),"",'MPTO_working_2-way'!E114)</f>
        <v>1.9525516659637281</v>
      </c>
      <c r="H115" s="30">
        <f>IF(OR($A115="",$B115=""),"",'OddsRatio_working_2-way'!M114)</f>
        <v>2.049891769313736</v>
      </c>
      <c r="I115" s="30">
        <f>IF(OR($A115="",$B115=""),"",'OddsRatio_working_2-way'!N114)</f>
        <v>1.9524791309238021</v>
      </c>
      <c r="J115" s="30">
        <f>IF('Log_working_2-way'!$D114="","",A115^('Log_working_2-way'!$D114))</f>
        <v>2.0507806142198279</v>
      </c>
      <c r="K115" s="32">
        <f>IF('Log_working_2-way'!$D114="","",B115^('Log_working_2-way'!$D114))</f>
        <v>1.9516734382679068</v>
      </c>
      <c r="L115" s="37">
        <f t="shared" si="18"/>
        <v>0.48831168831168836</v>
      </c>
      <c r="M115" s="37">
        <f t="shared" si="19"/>
        <v>0.51168831168831175</v>
      </c>
      <c r="N115" s="38">
        <v>211</v>
      </c>
      <c r="O115" s="38">
        <f t="shared" si="20"/>
        <v>103.89340101522843</v>
      </c>
      <c r="P115" s="38">
        <f t="shared" si="21"/>
        <v>98.765957446808486</v>
      </c>
      <c r="Q115" s="38">
        <f t="shared" si="22"/>
        <v>112.23404255319149</v>
      </c>
      <c r="R115" s="38">
        <f t="shared" si="23"/>
        <v>107.10659898477157</v>
      </c>
      <c r="S115" s="39">
        <f t="shared" si="24"/>
        <v>-8.3406415379630516</v>
      </c>
      <c r="T115" s="39">
        <f t="shared" si="25"/>
        <v>-8.3406415379630801</v>
      </c>
      <c r="U115" t="s">
        <v>300</v>
      </c>
      <c r="V115" t="s">
        <v>301</v>
      </c>
      <c r="W115" t="s">
        <v>338</v>
      </c>
      <c r="X115" t="s">
        <v>335</v>
      </c>
      <c r="Y115" s="41"/>
    </row>
    <row r="116" spans="1:25" ht="15" x14ac:dyDescent="0.25">
      <c r="A116">
        <v>1.83</v>
      </c>
      <c r="B116">
        <v>2.04</v>
      </c>
      <c r="C116" s="29">
        <f t="shared" si="17"/>
        <v>3.6644165863066513E-2</v>
      </c>
      <c r="D116" s="30">
        <f>IF(OR($A116="",$B116=""),"",A116*'MPTO_working_2-way'!$G115)</f>
        <v>1.8970588235294117</v>
      </c>
      <c r="E116" s="32">
        <f>IF(OR($A116="",$B116=""),"",B116*'MPTO_working_2-way'!$G115)</f>
        <v>2.1147540983606556</v>
      </c>
      <c r="F116" s="30">
        <f>IF(OR($A116="",$B116=""),"",'MPTO_working_2-way'!D115)</f>
        <v>1.8934875228241022</v>
      </c>
      <c r="G116" s="32">
        <f>IF(OR($A116="",$B116=""),"",'MPTO_working_2-way'!E115)</f>
        <v>2.119209809264305</v>
      </c>
      <c r="H116" s="30">
        <f>IF(OR($A116="",$B116=""),"",'OddsRatio_working_2-way'!M115)</f>
        <v>1.8933515114874566</v>
      </c>
      <c r="I116" s="30">
        <f>IF(OR($A116="",$B116=""),"",'OddsRatio_working_2-way'!N115)</f>
        <v>2.1193802071650061</v>
      </c>
      <c r="J116" s="30">
        <f>IF('Log_working_2-way'!$D115="","",A116^('Log_working_2-way'!$D115))</f>
        <v>1.8917252749993179</v>
      </c>
      <c r="K116" s="32">
        <f>IF('Log_working_2-way'!$D115="","",B116^('Log_working_2-way'!$D115))</f>
        <v>2.1214216172135263</v>
      </c>
      <c r="L116" s="37">
        <f t="shared" si="18"/>
        <v>0.52713178294573648</v>
      </c>
      <c r="M116" s="37">
        <f t="shared" si="19"/>
        <v>0.47286821705426357</v>
      </c>
      <c r="N116" s="38">
        <v>212</v>
      </c>
      <c r="O116" s="38">
        <f t="shared" si="20"/>
        <v>96.153005464480884</v>
      </c>
      <c r="P116" s="38">
        <f t="shared" si="21"/>
        <v>108.07843137254902</v>
      </c>
      <c r="Q116" s="38">
        <f t="shared" si="22"/>
        <v>103.92156862745098</v>
      </c>
      <c r="R116" s="38">
        <f t="shared" si="23"/>
        <v>115.84699453551912</v>
      </c>
      <c r="S116" s="39">
        <f t="shared" si="24"/>
        <v>-7.7685631629700964</v>
      </c>
      <c r="T116" s="39">
        <f t="shared" si="25"/>
        <v>-7.7685631629700964</v>
      </c>
      <c r="U116" t="s">
        <v>302</v>
      </c>
      <c r="V116" t="s">
        <v>303</v>
      </c>
      <c r="W116" t="s">
        <v>338</v>
      </c>
      <c r="X116" t="s">
        <v>335</v>
      </c>
      <c r="Y116" s="41"/>
    </row>
    <row r="117" spans="1:25" ht="15" x14ac:dyDescent="0.25">
      <c r="A117">
        <v>2.36</v>
      </c>
      <c r="B117">
        <v>1.62</v>
      </c>
      <c r="C117" s="29">
        <f t="shared" si="17"/>
        <v>4.1012764176606042E-2</v>
      </c>
      <c r="D117" s="30">
        <f>IF(OR($A117="",$B117=""),"",A117*'MPTO_working_2-way'!$G116)</f>
        <v>2.4567901234567899</v>
      </c>
      <c r="E117" s="32">
        <f>IF(OR($A117="",$B117=""),"",B117*'MPTO_working_2-way'!$G116)</f>
        <v>1.6864406779661019</v>
      </c>
      <c r="F117" s="30">
        <f>IF(OR($A117="",$B117=""),"",'MPTO_working_2-way'!D116)</f>
        <v>2.4800207576543851</v>
      </c>
      <c r="G117" s="32">
        <f>IF(OR($A117="",$B117=""),"",'MPTO_working_2-way'!E116)</f>
        <v>1.6756661991584854</v>
      </c>
      <c r="H117" s="30">
        <f>IF(OR($A117="",$B117=""),"",'OddsRatio_working_2-way'!M116)</f>
        <v>2.4810632623547089</v>
      </c>
      <c r="I117" s="30">
        <f>IF(OR($A117="",$B117=""),"",'OddsRatio_working_2-way'!N116)</f>
        <v>1.6751906048970002</v>
      </c>
      <c r="J117" s="30">
        <f>IF('Log_working_2-way'!$D116="","",A117^('Log_working_2-way'!$D116))</f>
        <v>2.4919285072828607</v>
      </c>
      <c r="K117" s="32">
        <f>IF('Log_working_2-way'!$D116="","",B117^('Log_working_2-way'!$D116))</f>
        <v>1.6702734046022476</v>
      </c>
      <c r="L117" s="37">
        <f t="shared" si="18"/>
        <v>0.40703517587939703</v>
      </c>
      <c r="M117" s="37">
        <f t="shared" si="19"/>
        <v>0.59296482412060292</v>
      </c>
      <c r="N117" s="38">
        <v>213</v>
      </c>
      <c r="O117" s="38">
        <f t="shared" si="20"/>
        <v>122.7457627118644</v>
      </c>
      <c r="P117" s="38">
        <f t="shared" si="21"/>
        <v>81.518518518518519</v>
      </c>
      <c r="Q117" s="38">
        <f t="shared" si="22"/>
        <v>131.48148148148147</v>
      </c>
      <c r="R117" s="38">
        <f t="shared" si="23"/>
        <v>90.254237288135599</v>
      </c>
      <c r="S117" s="39">
        <f t="shared" si="24"/>
        <v>-8.7357187696170655</v>
      </c>
      <c r="T117" s="39">
        <f t="shared" si="25"/>
        <v>-8.7357187696170797</v>
      </c>
      <c r="U117" t="s">
        <v>304</v>
      </c>
      <c r="V117" t="s">
        <v>305</v>
      </c>
      <c r="W117" t="s">
        <v>338</v>
      </c>
      <c r="X117" t="s">
        <v>335</v>
      </c>
      <c r="Y117" s="41"/>
    </row>
    <row r="118" spans="1:25" ht="15" x14ac:dyDescent="0.25">
      <c r="A118">
        <v>2.37</v>
      </c>
      <c r="B118">
        <v>1.61</v>
      </c>
      <c r="C118" s="29">
        <f t="shared" si="17"/>
        <v>4.3058940692402459E-2</v>
      </c>
      <c r="D118" s="30">
        <f>IF(OR($A118="",$B118=""),"",A118*'MPTO_working_2-way'!$G117)</f>
        <v>2.4720496894409938</v>
      </c>
      <c r="E118" s="32">
        <f>IF(OR($A118="",$B118=""),"",B118*'MPTO_working_2-way'!$G117)</f>
        <v>1.6793248945147681</v>
      </c>
      <c r="F118" s="30">
        <f>IF(OR($A118="",$B118=""),"",'MPTO_working_2-way'!D117)</f>
        <v>2.4974310305331024</v>
      </c>
      <c r="G118" s="32">
        <f>IF(OR($A118="",$B118=""),"",'MPTO_working_2-way'!E117)</f>
        <v>1.667810389667155</v>
      </c>
      <c r="H118" s="30">
        <f>IF(OR($A118="",$B118=""),"",'OddsRatio_working_2-way'!M117)</f>
        <v>2.4986332571193874</v>
      </c>
      <c r="I118" s="30">
        <f>IF(OR($A118="",$B118=""),"",'OddsRatio_working_2-way'!N117)</f>
        <v>1.6672746619290704</v>
      </c>
      <c r="J118" s="30">
        <f>IF('Log_working_2-way'!$D117="","",A118^('Log_working_2-way'!$D117))</f>
        <v>2.510544822348487</v>
      </c>
      <c r="K118" s="32">
        <f>IF('Log_working_2-way'!$D117="","",B118^('Log_working_2-way'!$D117))</f>
        <v>1.6620127951216401</v>
      </c>
      <c r="L118" s="37">
        <f t="shared" si="18"/>
        <v>0.40452261306532661</v>
      </c>
      <c r="M118" s="37">
        <f t="shared" si="19"/>
        <v>0.59547738693467334</v>
      </c>
      <c r="N118" s="38">
        <v>214</v>
      </c>
      <c r="O118" s="38">
        <f t="shared" si="20"/>
        <v>123.70464135021096</v>
      </c>
      <c r="P118" s="38">
        <f t="shared" si="21"/>
        <v>81.080745341614914</v>
      </c>
      <c r="Q118" s="38">
        <f t="shared" si="22"/>
        <v>132.91925465838509</v>
      </c>
      <c r="R118" s="38">
        <f t="shared" si="23"/>
        <v>90.295358649789023</v>
      </c>
      <c r="S118" s="39">
        <f t="shared" si="24"/>
        <v>-9.2146133081741226</v>
      </c>
      <c r="T118" s="39">
        <f t="shared" si="25"/>
        <v>-9.2146133081741084</v>
      </c>
      <c r="U118" t="s">
        <v>306</v>
      </c>
      <c r="V118" t="s">
        <v>307</v>
      </c>
      <c r="W118" t="s">
        <v>338</v>
      </c>
      <c r="X118" t="s">
        <v>335</v>
      </c>
      <c r="Y118" s="41"/>
    </row>
    <row r="119" spans="1:25" ht="15" x14ac:dyDescent="0.25">
      <c r="A119">
        <v>1.54</v>
      </c>
      <c r="B119">
        <v>2.58</v>
      </c>
      <c r="C119" s="29">
        <f t="shared" si="17"/>
        <v>3.6947548575455569E-2</v>
      </c>
      <c r="D119" s="30">
        <f>IF(OR($A119="",$B119=""),"",A119*'MPTO_working_2-way'!$G118)</f>
        <v>1.5968992248062017</v>
      </c>
      <c r="E119" s="32">
        <f>IF(OR($A119="",$B119=""),"",B119*'MPTO_working_2-way'!$G118)</f>
        <v>2.6753246753246755</v>
      </c>
      <c r="F119" s="30">
        <f>IF(OR($A119="",$B119=""),"",'MPTO_working_2-way'!D118)</f>
        <v>1.5850953482805394</v>
      </c>
      <c r="G119" s="32">
        <f>IF(OR($A119="",$B119=""),"",'MPTO_working_2-way'!E118)</f>
        <v>2.7091231419609985</v>
      </c>
      <c r="H119" s="30">
        <f>IF(OR($A119="",$B119=""),"",'OddsRatio_working_2-way'!M118)</f>
        <v>1.5846128222154678</v>
      </c>
      <c r="I119" s="30">
        <f>IF(OR($A119="",$B119=""),"",'OddsRatio_working_2-way'!N118)</f>
        <v>2.7105338131489622</v>
      </c>
      <c r="J119" s="30">
        <f>IF('Log_working_2-way'!$D118="","",A119^('Log_working_2-way'!$D118))</f>
        <v>1.5792247242061004</v>
      </c>
      <c r="K119" s="32">
        <f>IF('Log_working_2-way'!$D118="","",B119^('Log_working_2-way'!$D118))</f>
        <v>2.7264456405419453</v>
      </c>
      <c r="L119" s="37">
        <f t="shared" si="18"/>
        <v>0.62621359223300965</v>
      </c>
      <c r="M119" s="37">
        <f t="shared" si="19"/>
        <v>0.37378640776699024</v>
      </c>
      <c r="N119" s="38">
        <v>215</v>
      </c>
      <c r="O119" s="38">
        <f t="shared" si="20"/>
        <v>75.389610389610397</v>
      </c>
      <c r="P119" s="38">
        <f t="shared" si="21"/>
        <v>131.66666666666669</v>
      </c>
      <c r="Q119" s="38">
        <f t="shared" si="22"/>
        <v>83.333333333333329</v>
      </c>
      <c r="R119" s="38">
        <f t="shared" si="23"/>
        <v>139.6103896103896</v>
      </c>
      <c r="S119" s="39">
        <f t="shared" si="24"/>
        <v>-7.943722943722932</v>
      </c>
      <c r="T119" s="39">
        <f t="shared" si="25"/>
        <v>-7.9437229437229178</v>
      </c>
      <c r="U119" t="s">
        <v>308</v>
      </c>
      <c r="V119" t="s">
        <v>309</v>
      </c>
      <c r="W119" t="s">
        <v>342</v>
      </c>
      <c r="X119" t="s">
        <v>335</v>
      </c>
      <c r="Y119" s="41"/>
    </row>
    <row r="120" spans="1:25" ht="15" x14ac:dyDescent="0.25">
      <c r="A120">
        <v>1.61</v>
      </c>
      <c r="B120">
        <v>2.41</v>
      </c>
      <c r="C120" s="29">
        <f t="shared" si="17"/>
        <v>3.6055771758459754E-2</v>
      </c>
      <c r="D120" s="30">
        <f>IF(OR($A120="",$B120=""),"",A120*'MPTO_working_2-way'!$G119)</f>
        <v>1.6680497925311204</v>
      </c>
      <c r="E120" s="32">
        <f>IF(OR($A120="",$B120=""),"",B120*'MPTO_working_2-way'!$G119)</f>
        <v>2.4968944099378882</v>
      </c>
      <c r="F120" s="30">
        <f>IF(OR($A120="",$B120=""),"",'MPTO_working_2-way'!D119)</f>
        <v>1.6581269630990791</v>
      </c>
      <c r="G120" s="32">
        <f>IF(OR($A120="",$B120=""),"",'MPTO_working_2-way'!E119)</f>
        <v>2.5194636537774748</v>
      </c>
      <c r="H120" s="30">
        <f>IF(OR($A120="",$B120=""),"",'OddsRatio_working_2-way'!M119)</f>
        <v>1.6577416768573945</v>
      </c>
      <c r="I120" s="30">
        <f>IF(OR($A120="",$B120=""),"",'OddsRatio_working_2-way'!N119)</f>
        <v>2.5203537120802069</v>
      </c>
      <c r="J120" s="30">
        <f>IF('Log_working_2-way'!$D119="","",A120^('Log_working_2-way'!$D119))</f>
        <v>1.6532248225535031</v>
      </c>
      <c r="K120" s="32">
        <f>IF('Log_working_2-way'!$D119="","",B120^('Log_working_2-way'!$D119))</f>
        <v>2.5308665033437969</v>
      </c>
      <c r="L120" s="37">
        <f t="shared" si="18"/>
        <v>0.59950248756218905</v>
      </c>
      <c r="M120" s="37">
        <f t="shared" si="19"/>
        <v>0.40049751243781095</v>
      </c>
      <c r="N120" s="38">
        <v>216</v>
      </c>
      <c r="O120" s="38">
        <f t="shared" si="20"/>
        <v>81.838509316770214</v>
      </c>
      <c r="P120" s="38">
        <f t="shared" si="21"/>
        <v>126.37344398340251</v>
      </c>
      <c r="Q120" s="38">
        <f t="shared" si="22"/>
        <v>89.626556016597505</v>
      </c>
      <c r="R120" s="38">
        <f t="shared" si="23"/>
        <v>134.1614906832298</v>
      </c>
      <c r="S120" s="39">
        <f t="shared" si="24"/>
        <v>-7.7880466998272908</v>
      </c>
      <c r="T120" s="39">
        <f t="shared" si="25"/>
        <v>-7.7880466998272908</v>
      </c>
      <c r="U120" t="s">
        <v>310</v>
      </c>
      <c r="V120" t="s">
        <v>311</v>
      </c>
      <c r="W120" t="s">
        <v>342</v>
      </c>
      <c r="X120" t="s">
        <v>335</v>
      </c>
      <c r="Y120" s="41"/>
    </row>
    <row r="121" spans="1:25" ht="15" x14ac:dyDescent="0.25">
      <c r="A121">
        <v>1.6</v>
      </c>
      <c r="B121">
        <v>2.4500000000000002</v>
      </c>
      <c r="C121" s="29">
        <f t="shared" si="17"/>
        <v>3.3163265306122458E-2</v>
      </c>
      <c r="D121" s="30">
        <f>IF(OR($A121="",$B121=""),"",A121*'MPTO_working_2-way'!$G120)</f>
        <v>1.653061224489796</v>
      </c>
      <c r="E121" s="32">
        <f>IF(OR($A121="",$B121=""),"",B121*'MPTO_working_2-way'!$G120)</f>
        <v>2.53125</v>
      </c>
      <c r="F121" s="30">
        <f>IF(OR($A121="",$B121=""),"",'MPTO_working_2-way'!D120)</f>
        <v>1.6436058700209644</v>
      </c>
      <c r="G121" s="32">
        <f>IF(OR($A121="",$B121=""),"",'MPTO_working_2-way'!E120)</f>
        <v>2.5537459283387625</v>
      </c>
      <c r="H121" s="30">
        <f>IF(OR($A121="",$B121=""),"",'OddsRatio_working_2-way'!M120)</f>
        <v>1.643267520902677</v>
      </c>
      <c r="I121" s="30">
        <f>IF(OR($A121="",$B121=""),"",'OddsRatio_working_2-way'!N120)</f>
        <v>2.5545631755148031</v>
      </c>
      <c r="J121" s="30">
        <f>IF('Log_working_2-way'!$D120="","",A121^('Log_working_2-way'!$D120))</f>
        <v>1.6389689112690746</v>
      </c>
      <c r="K121" s="32">
        <f>IF('Log_working_2-way'!$D120="","",B121^('Log_working_2-way'!$D120))</f>
        <v>2.5650213685886376</v>
      </c>
      <c r="L121" s="37">
        <f t="shared" si="18"/>
        <v>0.60493827160493829</v>
      </c>
      <c r="M121" s="37">
        <f t="shared" si="19"/>
        <v>0.39506172839506171</v>
      </c>
      <c r="N121" s="38">
        <v>217</v>
      </c>
      <c r="O121" s="38">
        <f t="shared" si="20"/>
        <v>81.375000000000028</v>
      </c>
      <c r="P121" s="38">
        <f t="shared" si="21"/>
        <v>128.42857142857144</v>
      </c>
      <c r="Q121" s="38">
        <f t="shared" si="22"/>
        <v>88.571428571428555</v>
      </c>
      <c r="R121" s="38">
        <f t="shared" si="23"/>
        <v>135.625</v>
      </c>
      <c r="S121" s="39">
        <f t="shared" si="24"/>
        <v>-7.1964285714285268</v>
      </c>
      <c r="T121" s="39">
        <f t="shared" si="25"/>
        <v>-7.1964285714285552</v>
      </c>
      <c r="U121" t="s">
        <v>312</v>
      </c>
      <c r="V121" t="s">
        <v>313</v>
      </c>
      <c r="W121" t="s">
        <v>342</v>
      </c>
      <c r="X121" t="s">
        <v>335</v>
      </c>
      <c r="Y121" s="41"/>
    </row>
    <row r="122" spans="1:25" ht="15" x14ac:dyDescent="0.25">
      <c r="A122">
        <v>1.56</v>
      </c>
      <c r="B122">
        <v>2.5499999999999998</v>
      </c>
      <c r="C122" s="29">
        <f t="shared" si="17"/>
        <v>3.3182503770738947E-2</v>
      </c>
      <c r="D122" s="30">
        <f>IF(OR($A122="",$B122=""),"",A122*'MPTO_working_2-way'!$G121)</f>
        <v>1.6117647058823528</v>
      </c>
      <c r="E122" s="32">
        <f>IF(OR($A122="",$B122=""),"",B122*'MPTO_working_2-way'!$G121)</f>
        <v>2.6346153846153841</v>
      </c>
      <c r="F122" s="30">
        <f>IF(OR($A122="",$B122=""),"",'MPTO_working_2-way'!D121)</f>
        <v>1.6014492753623186</v>
      </c>
      <c r="G122" s="32">
        <f>IF(OR($A122="",$B122=""),"",'MPTO_working_2-way'!E121)</f>
        <v>2.6626506024096379</v>
      </c>
      <c r="H122" s="30">
        <f>IF(OR($A122="",$B122=""),"",'OddsRatio_working_2-way'!M121)</f>
        <v>1.6010743070375286</v>
      </c>
      <c r="I122" s="30">
        <f>IF(OR($A122="",$B122=""),"",'OddsRatio_working_2-way'!N121)</f>
        <v>2.6636878141217299</v>
      </c>
      <c r="J122" s="30">
        <f>IF('Log_working_2-way'!$D121="","",A122^('Log_working_2-way'!$D121))</f>
        <v>1.5963778347531083</v>
      </c>
      <c r="K122" s="32">
        <f>IF('Log_working_2-way'!$D121="","",B122^('Log_working_2-way'!$D121))</f>
        <v>2.6767893468305748</v>
      </c>
      <c r="L122" s="37">
        <f t="shared" si="18"/>
        <v>0.62043795620437958</v>
      </c>
      <c r="M122" s="37">
        <f t="shared" si="19"/>
        <v>0.37956204379562053</v>
      </c>
      <c r="N122" s="38">
        <v>218</v>
      </c>
      <c r="O122" s="38">
        <f t="shared" si="20"/>
        <v>78.256410256410234</v>
      </c>
      <c r="P122" s="38">
        <f t="shared" si="21"/>
        <v>132.50980392156865</v>
      </c>
      <c r="Q122" s="38">
        <f t="shared" si="22"/>
        <v>85.490196078431381</v>
      </c>
      <c r="R122" s="38">
        <f t="shared" si="23"/>
        <v>139.74358974358972</v>
      </c>
      <c r="S122" s="39">
        <f t="shared" si="24"/>
        <v>-7.2337858220211473</v>
      </c>
      <c r="T122" s="39">
        <f t="shared" si="25"/>
        <v>-7.2337858220210762</v>
      </c>
      <c r="U122" t="s">
        <v>314</v>
      </c>
      <c r="V122" t="s">
        <v>315</v>
      </c>
      <c r="W122" t="s">
        <v>342</v>
      </c>
      <c r="X122" t="s">
        <v>335</v>
      </c>
      <c r="Y122" s="41"/>
    </row>
    <row r="123" spans="1:25" ht="15" x14ac:dyDescent="0.25">
      <c r="A123">
        <v>2.09</v>
      </c>
      <c r="B123">
        <v>1.8</v>
      </c>
      <c r="C123" s="29">
        <f t="shared" si="17"/>
        <v>3.4024455077086735E-2</v>
      </c>
      <c r="D123" s="30">
        <f>IF(OR($A123="",$B123=""),"",A123*'MPTO_working_2-way'!$G122)</f>
        <v>2.161111111111111</v>
      </c>
      <c r="E123" s="32">
        <f>IF(OR($A123="",$B123=""),"",B123*'MPTO_working_2-way'!$G122)</f>
        <v>1.8612440191387563</v>
      </c>
      <c r="F123" s="30">
        <f>IF(OR($A123="",$B123=""),"",'MPTO_working_2-way'!D122)</f>
        <v>2.1670506912442398</v>
      </c>
      <c r="G123" s="32">
        <f>IF(OR($A123="",$B123=""),"",'MPTO_working_2-way'!E122)</f>
        <v>1.8568608094768018</v>
      </c>
      <c r="H123" s="30">
        <f>IF(OR($A123="",$B123=""),"",'OddsRatio_working_2-way'!M122)</f>
        <v>2.1672617529928755</v>
      </c>
      <c r="I123" s="30">
        <f>IF(OR($A123="",$B123=""),"",'OddsRatio_working_2-way'!N122)</f>
        <v>1.8567058737562385</v>
      </c>
      <c r="J123" s="30">
        <f>IF('Log_working_2-way'!$D122="","",A123^('Log_working_2-way'!$D122))</f>
        <v>2.1699807722915003</v>
      </c>
      <c r="K123" s="32">
        <f>IF('Log_working_2-way'!$D122="","",B123^('Log_working_2-way'!$D122))</f>
        <v>1.8547149010332622</v>
      </c>
      <c r="L123" s="37">
        <f t="shared" si="18"/>
        <v>0.46272493573264784</v>
      </c>
      <c r="M123" s="37">
        <f t="shared" si="19"/>
        <v>0.53727506426735205</v>
      </c>
      <c r="N123" s="38">
        <v>219</v>
      </c>
      <c r="O123" s="38">
        <f t="shared" si="20"/>
        <v>114.2153110047847</v>
      </c>
      <c r="P123" s="38">
        <f t="shared" si="21"/>
        <v>97.333333333333329</v>
      </c>
      <c r="Q123" s="38">
        <f t="shared" si="22"/>
        <v>121.66666666666667</v>
      </c>
      <c r="R123" s="38">
        <f t="shared" si="23"/>
        <v>104.78468899521532</v>
      </c>
      <c r="S123" s="39">
        <f t="shared" si="24"/>
        <v>-7.4513556618819763</v>
      </c>
      <c r="T123" s="39">
        <f t="shared" si="25"/>
        <v>-7.4513556618819905</v>
      </c>
      <c r="U123" t="s">
        <v>316</v>
      </c>
      <c r="V123" t="s">
        <v>317</v>
      </c>
      <c r="W123" t="s">
        <v>342</v>
      </c>
      <c r="X123" t="s">
        <v>335</v>
      </c>
      <c r="Y123" s="41"/>
    </row>
    <row r="124" spans="1:25" ht="15" x14ac:dyDescent="0.25">
      <c r="A124">
        <v>1.63</v>
      </c>
      <c r="B124">
        <v>2.39</v>
      </c>
      <c r="C124" s="29">
        <f t="shared" si="17"/>
        <v>3.19069743563416E-2</v>
      </c>
      <c r="D124" s="30">
        <f>IF(OR($A124="",$B124=""),"",A124*'MPTO_working_2-way'!$G123)</f>
        <v>1.6820083682008367</v>
      </c>
      <c r="E124" s="32">
        <f>IF(OR($A124="",$B124=""),"",B124*'MPTO_working_2-way'!$G123)</f>
        <v>2.4662576687116564</v>
      </c>
      <c r="F124" s="30">
        <f>IF(OR($A124="",$B124=""),"",'MPTO_working_2-way'!D123)</f>
        <v>1.6735184827201064</v>
      </c>
      <c r="G124" s="32">
        <f>IF(OR($A124="",$B124=""),"",'MPTO_working_2-way'!E123)</f>
        <v>2.4847402493861024</v>
      </c>
      <c r="H124" s="30">
        <f>IF(OR($A124="",$B124=""),"",'OddsRatio_working_2-way'!M123)</f>
        <v>1.6732290918193764</v>
      </c>
      <c r="I124" s="30">
        <f>IF(OR($A124="",$B124=""),"",'OddsRatio_working_2-way'!N123)</f>
        <v>2.4853784724268779</v>
      </c>
      <c r="J124" s="30">
        <f>IF('Log_working_2-way'!$D123="","",A124^('Log_working_2-way'!$D123))</f>
        <v>1.6693751275261461</v>
      </c>
      <c r="K124" s="32">
        <f>IF('Log_working_2-way'!$D123="","",B124^('Log_working_2-way'!$D123))</f>
        <v>2.4939306210789667</v>
      </c>
      <c r="L124" s="37">
        <f t="shared" si="18"/>
        <v>0.59452736318407962</v>
      </c>
      <c r="M124" s="37">
        <f t="shared" si="19"/>
        <v>0.40547263681592038</v>
      </c>
      <c r="N124" s="38">
        <v>220</v>
      </c>
      <c r="O124" s="38">
        <f t="shared" si="20"/>
        <v>85.030674846625743</v>
      </c>
      <c r="P124" s="38">
        <f t="shared" si="21"/>
        <v>127.94979079497911</v>
      </c>
      <c r="Q124" s="38">
        <f t="shared" si="22"/>
        <v>92.05020920502092</v>
      </c>
      <c r="R124" s="38">
        <f t="shared" si="23"/>
        <v>134.96932515337423</v>
      </c>
      <c r="S124" s="39">
        <f t="shared" si="24"/>
        <v>-7.0195343583951768</v>
      </c>
      <c r="T124" s="39">
        <f t="shared" si="25"/>
        <v>-7.01953435839512</v>
      </c>
      <c r="U124" t="s">
        <v>318</v>
      </c>
      <c r="V124" t="s">
        <v>319</v>
      </c>
      <c r="W124" t="s">
        <v>342</v>
      </c>
      <c r="X124" t="s">
        <v>335</v>
      </c>
      <c r="Y124" s="41"/>
    </row>
    <row r="125" spans="1:25" ht="15" x14ac:dyDescent="0.25">
      <c r="A125">
        <v>1.61</v>
      </c>
      <c r="B125">
        <v>2.44</v>
      </c>
      <c r="C125" s="29">
        <f t="shared" si="17"/>
        <v>3.0954077996130813E-2</v>
      </c>
      <c r="D125" s="30">
        <f>IF(OR($A125="",$B125=""),"",A125*'MPTO_working_2-way'!$G124)</f>
        <v>1.6598360655737707</v>
      </c>
      <c r="E125" s="32">
        <f>IF(OR($A125="",$B125=""),"",B125*'MPTO_working_2-way'!$G124)</f>
        <v>2.5155279503105592</v>
      </c>
      <c r="F125" s="30">
        <f>IF(OR($A125="",$B125=""),"",'MPTO_working_2-way'!D124)</f>
        <v>1.6511432414256895</v>
      </c>
      <c r="G125" s="32">
        <f>IF(OR($A125="",$B125=""),"",'MPTO_working_2-way'!E124)</f>
        <v>2.5357603924606251</v>
      </c>
      <c r="H125" s="30">
        <f>IF(OR($A125="",$B125=""),"",'OddsRatio_working_2-way'!M124)</f>
        <v>1.6508541396588881</v>
      </c>
      <c r="I125" s="30">
        <f>IF(OR($A125="",$B125=""),"",'OddsRatio_working_2-way'!N124)</f>
        <v>2.5364425591947519</v>
      </c>
      <c r="J125" s="30">
        <f>IF('Log_working_2-way'!$D124="","",A125^('Log_working_2-way'!$D124))</f>
        <v>1.6469079427617141</v>
      </c>
      <c r="K125" s="32">
        <f>IF('Log_working_2-way'!$D124="","",B125^('Log_working_2-way'!$D124))</f>
        <v>2.5458149976190665</v>
      </c>
      <c r="L125" s="37">
        <f t="shared" si="18"/>
        <v>0.60246913580246908</v>
      </c>
      <c r="M125" s="37">
        <f t="shared" si="19"/>
        <v>0.39753086419753081</v>
      </c>
      <c r="N125" s="38">
        <v>221</v>
      </c>
      <c r="O125" s="38">
        <f t="shared" si="20"/>
        <v>83.732919254658384</v>
      </c>
      <c r="P125" s="38">
        <f t="shared" si="21"/>
        <v>130.42622950819674</v>
      </c>
      <c r="Q125" s="38">
        <f t="shared" si="22"/>
        <v>90.573770491803288</v>
      </c>
      <c r="R125" s="38">
        <f t="shared" si="23"/>
        <v>137.26708074534162</v>
      </c>
      <c r="S125" s="39">
        <f t="shared" si="24"/>
        <v>-6.8408512371449035</v>
      </c>
      <c r="T125" s="39">
        <f t="shared" si="25"/>
        <v>-6.8408512371448751</v>
      </c>
      <c r="U125" t="s">
        <v>320</v>
      </c>
      <c r="V125" t="s">
        <v>321</v>
      </c>
      <c r="W125" t="s">
        <v>342</v>
      </c>
      <c r="X125" t="s">
        <v>335</v>
      </c>
      <c r="Y125" s="41"/>
    </row>
    <row r="126" spans="1:25" ht="15" x14ac:dyDescent="0.25">
      <c r="A126">
        <v>1.87</v>
      </c>
      <c r="B126">
        <v>2.02</v>
      </c>
      <c r="C126" s="29">
        <f t="shared" si="17"/>
        <v>2.9808863239265015E-2</v>
      </c>
      <c r="D126" s="30">
        <f>IF(OR($A126="",$B126=""),"",A126*'MPTO_working_2-way'!$G125)</f>
        <v>1.9257425742574257</v>
      </c>
      <c r="E126" s="32">
        <f>IF(OR($A126="",$B126=""),"",B126*'MPTO_working_2-way'!$G125)</f>
        <v>2.0802139037433154</v>
      </c>
      <c r="F126" s="30">
        <f>IF(OR($A126="",$B126=""),"",'MPTO_working_2-way'!D125)</f>
        <v>1.9236135865967305</v>
      </c>
      <c r="G126" s="32">
        <f>IF(OR($A126="",$B126=""),"",'MPTO_working_2-way'!E125)</f>
        <v>2.082703865027292</v>
      </c>
      <c r="H126" s="30">
        <f>IF(OR($A126="",$B126=""),"",'OddsRatio_working_2-way'!M125)</f>
        <v>1.9235481451827992</v>
      </c>
      <c r="I126" s="30">
        <f>IF(OR($A126="",$B126=""),"",'OddsRatio_working_2-way'!N125)</f>
        <v>2.0827805840074194</v>
      </c>
      <c r="J126" s="30">
        <f>IF('Log_working_2-way'!$D125="","",A126^('Log_working_2-way'!$D125))</f>
        <v>1.9225833907877643</v>
      </c>
      <c r="K126" s="32">
        <f>IF('Log_working_2-way'!$D125="","",B126^('Log_working_2-way'!$D125))</f>
        <v>2.0839128581602959</v>
      </c>
      <c r="L126" s="37">
        <f t="shared" si="18"/>
        <v>0.51928020565552702</v>
      </c>
      <c r="M126" s="37">
        <f t="shared" si="19"/>
        <v>0.48071979434447304</v>
      </c>
      <c r="N126" s="38">
        <v>222</v>
      </c>
      <c r="O126" s="38">
        <f t="shared" si="20"/>
        <v>103.28342245989306</v>
      </c>
      <c r="P126" s="38">
        <f t="shared" si="21"/>
        <v>112.0990099009901</v>
      </c>
      <c r="Q126" s="38">
        <f t="shared" si="22"/>
        <v>109.9009900990099</v>
      </c>
      <c r="R126" s="38">
        <f t="shared" si="23"/>
        <v>118.71657754010694</v>
      </c>
      <c r="S126" s="39">
        <f t="shared" si="24"/>
        <v>-6.6175676391168423</v>
      </c>
      <c r="T126" s="39">
        <f t="shared" si="25"/>
        <v>-6.6175676391168423</v>
      </c>
      <c r="U126" t="s">
        <v>322</v>
      </c>
      <c r="V126" t="s">
        <v>83</v>
      </c>
      <c r="W126" t="s">
        <v>84</v>
      </c>
      <c r="X126" t="s">
        <v>336</v>
      </c>
      <c r="Y126" s="41"/>
    </row>
    <row r="127" spans="1:25" ht="15" x14ac:dyDescent="0.25">
      <c r="A127">
        <v>1.76</v>
      </c>
      <c r="B127">
        <v>2.15</v>
      </c>
      <c r="C127" s="29">
        <f t="shared" si="17"/>
        <v>3.3298097251585723E-2</v>
      </c>
      <c r="D127" s="30">
        <f>IF(OR($A127="",$B127=""),"",A127*'MPTO_working_2-way'!$G126)</f>
        <v>1.8186046511627909</v>
      </c>
      <c r="E127" s="32">
        <f>IF(OR($A127="",$B127=""),"",B127*'MPTO_working_2-way'!$G126)</f>
        <v>2.2215909090909092</v>
      </c>
      <c r="F127" s="30">
        <f>IF(OR($A127="",$B127=""),"",'MPTO_working_2-way'!D126)</f>
        <v>1.8131288931480596</v>
      </c>
      <c r="G127" s="32">
        <f>IF(OR($A127="",$B127=""),"",'MPTO_working_2-way'!E126)</f>
        <v>2.2298173246906305</v>
      </c>
      <c r="H127" s="30">
        <f>IF(OR($A127="",$B127=""),"",'OddsRatio_working_2-way'!M126)</f>
        <v>1.8129388446970602</v>
      </c>
      <c r="I127" s="30">
        <f>IF(OR($A127="",$B127=""),"",'OddsRatio_working_2-way'!N126)</f>
        <v>2.2301048307916052</v>
      </c>
      <c r="J127" s="30">
        <f>IF('Log_working_2-way'!$D126="","",A127^('Log_working_2-way'!$D126))</f>
        <v>1.8104537322239227</v>
      </c>
      <c r="K127" s="32">
        <f>IF('Log_working_2-way'!$D126="","",B127^('Log_working_2-way'!$D126))</f>
        <v>2.2338767288490446</v>
      </c>
      <c r="L127" s="37">
        <f t="shared" si="18"/>
        <v>0.54987212276214825</v>
      </c>
      <c r="M127" s="37">
        <f t="shared" si="19"/>
        <v>0.45012787723785164</v>
      </c>
      <c r="N127" s="38">
        <v>223</v>
      </c>
      <c r="O127" s="38">
        <f t="shared" si="20"/>
        <v>96.295454545454561</v>
      </c>
      <c r="P127" s="38">
        <f t="shared" si="21"/>
        <v>119.27906976744185</v>
      </c>
      <c r="Q127" s="38">
        <f t="shared" si="22"/>
        <v>103.72093023255813</v>
      </c>
      <c r="R127" s="38">
        <f t="shared" si="23"/>
        <v>126.70454545454547</v>
      </c>
      <c r="S127" s="39">
        <f t="shared" si="24"/>
        <v>-7.425475687103571</v>
      </c>
      <c r="T127" s="39">
        <f t="shared" si="25"/>
        <v>-7.4254756871036136</v>
      </c>
      <c r="U127" t="s">
        <v>323</v>
      </c>
      <c r="V127" t="s">
        <v>324</v>
      </c>
      <c r="W127" t="s">
        <v>341</v>
      </c>
      <c r="X127" t="s">
        <v>336</v>
      </c>
      <c r="Y127" s="41"/>
    </row>
    <row r="128" spans="1:25" ht="15" x14ac:dyDescent="0.25">
      <c r="A128">
        <v>1.83</v>
      </c>
      <c r="B128">
        <v>2.06</v>
      </c>
      <c r="C128" s="29">
        <f t="shared" si="17"/>
        <v>3.1884980635577431E-2</v>
      </c>
      <c r="D128" s="30">
        <f>IF(OR($A128="",$B128=""),"",A128*'MPTO_working_2-way'!$G127)</f>
        <v>1.8883495145631068</v>
      </c>
      <c r="E128" s="32">
        <f>IF(OR($A128="",$B128=""),"",B128*'MPTO_working_2-way'!$G127)</f>
        <v>2.1256830601092895</v>
      </c>
      <c r="F128" s="30">
        <f>IF(OR($A128="",$B128=""),"",'MPTO_working_2-way'!D127)</f>
        <v>1.8849942497124856</v>
      </c>
      <c r="G128" s="32">
        <f>IF(OR($A128="",$B128=""),"",'MPTO_working_2-way'!E127)</f>
        <v>2.1299508446804905</v>
      </c>
      <c r="H128" s="30">
        <f>IF(OR($A128="",$B128=""),"",'OddsRatio_working_2-way'!M127)</f>
        <v>1.8848835335367746</v>
      </c>
      <c r="I128" s="30">
        <f>IF(OR($A128="",$B128=""),"",'OddsRatio_working_2-way'!N127)</f>
        <v>2.1300922235529893</v>
      </c>
      <c r="J128" s="30">
        <f>IF('Log_working_2-way'!$D127="","",A128^('Log_working_2-way'!$D127))</f>
        <v>1.8833614398916756</v>
      </c>
      <c r="K128" s="32">
        <f>IF('Log_working_2-way'!$D127="","",B128^('Log_working_2-way'!$D127))</f>
        <v>2.1320394516231058</v>
      </c>
      <c r="L128" s="37">
        <f t="shared" si="18"/>
        <v>0.5295629820051414</v>
      </c>
      <c r="M128" s="37">
        <f t="shared" si="19"/>
        <v>0.47043701799485865</v>
      </c>
      <c r="N128" s="38">
        <v>224</v>
      </c>
      <c r="O128" s="38">
        <f t="shared" si="20"/>
        <v>101.59562841530054</v>
      </c>
      <c r="P128" s="38">
        <f t="shared" si="21"/>
        <v>115.2621359223301</v>
      </c>
      <c r="Q128" s="38">
        <f t="shared" si="22"/>
        <v>108.73786407766991</v>
      </c>
      <c r="R128" s="38">
        <f t="shared" si="23"/>
        <v>122.40437158469945</v>
      </c>
      <c r="S128" s="39">
        <f t="shared" si="24"/>
        <v>-7.142235662369373</v>
      </c>
      <c r="T128" s="39">
        <f t="shared" si="25"/>
        <v>-7.1422356623693446</v>
      </c>
      <c r="U128" t="s">
        <v>325</v>
      </c>
      <c r="V128" t="s">
        <v>326</v>
      </c>
      <c r="W128" t="s">
        <v>341</v>
      </c>
      <c r="X128" t="s">
        <v>336</v>
      </c>
      <c r="Y128" s="41"/>
    </row>
    <row r="129" spans="1:25" s="35" customFormat="1" ht="15" x14ac:dyDescent="0.25">
      <c r="A129">
        <v>2.27</v>
      </c>
      <c r="B129">
        <v>1.66</v>
      </c>
      <c r="C129" s="29">
        <f t="shared" si="17"/>
        <v>4.2938272915450382E-2</v>
      </c>
      <c r="D129" s="30">
        <f>IF(OR($A129="",$B129=""),"",A129*'MPTO_working_2-way'!$G128)</f>
        <v>2.3674698795180724</v>
      </c>
      <c r="E129" s="32">
        <f>IF(OR($A129="",$B129=""),"",B129*'MPTO_working_2-way'!$G128)</f>
        <v>1.7312775330396475</v>
      </c>
      <c r="F129" s="30">
        <f>IF(OR($A129="",$B129=""),"",'MPTO_working_2-way'!D128)</f>
        <v>2.3862959913874993</v>
      </c>
      <c r="G129" s="32">
        <f>IF(OR($A129="",$B129=""),"",'MPTO_working_2-way'!E128)</f>
        <v>1.7213466721483714</v>
      </c>
      <c r="H129" s="30">
        <f>IF(OR($A129="",$B129=""),"",'OddsRatio_working_2-way'!M128)</f>
        <v>2.387170654332921</v>
      </c>
      <c r="I129" s="30">
        <f>IF(OR($A129="",$B129=""),"",'OddsRatio_working_2-way'!N128)</f>
        <v>1.7208918361100216</v>
      </c>
      <c r="J129" s="30">
        <f>IF('Log_working_2-way'!$D128="","",A129^('Log_working_2-way'!$D128))</f>
        <v>2.3959540887220943</v>
      </c>
      <c r="K129" s="32">
        <f>IF('Log_working_2-way'!$D128="","",B129^('Log_working_2-way'!$D128))</f>
        <v>1.7163559375473425</v>
      </c>
      <c r="L129" s="37">
        <f t="shared" si="18"/>
        <v>0.42239185750636132</v>
      </c>
      <c r="M129" s="37">
        <f t="shared" si="19"/>
        <v>0.57760814249363868</v>
      </c>
      <c r="N129" s="38">
        <v>225</v>
      </c>
      <c r="O129" s="38">
        <f t="shared" si="20"/>
        <v>125.88105726872246</v>
      </c>
      <c r="P129" s="38">
        <f t="shared" si="21"/>
        <v>89.457831325301214</v>
      </c>
      <c r="Q129" s="38">
        <f t="shared" si="22"/>
        <v>135.54216867469881</v>
      </c>
      <c r="R129" s="38">
        <f t="shared" si="23"/>
        <v>99.118942731277528</v>
      </c>
      <c r="S129" s="39">
        <f t="shared" si="24"/>
        <v>-9.6611114059763565</v>
      </c>
      <c r="T129" s="39">
        <f t="shared" si="25"/>
        <v>-9.6611114059763139</v>
      </c>
      <c r="U129" t="s">
        <v>327</v>
      </c>
      <c r="V129" t="s">
        <v>328</v>
      </c>
      <c r="W129" t="s">
        <v>338</v>
      </c>
      <c r="X129" t="s">
        <v>336</v>
      </c>
      <c r="Y129" s="41"/>
    </row>
    <row r="130" spans="1:25" ht="15" x14ac:dyDescent="0.25">
      <c r="A130">
        <v>1.67</v>
      </c>
      <c r="B130">
        <v>2.27</v>
      </c>
      <c r="C130" s="29">
        <f t="shared" si="17"/>
        <v>3.9331029570814469E-2</v>
      </c>
      <c r="D130" s="30">
        <f>IF(OR($A130="",$B130=""),"",A130*'MPTO_working_2-way'!$G129)</f>
        <v>1.7356828193832601</v>
      </c>
      <c r="E130" s="32">
        <f>IF(OR($A130="",$B130=""),"",B130*'MPTO_working_2-way'!$G129)</f>
        <v>2.3592814371257487</v>
      </c>
      <c r="F130" s="30">
        <f>IF(OR($A130="",$B130=""),"",'MPTO_working_2-way'!D129)</f>
        <v>1.7267075087111983</v>
      </c>
      <c r="G130" s="32">
        <f>IF(OR($A130="",$B130=""),"",'MPTO_working_2-way'!E129)</f>
        <v>2.3760694474913038</v>
      </c>
      <c r="H130" s="30">
        <f>IF(OR($A130="",$B130=""),"",'OddsRatio_working_2-way'!M129)</f>
        <v>1.7263326063988251</v>
      </c>
      <c r="I130" s="30">
        <f>IF(OR($A130="",$B130=""),"",'OddsRatio_working_2-way'!N129)</f>
        <v>2.376779716606729</v>
      </c>
      <c r="J130" s="30">
        <f>IF('Log_working_2-way'!$D129="","",A130^('Log_working_2-way'!$D129))</f>
        <v>1.7222426672508611</v>
      </c>
      <c r="K130" s="32">
        <f>IF('Log_working_2-way'!$D129="","",B130^('Log_working_2-way'!$D129))</f>
        <v>2.3845761893383783</v>
      </c>
      <c r="L130" s="37">
        <f t="shared" si="18"/>
        <v>0.57614213197969533</v>
      </c>
      <c r="M130" s="37">
        <f t="shared" si="19"/>
        <v>0.42385786802030456</v>
      </c>
      <c r="N130" s="38">
        <v>226</v>
      </c>
      <c r="O130" s="38">
        <f t="shared" si="20"/>
        <v>90.670658682634709</v>
      </c>
      <c r="P130" s="38">
        <f t="shared" si="21"/>
        <v>126.44052863436121</v>
      </c>
      <c r="Q130" s="38">
        <f t="shared" si="22"/>
        <v>99.559471365638757</v>
      </c>
      <c r="R130" s="38">
        <f t="shared" si="23"/>
        <v>135.32934131736528</v>
      </c>
      <c r="S130" s="39">
        <f t="shared" si="24"/>
        <v>-8.8888126830040477</v>
      </c>
      <c r="T130" s="39">
        <f t="shared" si="25"/>
        <v>-8.8888126830040619</v>
      </c>
      <c r="U130" t="s">
        <v>329</v>
      </c>
      <c r="V130" t="s">
        <v>330</v>
      </c>
      <c r="W130" t="s">
        <v>342</v>
      </c>
      <c r="X130" t="s">
        <v>336</v>
      </c>
      <c r="Y130" s="41"/>
    </row>
    <row r="131" spans="1:25" s="62" customFormat="1" ht="15" x14ac:dyDescent="0.25">
      <c r="A131" s="55">
        <v>1.83</v>
      </c>
      <c r="B131" s="55">
        <v>2.04</v>
      </c>
      <c r="C131" s="56">
        <f t="shared" ref="C131:C138" si="26">IF(OR($A131="",$B131=""),"",(1/A131)+(1/B131)-1)</f>
        <v>3.6644165863066513E-2</v>
      </c>
      <c r="D131" s="57">
        <f>IF(OR($A131="",$B131=""),"",A131*'MPTO_working_2-way'!$G130)</f>
        <v>1.8970588235294117</v>
      </c>
      <c r="E131" s="59">
        <f>IF(OR($A131="",$B131=""),"",B131*'MPTO_working_2-way'!$G130)</f>
        <v>2.1147540983606556</v>
      </c>
      <c r="F131" s="57">
        <f>IF(OR($A131="",$B131=""),"",'MPTO_working_2-way'!D130)</f>
        <v>1.8934875228241022</v>
      </c>
      <c r="G131" s="59">
        <f>IF(OR($A131="",$B131=""),"",'MPTO_working_2-way'!E130)</f>
        <v>2.119209809264305</v>
      </c>
      <c r="H131" s="57">
        <f>IF(OR($A131="",$B131=""),"",'OddsRatio_working_2-way'!M130)</f>
        <v>1.8933515114874566</v>
      </c>
      <c r="I131" s="57">
        <f>IF(OR($A131="",$B131=""),"",'OddsRatio_working_2-way'!N130)</f>
        <v>2.1193802071650061</v>
      </c>
      <c r="J131" s="57">
        <f>IF('Log_working_2-way'!$D130="","",A131^('Log_working_2-way'!$D130))</f>
        <v>1.8917252749993179</v>
      </c>
      <c r="K131" s="59">
        <f>IF('Log_working_2-way'!$D130="","",B131^('Log_working_2-way'!$D130))</f>
        <v>2.1214216172135263</v>
      </c>
      <c r="L131" s="64">
        <f t="shared" si="18"/>
        <v>0.52713178294573648</v>
      </c>
      <c r="M131" s="64">
        <f t="shared" si="19"/>
        <v>0.47286821705426357</v>
      </c>
      <c r="N131" s="65">
        <v>227</v>
      </c>
      <c r="O131" s="65">
        <f t="shared" si="20"/>
        <v>102.95628415300547</v>
      </c>
      <c r="P131" s="65">
        <f t="shared" si="21"/>
        <v>115.72549019607843</v>
      </c>
      <c r="Q131" s="65">
        <f t="shared" si="22"/>
        <v>111.27450980392156</v>
      </c>
      <c r="R131" s="65">
        <f t="shared" si="23"/>
        <v>124.04371584699452</v>
      </c>
      <c r="S131" s="66">
        <f t="shared" si="24"/>
        <v>-8.3182256509160908</v>
      </c>
      <c r="T131" s="66">
        <f t="shared" si="25"/>
        <v>-8.3182256509160908</v>
      </c>
      <c r="U131" s="55" t="s">
        <v>331</v>
      </c>
      <c r="V131" s="55" t="s">
        <v>332</v>
      </c>
      <c r="W131" s="55" t="s">
        <v>342</v>
      </c>
      <c r="X131" s="55" t="s">
        <v>336</v>
      </c>
      <c r="Y131" s="67"/>
    </row>
    <row r="132" spans="1:25" ht="15" x14ac:dyDescent="0.25">
      <c r="A132">
        <v>1.47</v>
      </c>
      <c r="B132">
        <v>2.84</v>
      </c>
      <c r="C132" s="29">
        <f t="shared" si="26"/>
        <v>3.2384784899875507E-2</v>
      </c>
      <c r="D132" s="30">
        <f>IF(OR($A132="",$B132=""),"",A132*'MPTO_working_2-way'!$G131)</f>
        <v>1.517605633802817</v>
      </c>
      <c r="E132" s="32">
        <f>IF(OR($A132="",$B132=""),"",B132*'MPTO_working_2-way'!$G131)</f>
        <v>2.9319727891156462</v>
      </c>
      <c r="F132" s="30">
        <f>IF(OR($A132="",$B132=""),"",'MPTO_working_2-way'!D131)</f>
        <v>1.5058433126532969</v>
      </c>
      <c r="G132" s="32">
        <f>IF(OR($A132="",$B132=""),"",'MPTO_working_2-way'!E131)</f>
        <v>2.9768967484312605</v>
      </c>
      <c r="H132" s="30">
        <f>IF(OR($A132="",$B132=""),"",'OddsRatio_working_2-way'!M131)</f>
        <v>1.5054055625027252</v>
      </c>
      <c r="I132" s="30">
        <f>IF(OR($A132="",$B132=""),"",'OddsRatio_working_2-way'!N131)</f>
        <v>2.9786090106489649</v>
      </c>
      <c r="J132" s="30">
        <f>IF('Log_working_2-way'!$D131="","",A132^('Log_working_2-way'!$D131))</f>
        <v>1.500023054392376</v>
      </c>
      <c r="K132" s="32">
        <f>IF('Log_working_2-way'!$D131="","",B132^('Log_working_2-way'!$D131))</f>
        <v>2.9999077866819808</v>
      </c>
      <c r="L132" s="37">
        <f t="shared" ref="L132:L138" si="27">(1/D132)</f>
        <v>0.65893271461716929</v>
      </c>
      <c r="M132" s="37">
        <f t="shared" ref="M132:M138" si="28">(1/E132)</f>
        <v>0.34106728538283065</v>
      </c>
      <c r="N132" s="38">
        <v>228</v>
      </c>
      <c r="O132" s="38">
        <f t="shared" ref="O132:O138" si="29">(1/A132)*((N132*A132)-N132)</f>
        <v>72.89795918367345</v>
      </c>
      <c r="P132" s="38">
        <f t="shared" ref="P132:P138" si="30">(1/B132)*((N132*B132)-N132)</f>
        <v>147.71830985915494</v>
      </c>
      <c r="Q132" s="38">
        <f t="shared" ref="Q132:Q138" si="31">(1/B132)*N132</f>
        <v>80.281690140845072</v>
      </c>
      <c r="R132" s="38">
        <f t="shared" ref="R132:R138" si="32">(1/A132)*N132</f>
        <v>155.10204081632654</v>
      </c>
      <c r="S132" s="39">
        <f t="shared" ref="S132:S138" si="33">O132-Q132</f>
        <v>-7.3837309571716219</v>
      </c>
      <c r="T132" s="39">
        <f t="shared" ref="T132:T138" si="34">P132-R132</f>
        <v>-7.3837309571715934</v>
      </c>
      <c r="U132" t="s">
        <v>344</v>
      </c>
      <c r="V132" t="s">
        <v>345</v>
      </c>
      <c r="W132" t="s">
        <v>84</v>
      </c>
      <c r="X132" t="s">
        <v>347</v>
      </c>
      <c r="Y132" s="41"/>
    </row>
    <row r="133" spans="1:25" ht="15" x14ac:dyDescent="0.25">
      <c r="A133">
        <v>1.97</v>
      </c>
      <c r="B133">
        <v>1.87</v>
      </c>
      <c r="C133" s="29">
        <f t="shared" si="26"/>
        <v>4.2373571486739481E-2</v>
      </c>
      <c r="D133" s="30">
        <f>IF(OR($A133="",$B133=""),"",A133*'MPTO_working_2-way'!$G132)</f>
        <v>2.0534759358288768</v>
      </c>
      <c r="E133" s="32">
        <f>IF(OR($A133="",$B133=""),"",B133*'MPTO_working_2-way'!$G132)</f>
        <v>1.9492385786802029</v>
      </c>
      <c r="F133" s="30">
        <f>IF(OR($A133="",$B133=""),"",'MPTO_working_2-way'!D132)</f>
        <v>2.0558051284913081</v>
      </c>
      <c r="G133" s="32">
        <f>IF(OR($A133="",$B133=""),"",'MPTO_working_2-way'!E132)</f>
        <v>1.9471444805623825</v>
      </c>
      <c r="H133" s="30">
        <f>IF(OR($A133="",$B133=""),"",'OddsRatio_working_2-way'!M132)</f>
        <v>2.0559083903140616</v>
      </c>
      <c r="I133" s="30">
        <f>IF(OR($A133="",$B133=""),"",'OddsRatio_working_2-way'!N132)</f>
        <v>1.9470518552301377</v>
      </c>
      <c r="J133" s="30">
        <f>IF('Log_working_2-way'!$D132="","",A133^('Log_working_2-way'!$D132))</f>
        <v>2.0569787979748906</v>
      </c>
      <c r="K133" s="32">
        <f>IF('Log_working_2-way'!$D132="","",B133^('Log_working_2-way'!$D132))</f>
        <v>1.9460927711281228</v>
      </c>
      <c r="L133" s="37">
        <f t="shared" si="27"/>
        <v>0.48697916666666674</v>
      </c>
      <c r="M133" s="37">
        <f t="shared" si="28"/>
        <v>0.51302083333333337</v>
      </c>
      <c r="N133" s="38">
        <v>229</v>
      </c>
      <c r="O133" s="38">
        <f t="shared" si="29"/>
        <v>112.75634517766497</v>
      </c>
      <c r="P133" s="38">
        <f t="shared" si="30"/>
        <v>106.54010695187165</v>
      </c>
      <c r="Q133" s="38">
        <f t="shared" si="31"/>
        <v>122.45989304812832</v>
      </c>
      <c r="R133" s="38">
        <f t="shared" si="32"/>
        <v>116.24365482233502</v>
      </c>
      <c r="S133" s="39">
        <f t="shared" si="33"/>
        <v>-9.7035478704633533</v>
      </c>
      <c r="T133" s="39">
        <f t="shared" si="34"/>
        <v>-9.7035478704633675</v>
      </c>
      <c r="U133" t="s">
        <v>131</v>
      </c>
      <c r="V133" t="s">
        <v>126</v>
      </c>
      <c r="W133" t="s">
        <v>150</v>
      </c>
      <c r="X133" t="s">
        <v>347</v>
      </c>
      <c r="Y133" s="41"/>
    </row>
    <row r="134" spans="1:25" s="35" customFormat="1" ht="15" x14ac:dyDescent="0.25">
      <c r="A134">
        <v>2.4300000000000002</v>
      </c>
      <c r="B134">
        <v>1.57</v>
      </c>
      <c r="C134" s="29">
        <f t="shared" si="26"/>
        <v>4.846530890409162E-2</v>
      </c>
      <c r="D134" s="30">
        <f>IF(OR($A134="",$B134=""),"",A134*'MPTO_working_2-way'!$G133)</f>
        <v>2.547770700636943</v>
      </c>
      <c r="E134" s="32">
        <f>IF(OR($A134="",$B134=""),"",B134*'MPTO_working_2-way'!$G133)</f>
        <v>1.6460905349794239</v>
      </c>
      <c r="F134" s="30">
        <f>IF(OR($A134="",$B134=""),"",'MPTO_working_2-way'!D133)</f>
        <v>2.5820446008595312</v>
      </c>
      <c r="G134" s="32">
        <f>IF(OR($A134="",$B134=""),"",'MPTO_working_2-way'!E133)</f>
        <v>1.6320934311565529</v>
      </c>
      <c r="H134" s="30">
        <f>IF(OR($A134="",$B134=""),"",'OddsRatio_working_2-way'!M133)</f>
        <v>2.5839103288458478</v>
      </c>
      <c r="I134" s="30">
        <f>IF(OR($A134="",$B134=""),"",'OddsRatio_working_2-way'!N133)</f>
        <v>1.6313488723371565</v>
      </c>
      <c r="J134" s="30">
        <f>IF('Log_working_2-way'!$D133="","",A134^('Log_working_2-way'!$D133))</f>
        <v>2.6001815147642611</v>
      </c>
      <c r="K134" s="32">
        <f>IF('Log_working_2-way'!$D133="","",B134^('Log_working_2-way'!$D133))</f>
        <v>1.6249291038371019</v>
      </c>
      <c r="L134" s="37">
        <f t="shared" si="27"/>
        <v>0.39249999999999996</v>
      </c>
      <c r="M134" s="37">
        <f t="shared" si="28"/>
        <v>0.60749999999999993</v>
      </c>
      <c r="N134" s="38">
        <v>230</v>
      </c>
      <c r="O134" s="38">
        <f t="shared" si="29"/>
        <v>135.34979423868316</v>
      </c>
      <c r="P134" s="38">
        <f t="shared" si="30"/>
        <v>83.503184713375802</v>
      </c>
      <c r="Q134" s="38">
        <f t="shared" si="31"/>
        <v>146.49681528662418</v>
      </c>
      <c r="R134" s="38">
        <f t="shared" si="32"/>
        <v>94.650205761316869</v>
      </c>
      <c r="S134" s="39">
        <f t="shared" si="33"/>
        <v>-11.147021047941024</v>
      </c>
      <c r="T134" s="39">
        <f t="shared" si="34"/>
        <v>-11.147021047941067</v>
      </c>
      <c r="U134" t="s">
        <v>127</v>
      </c>
      <c r="V134" t="s">
        <v>129</v>
      </c>
      <c r="W134" t="s">
        <v>150</v>
      </c>
      <c r="X134" t="s">
        <v>347</v>
      </c>
      <c r="Y134" s="41"/>
    </row>
    <row r="135" spans="1:25" s="35" customFormat="1" ht="15" x14ac:dyDescent="0.25">
      <c r="A135">
        <v>2.52</v>
      </c>
      <c r="B135">
        <v>1.54</v>
      </c>
      <c r="C135" s="29">
        <f t="shared" si="26"/>
        <v>4.6176046176046093E-2</v>
      </c>
      <c r="D135" s="30">
        <f>IF(OR($A135="",$B135=""),"",A135*'MPTO_working_2-way'!$G134)</f>
        <v>2.6363636363636362</v>
      </c>
      <c r="E135" s="32">
        <f>IF(OR($A135="",$B135=""),"",B135*'MPTO_working_2-way'!$G134)</f>
        <v>1.6111111111111109</v>
      </c>
      <c r="F135" s="30">
        <f>IF(OR($A135="",$B135=""),"",'MPTO_working_2-way'!D134)</f>
        <v>2.6756756756756754</v>
      </c>
      <c r="G135" s="32">
        <f>IF(OR($A135="",$B135=""),"",'MPTO_working_2-way'!E134)</f>
        <v>1.596774193548387</v>
      </c>
      <c r="H135" s="30">
        <f>IF(OR($A135="",$B135=""),"",'OddsRatio_working_2-way'!M134)</f>
        <v>2.6777409856157215</v>
      </c>
      <c r="I135" s="30">
        <f>IF(OR($A135="",$B135=""),"",'OddsRatio_working_2-way'!N134)</f>
        <v>1.5960395606792694</v>
      </c>
      <c r="J135" s="30">
        <f>IF('Log_working_2-way'!$D134="","",A135^('Log_working_2-way'!$D134))</f>
        <v>2.6964483549666576</v>
      </c>
      <c r="K135" s="32">
        <f>IF('Log_working_2-way'!$D134="","",B135^('Log_working_2-way'!$D134))</f>
        <v>1.5894668099213889</v>
      </c>
      <c r="L135" s="37">
        <f t="shared" si="27"/>
        <v>0.37931034482758624</v>
      </c>
      <c r="M135" s="37">
        <f t="shared" si="28"/>
        <v>0.62068965517241381</v>
      </c>
      <c r="N135" s="38">
        <v>231</v>
      </c>
      <c r="O135" s="38">
        <f t="shared" si="29"/>
        <v>139.33333333333331</v>
      </c>
      <c r="P135" s="38">
        <f t="shared" si="30"/>
        <v>81</v>
      </c>
      <c r="Q135" s="38">
        <f t="shared" si="31"/>
        <v>150</v>
      </c>
      <c r="R135" s="38">
        <f t="shared" si="32"/>
        <v>91.666666666666657</v>
      </c>
      <c r="S135" s="39">
        <f t="shared" si="33"/>
        <v>-10.666666666666686</v>
      </c>
      <c r="T135" s="39">
        <f t="shared" si="34"/>
        <v>-10.666666666666657</v>
      </c>
      <c r="U135" t="s">
        <v>130</v>
      </c>
      <c r="V135" t="s">
        <v>128</v>
      </c>
      <c r="W135" t="s">
        <v>150</v>
      </c>
      <c r="X135" t="s">
        <v>347</v>
      </c>
      <c r="Y135" s="41"/>
    </row>
    <row r="136" spans="1:25" ht="15" x14ac:dyDescent="0.25">
      <c r="A136">
        <v>2.12</v>
      </c>
      <c r="B136">
        <v>1.78</v>
      </c>
      <c r="C136" s="29">
        <f t="shared" si="26"/>
        <v>3.3495866016535869E-2</v>
      </c>
      <c r="D136" s="30">
        <f>IF(OR($A136="",$B136=""),"",A136*'MPTO_working_2-way'!$G135)</f>
        <v>2.191011235955056</v>
      </c>
      <c r="E136" s="32">
        <f>IF(OR($A136="",$B136=""),"",B136*'MPTO_working_2-way'!$G135)</f>
        <v>1.8396226415094339</v>
      </c>
      <c r="F136" s="30">
        <f>IF(OR($A136="",$B136=""),"",'MPTO_working_2-way'!D135)</f>
        <v>2.1980428704566637</v>
      </c>
      <c r="G136" s="32">
        <f>IF(OR($A136="",$B136=""),"",'MPTO_working_2-way'!E135)</f>
        <v>1.8346946713341112</v>
      </c>
      <c r="H136" s="30">
        <f>IF(OR($A136="",$B136=""),"",'OddsRatio_working_2-way'!M135)</f>
        <v>2.1982893790305562</v>
      </c>
      <c r="I136" s="30">
        <f>IF(OR($A136="",$B136=""),"",'OddsRatio_working_2-way'!N135)</f>
        <v>1.83452296039628</v>
      </c>
      <c r="J136" s="30">
        <f>IF('Log_working_2-way'!$D135="","",A136^('Log_working_2-way'!$D135))</f>
        <v>2.2015102621380289</v>
      </c>
      <c r="K136" s="32">
        <f>IF('Log_working_2-way'!$D135="","",B136^('Log_working_2-way'!$D135))</f>
        <v>1.8322858584832242</v>
      </c>
      <c r="L136" s="37">
        <f t="shared" si="27"/>
        <v>0.45641025641025645</v>
      </c>
      <c r="M136" s="37">
        <f t="shared" si="28"/>
        <v>0.54358974358974366</v>
      </c>
      <c r="N136" s="38">
        <v>232</v>
      </c>
      <c r="O136" s="38">
        <f t="shared" si="29"/>
        <v>122.56603773584906</v>
      </c>
      <c r="P136" s="38">
        <f t="shared" si="30"/>
        <v>101.6629213483146</v>
      </c>
      <c r="Q136" s="38">
        <f t="shared" si="31"/>
        <v>130.3370786516854</v>
      </c>
      <c r="R136" s="38">
        <f t="shared" si="32"/>
        <v>109.43396226415094</v>
      </c>
      <c r="S136" s="39">
        <f t="shared" si="33"/>
        <v>-7.7710409158363376</v>
      </c>
      <c r="T136" s="39">
        <f t="shared" si="34"/>
        <v>-7.7710409158363376</v>
      </c>
      <c r="U136" t="s">
        <v>92</v>
      </c>
      <c r="V136" t="s">
        <v>262</v>
      </c>
      <c r="W136" t="s">
        <v>84</v>
      </c>
      <c r="X136" t="s">
        <v>348</v>
      </c>
      <c r="Y136" s="41"/>
    </row>
    <row r="137" spans="1:25" s="35" customFormat="1" ht="15" x14ac:dyDescent="0.25">
      <c r="A137">
        <v>2</v>
      </c>
      <c r="B137">
        <v>1.88</v>
      </c>
      <c r="C137" s="29">
        <f t="shared" si="26"/>
        <v>3.1914893617021267E-2</v>
      </c>
      <c r="D137" s="30">
        <f>IF(OR($A137="",$B137=""),"",A137*'MPTO_working_2-way'!$G136)</f>
        <v>2.0638297872340425</v>
      </c>
      <c r="E137" s="32">
        <f>IF(OR($A137="",$B137=""),"",B137*'MPTO_working_2-way'!$G136)</f>
        <v>1.94</v>
      </c>
      <c r="F137" s="30">
        <f>IF(OR($A137="",$B137=""),"",'MPTO_working_2-way'!D136)</f>
        <v>2.0659340659340657</v>
      </c>
      <c r="G137" s="32">
        <f>IF(OR($A137="",$B137=""),"",'MPTO_working_2-way'!E136)</f>
        <v>1.9381443298969072</v>
      </c>
      <c r="H137" s="30">
        <f>IF(OR($A137="",$B137=""),"",'OddsRatio_working_2-way'!M136)</f>
        <v>2.0660035817780522</v>
      </c>
      <c r="I137" s="30">
        <f>IF(OR($A137="",$B137=""),"",'OddsRatio_working_2-way'!N136)</f>
        <v>1.9380831519646857</v>
      </c>
      <c r="J137" s="30">
        <f>IF('Log_working_2-way'!$D136="","",A137^('Log_working_2-way'!$D136))</f>
        <v>2.0669618454035223</v>
      </c>
      <c r="K137" s="32">
        <f>IF('Log_working_2-way'!$D136="","",B137^('Log_working_2-way'!$D136))</f>
        <v>1.9372406373367297</v>
      </c>
      <c r="L137" s="37">
        <f t="shared" si="27"/>
        <v>0.4845360824742268</v>
      </c>
      <c r="M137" s="37">
        <f t="shared" si="28"/>
        <v>0.51546391752577325</v>
      </c>
      <c r="N137" s="38">
        <v>233</v>
      </c>
      <c r="O137" s="38">
        <f t="shared" si="29"/>
        <v>116.5</v>
      </c>
      <c r="P137" s="38">
        <f t="shared" si="30"/>
        <v>109.06382978723403</v>
      </c>
      <c r="Q137" s="38">
        <f t="shared" si="31"/>
        <v>123.93617021276596</v>
      </c>
      <c r="R137" s="38">
        <f t="shared" si="32"/>
        <v>116.5</v>
      </c>
      <c r="S137" s="39">
        <f t="shared" si="33"/>
        <v>-7.4361702127659584</v>
      </c>
      <c r="T137" s="39">
        <f t="shared" si="34"/>
        <v>-7.4361702127659726</v>
      </c>
      <c r="U137" t="s">
        <v>95</v>
      </c>
      <c r="V137" t="s">
        <v>261</v>
      </c>
      <c r="W137" t="s">
        <v>84</v>
      </c>
      <c r="X137" t="s">
        <v>348</v>
      </c>
      <c r="Y137" s="41"/>
    </row>
    <row r="138" spans="1:25" ht="15" x14ac:dyDescent="0.25">
      <c r="A138">
        <v>1.65</v>
      </c>
      <c r="B138">
        <v>2.33</v>
      </c>
      <c r="C138" s="29">
        <f t="shared" si="26"/>
        <v>3.5245155416829377E-2</v>
      </c>
      <c r="D138" s="30">
        <f>IF(OR($A138="",$B138=""),"",A138*'MPTO_working_2-way'!$G137)</f>
        <v>1.7081545064377683</v>
      </c>
      <c r="E138" s="32">
        <f>IF(OR($A138="",$B138=""),"",B138*'MPTO_working_2-way'!$G137)</f>
        <v>2.4121212121212126</v>
      </c>
      <c r="F138" s="30">
        <f>IF(OR($A138="",$B138=""),"",'MPTO_working_2-way'!D137)</f>
        <v>1.6994142999226434</v>
      </c>
      <c r="G138" s="32">
        <f>IF(OR($A138="",$B138=""),"",'MPTO_working_2-way'!E137)</f>
        <v>2.4297677358192451</v>
      </c>
      <c r="H138" s="30">
        <f>IF(OR($A138="",$B138=""),"",'OddsRatio_working_2-way'!M137)</f>
        <v>1.6990864070422753</v>
      </c>
      <c r="I138" s="30">
        <f>IF(OR($A138="",$B138=""),"",'OddsRatio_working_2-way'!N137)</f>
        <v>2.4304383405634256</v>
      </c>
      <c r="J138" s="30">
        <f>IF('Log_working_2-way'!$D137="","",A138^('Log_working_2-way'!$D137))</f>
        <v>1.6951127521022427</v>
      </c>
      <c r="K138" s="32">
        <f>IF('Log_working_2-way'!$D137="","",B138^('Log_working_2-way'!$D137))</f>
        <v>2.4386155296037653</v>
      </c>
      <c r="L138" s="37">
        <f t="shared" si="27"/>
        <v>0.58542713567839189</v>
      </c>
      <c r="M138" s="37">
        <f t="shared" si="28"/>
        <v>0.41457286432160795</v>
      </c>
      <c r="N138" s="38">
        <v>234</v>
      </c>
      <c r="O138" s="38">
        <f t="shared" si="29"/>
        <v>92.181818181818159</v>
      </c>
      <c r="P138" s="38">
        <f t="shared" si="30"/>
        <v>133.57081545064381</v>
      </c>
      <c r="Q138" s="38">
        <f t="shared" si="31"/>
        <v>100.42918454935622</v>
      </c>
      <c r="R138" s="38">
        <f t="shared" si="32"/>
        <v>141.81818181818181</v>
      </c>
      <c r="S138" s="39">
        <f t="shared" si="33"/>
        <v>-8.2473663675380635</v>
      </c>
      <c r="T138" s="39">
        <f t="shared" si="34"/>
        <v>-8.2473663675380067</v>
      </c>
      <c r="U138" t="s">
        <v>346</v>
      </c>
      <c r="V138" t="s">
        <v>72</v>
      </c>
      <c r="W138" t="s">
        <v>84</v>
      </c>
      <c r="X138" t="s">
        <v>348</v>
      </c>
      <c r="Y138" s="41"/>
    </row>
    <row r="139" spans="1:25" ht="15" x14ac:dyDescent="0.25">
      <c r="A139"/>
      <c r="B139"/>
      <c r="C139" s="29"/>
      <c r="D139" s="30"/>
      <c r="E139" s="32"/>
      <c r="F139" s="30"/>
      <c r="G139" s="32"/>
      <c r="H139" s="30"/>
      <c r="I139" s="30"/>
      <c r="J139" s="30"/>
      <c r="K139" s="32"/>
      <c r="L139" s="37"/>
      <c r="M139" s="37"/>
      <c r="N139" s="38"/>
      <c r="O139" s="38"/>
      <c r="P139" s="38"/>
      <c r="Q139" s="38"/>
      <c r="R139" s="38"/>
      <c r="S139" s="39"/>
      <c r="T139" s="39"/>
      <c r="U139"/>
      <c r="V139"/>
      <c r="W139"/>
      <c r="X139" s="48"/>
      <c r="Y139" s="41"/>
    </row>
    <row r="140" spans="1:25" ht="15" x14ac:dyDescent="0.25">
      <c r="A140"/>
      <c r="B140"/>
      <c r="C140" s="29"/>
      <c r="D140" s="30"/>
      <c r="E140" s="32"/>
      <c r="F140" s="30"/>
      <c r="G140" s="32"/>
      <c r="H140" s="30"/>
      <c r="I140" s="30"/>
      <c r="J140" s="30"/>
      <c r="K140" s="32"/>
      <c r="L140" s="37"/>
      <c r="M140" s="37"/>
      <c r="N140" s="38"/>
      <c r="O140" s="38"/>
      <c r="P140" s="38"/>
      <c r="Q140" s="38"/>
      <c r="R140" s="38"/>
      <c r="S140" s="39"/>
      <c r="T140" s="39"/>
      <c r="U140"/>
      <c r="V140"/>
      <c r="W140"/>
      <c r="X140" s="48"/>
      <c r="Y140" s="41"/>
    </row>
    <row r="141" spans="1:25" ht="15" x14ac:dyDescent="0.25">
      <c r="A141"/>
      <c r="B141"/>
      <c r="C141" s="29"/>
      <c r="D141" s="30"/>
      <c r="E141" s="32"/>
      <c r="F141" s="30"/>
      <c r="G141" s="32"/>
      <c r="H141" s="30"/>
      <c r="I141" s="30"/>
      <c r="J141" s="30"/>
      <c r="K141" s="32"/>
      <c r="L141" s="37"/>
      <c r="M141" s="37"/>
      <c r="N141" s="38"/>
      <c r="O141" s="38"/>
      <c r="P141" s="38"/>
      <c r="Q141" s="38"/>
      <c r="R141" s="38"/>
      <c r="S141" s="39"/>
      <c r="T141" s="39"/>
      <c r="U141"/>
      <c r="V141"/>
      <c r="W141"/>
      <c r="X141" s="48"/>
      <c r="Y141" s="41"/>
    </row>
    <row r="142" spans="1:25" ht="15" x14ac:dyDescent="0.25">
      <c r="A142"/>
      <c r="B142"/>
      <c r="C142" s="29"/>
      <c r="D142" s="30"/>
      <c r="E142" s="32"/>
      <c r="F142" s="30"/>
      <c r="G142" s="32"/>
      <c r="H142" s="30"/>
      <c r="I142" s="30"/>
      <c r="J142" s="30"/>
      <c r="K142" s="32"/>
      <c r="L142" s="37"/>
      <c r="M142" s="37"/>
      <c r="N142" s="38"/>
      <c r="O142" s="38"/>
      <c r="P142" s="38"/>
      <c r="Q142" s="38"/>
      <c r="R142" s="38"/>
      <c r="S142" s="39"/>
      <c r="T142" s="39"/>
      <c r="U142"/>
      <c r="V142"/>
      <c r="W142"/>
      <c r="X142" s="48"/>
      <c r="Y142" s="41"/>
    </row>
    <row r="143" spans="1:25" ht="15" x14ac:dyDescent="0.25">
      <c r="A143"/>
      <c r="B143"/>
      <c r="C143" s="29"/>
      <c r="D143" s="30"/>
      <c r="E143" s="32"/>
      <c r="F143" s="30"/>
      <c r="G143" s="32"/>
      <c r="H143" s="30"/>
      <c r="I143" s="30"/>
      <c r="J143" s="30"/>
      <c r="K143" s="32"/>
      <c r="L143" s="37"/>
      <c r="M143" s="37"/>
      <c r="N143" s="38"/>
      <c r="O143" s="38"/>
      <c r="P143" s="38"/>
      <c r="Q143" s="38"/>
      <c r="R143" s="38"/>
      <c r="S143" s="39"/>
      <c r="T143" s="39"/>
      <c r="U143"/>
      <c r="V143"/>
      <c r="W143"/>
      <c r="X143" s="48"/>
      <c r="Y143" s="41"/>
    </row>
    <row r="144" spans="1:25" ht="15" x14ac:dyDescent="0.25">
      <c r="A144"/>
      <c r="B144"/>
      <c r="C144" s="29"/>
      <c r="D144" s="30"/>
      <c r="E144" s="32"/>
      <c r="F144" s="30"/>
      <c r="G144" s="32"/>
      <c r="H144" s="30"/>
      <c r="I144" s="30"/>
      <c r="J144" s="30"/>
      <c r="K144" s="32"/>
      <c r="L144" s="37"/>
      <c r="M144" s="37"/>
      <c r="N144" s="38"/>
      <c r="O144" s="38"/>
      <c r="P144" s="38"/>
      <c r="Q144" s="38"/>
      <c r="R144" s="38"/>
      <c r="S144" s="39"/>
      <c r="T144" s="39"/>
      <c r="U144"/>
      <c r="V144"/>
      <c r="W144"/>
      <c r="X144" s="48"/>
      <c r="Y144" s="41"/>
    </row>
    <row r="145" spans="1:25" ht="15" x14ac:dyDescent="0.25">
      <c r="A145"/>
      <c r="B145"/>
      <c r="C145" s="29"/>
      <c r="D145" s="30"/>
      <c r="E145" s="32"/>
      <c r="F145" s="30"/>
      <c r="G145" s="32"/>
      <c r="H145" s="30"/>
      <c r="I145" s="30"/>
      <c r="J145" s="30"/>
      <c r="K145" s="32"/>
      <c r="L145" s="37"/>
      <c r="M145" s="37"/>
      <c r="N145" s="38"/>
      <c r="O145" s="38"/>
      <c r="P145" s="38"/>
      <c r="Q145" s="38"/>
      <c r="R145" s="38"/>
      <c r="S145" s="39"/>
      <c r="T145" s="39"/>
      <c r="U145"/>
      <c r="V145"/>
      <c r="W145"/>
      <c r="X145" s="48"/>
      <c r="Y145" s="41"/>
    </row>
    <row r="146" spans="1:25" s="35" customFormat="1" ht="15" x14ac:dyDescent="0.25">
      <c r="A146"/>
      <c r="B146"/>
      <c r="C146" s="29"/>
      <c r="D146" s="30"/>
      <c r="E146" s="32"/>
      <c r="F146" s="30"/>
      <c r="G146" s="32"/>
      <c r="H146" s="30"/>
      <c r="I146" s="30"/>
      <c r="J146" s="30"/>
      <c r="K146" s="32"/>
      <c r="L146" s="37"/>
      <c r="M146" s="37"/>
      <c r="N146" s="38"/>
      <c r="O146" s="38"/>
      <c r="P146" s="38"/>
      <c r="Q146" s="38"/>
      <c r="R146" s="38"/>
      <c r="S146" s="39"/>
      <c r="T146" s="39"/>
      <c r="U146"/>
      <c r="V146"/>
      <c r="W146"/>
      <c r="X146" s="48"/>
      <c r="Y146" s="41"/>
    </row>
    <row r="147" spans="1:25" ht="15" x14ac:dyDescent="0.25">
      <c r="A147"/>
      <c r="B147"/>
      <c r="C147" s="29"/>
      <c r="D147" s="30"/>
      <c r="E147" s="32"/>
      <c r="F147" s="30"/>
      <c r="G147" s="32"/>
      <c r="H147" s="30"/>
      <c r="I147" s="30"/>
      <c r="J147" s="30"/>
      <c r="K147" s="32"/>
      <c r="L147" s="37"/>
      <c r="M147" s="37"/>
      <c r="N147" s="38"/>
      <c r="O147" s="38"/>
      <c r="P147" s="38"/>
      <c r="Q147" s="38"/>
      <c r="R147" s="38"/>
      <c r="S147" s="39"/>
      <c r="T147" s="39"/>
      <c r="U147"/>
      <c r="V147"/>
      <c r="W147"/>
      <c r="X147" s="48"/>
      <c r="Y147" s="41"/>
    </row>
    <row r="148" spans="1:25" ht="15" x14ac:dyDescent="0.25">
      <c r="A148"/>
      <c r="B148"/>
      <c r="C148" s="29"/>
      <c r="D148" s="30"/>
      <c r="E148" s="32"/>
      <c r="F148" s="30"/>
      <c r="G148" s="32"/>
      <c r="H148" s="30"/>
      <c r="I148" s="30"/>
      <c r="J148" s="30"/>
      <c r="K148" s="32"/>
      <c r="L148" s="37"/>
      <c r="M148" s="37"/>
      <c r="N148" s="38"/>
      <c r="O148" s="38"/>
      <c r="P148" s="38"/>
      <c r="Q148" s="38"/>
      <c r="R148" s="38"/>
      <c r="S148" s="39"/>
      <c r="T148" s="39"/>
      <c r="U148"/>
      <c r="V148"/>
      <c r="W148"/>
      <c r="X148" s="48"/>
      <c r="Y148" s="41"/>
    </row>
    <row r="149" spans="1:25" ht="15" x14ac:dyDescent="0.25">
      <c r="A149"/>
      <c r="B149"/>
      <c r="C149" s="29"/>
      <c r="D149" s="30"/>
      <c r="E149" s="32"/>
      <c r="F149" s="30"/>
      <c r="G149" s="32"/>
      <c r="H149" s="30"/>
      <c r="I149" s="30"/>
      <c r="J149" s="30"/>
      <c r="K149" s="32"/>
      <c r="L149" s="37"/>
      <c r="M149" s="37"/>
      <c r="N149" s="38"/>
      <c r="O149" s="38"/>
      <c r="P149" s="38"/>
      <c r="Q149" s="38"/>
      <c r="R149" s="38"/>
      <c r="S149" s="39"/>
      <c r="T149" s="39"/>
      <c r="U149"/>
      <c r="V149"/>
      <c r="W149"/>
      <c r="X149" s="48"/>
      <c r="Y149" s="41"/>
    </row>
    <row r="150" spans="1:25" ht="15" x14ac:dyDescent="0.25">
      <c r="A150"/>
      <c r="B150"/>
      <c r="C150" s="29"/>
      <c r="D150" s="30"/>
      <c r="E150" s="32"/>
      <c r="F150" s="30"/>
      <c r="G150" s="32"/>
      <c r="H150" s="30"/>
      <c r="I150" s="30"/>
      <c r="J150" s="30"/>
      <c r="K150" s="32"/>
      <c r="L150" s="37"/>
      <c r="M150" s="37"/>
      <c r="N150" s="38"/>
      <c r="O150" s="38"/>
      <c r="P150" s="38"/>
      <c r="Q150" s="38"/>
      <c r="R150" s="38"/>
      <c r="S150" s="39"/>
      <c r="T150" s="39"/>
      <c r="U150"/>
      <c r="V150"/>
      <c r="W150"/>
      <c r="X150" s="48"/>
      <c r="Y150" s="41"/>
    </row>
    <row r="151" spans="1:25" ht="15" x14ac:dyDescent="0.25">
      <c r="A151"/>
      <c r="B151"/>
      <c r="C151" s="29"/>
      <c r="D151" s="30"/>
      <c r="E151" s="32"/>
      <c r="F151" s="30"/>
      <c r="G151" s="32"/>
      <c r="H151" s="30"/>
      <c r="I151" s="30"/>
      <c r="J151" s="30"/>
      <c r="K151" s="32"/>
      <c r="L151" s="37"/>
      <c r="M151" s="37"/>
      <c r="N151" s="38"/>
      <c r="O151" s="38"/>
      <c r="P151" s="38"/>
      <c r="Q151" s="38"/>
      <c r="R151" s="38"/>
      <c r="S151" s="39"/>
      <c r="T151" s="39"/>
      <c r="U151"/>
      <c r="V151"/>
      <c r="W151"/>
      <c r="X151" s="48"/>
      <c r="Y151" s="41"/>
    </row>
    <row r="152" spans="1:25" ht="15" x14ac:dyDescent="0.25">
      <c r="A152"/>
      <c r="B152"/>
      <c r="C152" s="29"/>
      <c r="D152" s="30"/>
      <c r="E152" s="32"/>
      <c r="F152" s="30"/>
      <c r="G152" s="32"/>
      <c r="H152" s="30"/>
      <c r="I152" s="30"/>
      <c r="J152" s="30"/>
      <c r="K152" s="32"/>
      <c r="L152" s="37"/>
      <c r="M152" s="37"/>
      <c r="N152" s="38"/>
      <c r="O152" s="38"/>
      <c r="P152" s="38"/>
      <c r="Q152" s="38"/>
      <c r="R152" s="38"/>
      <c r="S152" s="39"/>
      <c r="T152" s="39"/>
      <c r="U152"/>
      <c r="V152"/>
      <c r="W152"/>
      <c r="X152" s="48"/>
      <c r="Y152" s="41"/>
    </row>
    <row r="153" spans="1:25" ht="15" x14ac:dyDescent="0.25">
      <c r="A153"/>
      <c r="B153"/>
      <c r="C153" s="29"/>
      <c r="D153" s="30"/>
      <c r="E153" s="32"/>
      <c r="F153" s="30"/>
      <c r="G153" s="32"/>
      <c r="H153" s="30"/>
      <c r="I153" s="30"/>
      <c r="J153" s="30"/>
      <c r="K153" s="32"/>
      <c r="L153" s="37"/>
      <c r="M153" s="37"/>
      <c r="N153" s="38"/>
      <c r="O153" s="38"/>
      <c r="P153" s="38"/>
      <c r="Q153" s="38"/>
      <c r="R153" s="38"/>
      <c r="S153" s="39"/>
      <c r="T153" s="39"/>
      <c r="U153"/>
      <c r="V153"/>
      <c r="W153"/>
      <c r="X153" s="48"/>
      <c r="Y153" s="41"/>
    </row>
    <row r="154" spans="1:25" s="35" customFormat="1" ht="15" x14ac:dyDescent="0.25">
      <c r="A154"/>
      <c r="B154"/>
      <c r="C154" s="29"/>
      <c r="D154" s="30"/>
      <c r="E154" s="32"/>
      <c r="F154" s="30"/>
      <c r="G154" s="32"/>
      <c r="H154" s="30"/>
      <c r="I154" s="30"/>
      <c r="J154" s="30"/>
      <c r="K154" s="32"/>
      <c r="L154" s="37"/>
      <c r="M154" s="37"/>
      <c r="N154" s="38"/>
      <c r="O154" s="38"/>
      <c r="P154" s="38"/>
      <c r="Q154" s="38"/>
      <c r="R154" s="38"/>
      <c r="S154" s="39"/>
      <c r="T154" s="39"/>
      <c r="U154"/>
      <c r="V154"/>
      <c r="W154"/>
      <c r="X154" s="48"/>
      <c r="Y154" s="41"/>
    </row>
    <row r="155" spans="1:25" ht="15" x14ac:dyDescent="0.25">
      <c r="A155"/>
      <c r="B155"/>
      <c r="C155" s="29"/>
      <c r="D155" s="30"/>
      <c r="E155" s="32"/>
      <c r="F155" s="30"/>
      <c r="G155" s="32"/>
      <c r="H155" s="30"/>
      <c r="I155" s="30"/>
      <c r="J155" s="30"/>
      <c r="K155" s="32"/>
      <c r="L155" s="37"/>
      <c r="M155" s="37"/>
      <c r="N155" s="38"/>
      <c r="O155" s="38"/>
      <c r="P155" s="38"/>
      <c r="Q155" s="38"/>
      <c r="R155" s="38"/>
      <c r="S155" s="39"/>
      <c r="T155" s="39"/>
      <c r="U155"/>
      <c r="V155"/>
      <c r="W155"/>
      <c r="X155" s="48"/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 s="48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 s="48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 s="48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 s="48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 s="48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 s="48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 s="48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 s="48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 s="48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 s="48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 s="48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 s="48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/>
      <c r="Y176" s="41"/>
    </row>
    <row r="177" spans="1:25" s="35" customFormat="1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/>
      <c r="Y177" s="41"/>
    </row>
    <row r="178" spans="1:25" s="35" customFormat="1" ht="15" x14ac:dyDescent="0.25">
      <c r="A178" s="28"/>
      <c r="B178" s="2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 s="28"/>
      <c r="V178" s="28"/>
      <c r="W178" s="28"/>
      <c r="X178" s="2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/>
      <c r="Y181" s="41"/>
    </row>
    <row r="182" spans="1:25" s="35" customFormat="1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/>
      <c r="Y193" s="41"/>
    </row>
    <row r="194" spans="1:25" s="35" customFormat="1" ht="15" x14ac:dyDescent="0.25">
      <c r="A194" s="28"/>
      <c r="B194" s="28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 s="28"/>
      <c r="V194" s="28"/>
      <c r="W194" s="28"/>
      <c r="X194" s="28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s="35" customFormat="1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35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35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35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35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35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35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35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35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35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35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35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35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35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35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35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35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35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35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35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35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35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35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35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35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35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35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35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35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35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35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35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35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35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35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35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35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35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35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35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35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35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35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35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35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35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35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35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35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35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35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35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35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35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35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35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35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35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35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35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35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35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36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36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36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36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36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36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36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36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36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36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36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36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36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36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36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36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36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36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36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36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36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36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36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36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36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36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36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36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36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36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36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36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36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36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36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36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36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36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36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36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36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36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36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36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36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36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36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36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36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36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36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36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36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36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36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36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36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36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36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36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36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36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36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36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37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37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37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37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37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37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37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37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37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37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37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37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37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37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37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37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37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37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37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37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37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37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37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37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37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37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37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37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37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37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37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37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37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37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37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37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37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37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37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37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37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37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37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37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37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37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37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37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37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37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37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37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37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37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37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37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37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37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37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37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37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37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37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37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38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38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38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38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38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38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38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38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38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38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38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38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38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38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38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38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38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38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38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38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38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38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38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38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38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38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38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38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38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38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38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38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38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38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38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38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38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38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38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38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38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38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38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38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38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38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38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38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38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38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38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38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38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38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38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38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38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38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38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38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38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38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38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38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39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39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39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39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39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39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39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39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39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39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39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39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39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39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39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39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39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39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39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39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39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39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39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39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39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39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39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39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39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39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39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39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39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39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39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39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39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39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39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39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39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39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39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39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39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39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39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39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39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39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39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39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39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39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39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39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39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39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39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tabSelected="1" zoomScale="82" zoomScaleNormal="82" workbookViewId="0">
      <pane ySplit="2" topLeftCell="A125" activePane="bottomLeft" state="frozen"/>
      <selection pane="bottomLeft" activeCell="AD150" sqref="AD150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2" t="s">
        <v>9</v>
      </c>
      <c r="B1" s="52"/>
      <c r="C1" s="53"/>
      <c r="D1" s="18"/>
      <c r="E1" s="54" t="s">
        <v>25</v>
      </c>
      <c r="F1" s="52"/>
      <c r="G1" s="53"/>
      <c r="H1" s="54" t="s">
        <v>23</v>
      </c>
      <c r="I1" s="52"/>
      <c r="J1" s="53"/>
      <c r="K1" s="54" t="s">
        <v>11</v>
      </c>
      <c r="L1" s="52"/>
      <c r="M1" s="53"/>
      <c r="N1" s="54" t="s">
        <v>35</v>
      </c>
      <c r="O1" s="52"/>
      <c r="P1" s="52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5.48</v>
      </c>
      <c r="B3">
        <v>4.54</v>
      </c>
      <c r="C3">
        <v>1.59</v>
      </c>
      <c r="D3" s="20">
        <f>IF(OR($A3="",$B3="",$C3=""),"",(1/A3)+(1/B3)+(1/C3)-1)</f>
        <v>3.1676886615497057E-2</v>
      </c>
      <c r="E3" s="17">
        <f>IF(OR($A3="",$B3="",$C3=""),"",A3*'MPTO_working_3-way'!$I2)</f>
        <v>5.6535893386529246</v>
      </c>
      <c r="F3" s="21">
        <f>IF(OR($A3="",$B3="",$C3=""),"",B3*'MPTO_working_3-way'!$I2)</f>
        <v>4.6838130652343564</v>
      </c>
      <c r="G3" s="22">
        <f>IF(OR($A3="",$B3="",$C3=""),"",C3*'MPTO_working_3-way'!$I2)</f>
        <v>1.6403662497186404</v>
      </c>
      <c r="H3" s="17">
        <f>IF(OR($A3="",$B3="",$C3=""),"",'MPTO_working_3-way'!E2)</f>
        <v>5.8165645299981446</v>
      </c>
      <c r="I3" s="21">
        <f>IF(OR($A3="",$B3="",$C3=""),"",'MPTO_working_3-way'!F2)</f>
        <v>4.7685954424819723</v>
      </c>
      <c r="J3" s="22">
        <f>IF(OR($A3="",$B3="",$C3=""),"",'MPTO_working_3-way'!G2)</f>
        <v>1.6171499256628046</v>
      </c>
      <c r="K3" s="17">
        <f>IF(OR($A3="",$B3="",$C3=""),"",'OddsRatio_working_3-way'!H2)</f>
        <v>5.7453480038291946</v>
      </c>
      <c r="L3" s="21">
        <f>IF(OR($A3="",$B3="",$C3=""),"",'OddsRatio_working_3-way'!I2)</f>
        <v>4.7496723065971764</v>
      </c>
      <c r="M3" s="22">
        <f>IF(OR($A3="",$B3="",$C3=""),"",'OddsRatio_working_3-way'!J2)</f>
        <v>1.624945384432863</v>
      </c>
      <c r="N3" s="23">
        <f>(1/E3)* 100</f>
        <v>17.687878268113987</v>
      </c>
      <c r="O3" s="24">
        <f>(1/F3)* 100</f>
        <v>21.350126191467989</v>
      </c>
      <c r="P3" s="24">
        <f>(1/G3)* 100</f>
        <v>60.961995540418023</v>
      </c>
      <c r="Q3" t="s">
        <v>151</v>
      </c>
      <c r="R3" t="s">
        <v>152</v>
      </c>
      <c r="S3" t="s">
        <v>333</v>
      </c>
      <c r="T3" s="35">
        <v>100</v>
      </c>
      <c r="U3" s="35">
        <f>(1/A4)*((T3*A4)-T3)</f>
        <v>74.874371859296474</v>
      </c>
      <c r="V3" s="35">
        <f>(1/B4)*((T3*B4)-T3)</f>
        <v>71.910112359550567</v>
      </c>
      <c r="W3" s="35">
        <f>(1/C4)*((T3*C4)-T3)</f>
        <v>50.248756218905463</v>
      </c>
      <c r="X3" s="35">
        <f>((1/B4)+(1/C4))*T3</f>
        <v>77.841131421543977</v>
      </c>
      <c r="Y3" s="35">
        <f>((1/A4)+(1/C4))*T3</f>
        <v>74.876871921798056</v>
      </c>
      <c r="Z3" s="35">
        <f>((1/A4)+(1/B4))*T3</f>
        <v>53.215515781152959</v>
      </c>
      <c r="AA3" s="35">
        <f t="shared" ref="AA3" si="0">U3-X3</f>
        <v>-2.9667595622475034</v>
      </c>
      <c r="AB3" s="35">
        <f t="shared" ref="AB3" si="1">V3-Y3</f>
        <v>-2.9667595622474892</v>
      </c>
      <c r="AC3" s="35">
        <f t="shared" ref="AC3" si="2">W3-Z3</f>
        <v>-2.9667595622474963</v>
      </c>
      <c r="AD3" s="27"/>
      <c r="AE3" s="27"/>
      <c r="AF3">
        <v>1.56</v>
      </c>
      <c r="AG3">
        <v>2.5299999999999998</v>
      </c>
      <c r="AH3" s="41"/>
      <c r="AI3" s="27"/>
      <c r="AJ3" t="s">
        <v>337</v>
      </c>
    </row>
    <row r="4" spans="1:36" ht="15" x14ac:dyDescent="0.25">
      <c r="A4">
        <v>3.98</v>
      </c>
      <c r="B4">
        <v>3.56</v>
      </c>
      <c r="C4">
        <v>2.0099999999999998</v>
      </c>
      <c r="D4" s="20">
        <f t="shared" ref="D4:D67" si="3">IF(OR($A4="",$B4="",$C4=""),"",(1/A4)+(1/B4)+(1/C4)-1)</f>
        <v>2.9667595622474785E-2</v>
      </c>
      <c r="E4" s="17">
        <f>IF(OR($A4="",$B4="",$C4=""),"",A4*'MPTO_working_3-way'!$I3)</f>
        <v>4.0980770305774499</v>
      </c>
      <c r="F4" s="21">
        <f>IF(OR($A4="",$B4="",$C4=""),"",B4*'MPTO_working_3-way'!$I3)</f>
        <v>3.6656166404160104</v>
      </c>
      <c r="G4" s="22">
        <f>IF(OR($A4="",$B4="",$C4=""),"",C4*'MPTO_working_3-way'!$I3)</f>
        <v>2.0696318672011742</v>
      </c>
      <c r="H4" s="17">
        <f>IF(OR($A4="",$B4="",$C4=""),"",'MPTO_working_3-way'!E3)</f>
        <v>4.1430670169482049</v>
      </c>
      <c r="I4" s="21">
        <f>IF(OR($A4="",$B4="",$C4=""),"",'MPTO_working_3-way'!F3)</f>
        <v>3.6899051276797827</v>
      </c>
      <c r="J4" s="22">
        <f>IF(OR($A4="",$B4="",$C4=""),"",'MPTO_working_3-way'!G3)</f>
        <v>2.0507636213089651</v>
      </c>
      <c r="K4" s="17">
        <f>IF(OR($A4="",$B4="",$C4=""),"",'OddsRatio_working_3-way'!H3)</f>
        <v>4.1223547586431293</v>
      </c>
      <c r="L4" s="21">
        <f>IF(OR($A4="",$B4="",$C4=""),"",'OddsRatio_working_3-way'!I3)</f>
        <v>3.6822913362840306</v>
      </c>
      <c r="M4" s="22">
        <f>IF(OR($A4="",$B4="",$C4=""),"",'OddsRatio_working_3-way'!J3)</f>
        <v>2.0582477537683084</v>
      </c>
      <c r="N4" s="23">
        <f t="shared" ref="N4" si="4">(1/E4)* 100</f>
        <v>24.401688707620327</v>
      </c>
      <c r="O4" s="24">
        <f t="shared" ref="O4" si="5">(1/F4)* 100</f>
        <v>27.280539622564298</v>
      </c>
      <c r="P4" s="24">
        <f t="shared" ref="P4" si="6">(1/G4)* 100</f>
        <v>48.317771669815379</v>
      </c>
      <c r="Q4" t="s">
        <v>153</v>
      </c>
      <c r="R4" t="s">
        <v>154</v>
      </c>
      <c r="S4" t="s">
        <v>333</v>
      </c>
      <c r="T4" s="35">
        <v>100</v>
      </c>
      <c r="U4" s="35">
        <f t="shared" ref="U4" si="7">(1/A5)*((T4*A5)-T4)</f>
        <v>37.106918238993707</v>
      </c>
      <c r="V4" s="35">
        <f t="shared" ref="V4" si="8">(1/B5)*((T4*B5)-T4)</f>
        <v>79.338842975206617</v>
      </c>
      <c r="W4" s="35">
        <f t="shared" ref="W4" si="9">(1/C5)*((T4*C5)-T4)</f>
        <v>80.50682261208577</v>
      </c>
      <c r="X4" s="35">
        <f t="shared" ref="X4" si="10">((1/B5)+(1/C5))*T4</f>
        <v>40.15433441270762</v>
      </c>
      <c r="Y4" s="35">
        <f t="shared" ref="Y4" si="11">((1/A5)+(1/C5))*T4</f>
        <v>82.386259148920516</v>
      </c>
      <c r="Z4" s="35">
        <f t="shared" ref="Z4" si="12">((1/A5)+(1/B5))*T4</f>
        <v>83.554238785799669</v>
      </c>
      <c r="AA4" s="35">
        <f t="shared" ref="AA4" si="13">U4-X4</f>
        <v>-3.0474161737139127</v>
      </c>
      <c r="AB4" s="35">
        <f t="shared" ref="AB4" si="14">V4-Y4</f>
        <v>-3.0474161737138985</v>
      </c>
      <c r="AC4" s="35">
        <f t="shared" ref="AC4" si="15">W4-Z4</f>
        <v>-3.0474161737138985</v>
      </c>
      <c r="AD4" s="4"/>
      <c r="AE4" s="4"/>
      <c r="AF4">
        <v>2.04</v>
      </c>
      <c r="AG4">
        <v>1.85</v>
      </c>
      <c r="AH4" s="4"/>
      <c r="AI4" s="4"/>
      <c r="AJ4" t="s">
        <v>338</v>
      </c>
    </row>
    <row r="5" spans="1:36" s="12" customFormat="1" ht="15" x14ac:dyDescent="0.25">
      <c r="A5">
        <v>1.59</v>
      </c>
      <c r="B5">
        <v>4.84</v>
      </c>
      <c r="C5">
        <v>5.13</v>
      </c>
      <c r="D5" s="20">
        <f t="shared" si="3"/>
        <v>3.0474161737139127E-2</v>
      </c>
      <c r="E5" s="17">
        <f>IF(OR($A5="",$B5="",$C5=""),"",A5*'MPTO_working_3-way'!$I4)</f>
        <v>1.6384539171620514</v>
      </c>
      <c r="F5" s="21">
        <f>IF(OR($A5="",$B5="",$C5=""),"",B5*'MPTO_working_3-way'!$I4)</f>
        <v>4.9874949428077535</v>
      </c>
      <c r="G5" s="22">
        <f>IF(OR($A5="",$B5="",$C5=""),"",C5*'MPTO_working_3-way'!$I4)</f>
        <v>5.2863324497115238</v>
      </c>
      <c r="H5" s="17">
        <f>IF(OR($A5="",$B5="",$C5=""),"",'MPTO_working_3-way'!E4)</f>
        <v>1.6161021600630354</v>
      </c>
      <c r="I5" s="21">
        <f>IF(OR($A5="",$B5="",$C5=""),"",'MPTO_working_3-way'!F4)</f>
        <v>5.090262666980931</v>
      </c>
      <c r="J5" s="22">
        <f>IF(OR($A5="",$B5="",$C5=""),"",'MPTO_working_3-way'!G4)</f>
        <v>5.4120250443617293</v>
      </c>
      <c r="K5" s="17">
        <f>IF(OR($A5="",$B5="",$C5=""),"",'OddsRatio_working_3-way'!H4)</f>
        <v>1.6235788266160971</v>
      </c>
      <c r="L5" s="21">
        <f>IF(OR($A5="",$B5="",$C5=""),"",'OddsRatio_working_3-way'!I4)</f>
        <v>5.0585469393318867</v>
      </c>
      <c r="M5" s="22">
        <f>IF(OR($A5="",$B5="",$C5=""),"",'OddsRatio_working_3-way'!J4)</f>
        <v>5.3650517863126783</v>
      </c>
      <c r="N5" s="23">
        <f t="shared" ref="N5:N68" si="16">(1/E5)* 100</f>
        <v>61.033147745289618</v>
      </c>
      <c r="O5" s="24">
        <f t="shared" ref="O5:O68" si="17">(1/F5)* 100</f>
        <v>20.050145643597212</v>
      </c>
      <c r="P5" s="24">
        <f t="shared" ref="P5:P68" si="18">(1/G5)* 100</f>
        <v>18.916706611113156</v>
      </c>
      <c r="Q5" t="s">
        <v>155</v>
      </c>
      <c r="R5" t="s">
        <v>156</v>
      </c>
      <c r="S5" t="s">
        <v>334</v>
      </c>
      <c r="T5" s="35">
        <v>100</v>
      </c>
      <c r="U5" s="35">
        <f t="shared" ref="U5:U68" si="19">(1/A6)*((T5*A6)-T5)</f>
        <v>90.338164251207729</v>
      </c>
      <c r="V5" s="35">
        <f t="shared" ref="V5:V68" si="20">(1/B6)*((T5*B6)-T5)</f>
        <v>85.007496251874073</v>
      </c>
      <c r="W5" s="35">
        <f t="shared" ref="W5:W68" si="21">(1/C6)*((T5*C6)-T5)</f>
        <v>20.634920634920633</v>
      </c>
      <c r="X5" s="35">
        <f t="shared" ref="X5:X68" si="22">((1/B6)+(1/C6))*T5</f>
        <v>94.357583113205294</v>
      </c>
      <c r="Y5" s="35">
        <f t="shared" ref="Y5:Y68" si="23">((1/A6)+(1/C6))*T5</f>
        <v>89.026915113871624</v>
      </c>
      <c r="Z5" s="35">
        <f t="shared" ref="Z5:Z68" si="24">((1/A6)+(1/B6))*T5</f>
        <v>24.654339496918208</v>
      </c>
      <c r="AA5" s="35">
        <f t="shared" ref="AA5:AA68" si="25">U5-X5</f>
        <v>-4.0194188619975648</v>
      </c>
      <c r="AB5" s="35">
        <f t="shared" ref="AB5:AB68" si="26">V5-Y5</f>
        <v>-4.0194188619975506</v>
      </c>
      <c r="AC5" s="35">
        <f t="shared" ref="AC5:AC68" si="27">W5-Z5</f>
        <v>-4.0194188619975755</v>
      </c>
      <c r="AD5" s="27"/>
      <c r="AE5" s="27"/>
      <c r="AF5">
        <v>1.41</v>
      </c>
      <c r="AG5">
        <v>3.05</v>
      </c>
      <c r="AH5" s="36"/>
      <c r="AI5" s="27"/>
      <c r="AJ5" t="s">
        <v>339</v>
      </c>
    </row>
    <row r="6" spans="1:36" s="12" customFormat="1" ht="15" x14ac:dyDescent="0.25">
      <c r="A6">
        <v>10.35</v>
      </c>
      <c r="B6">
        <v>6.67</v>
      </c>
      <c r="C6">
        <v>1.26</v>
      </c>
      <c r="D6" s="20">
        <f t="shared" si="3"/>
        <v>4.0194188619975701E-2</v>
      </c>
      <c r="E6" s="17">
        <f>IF(OR($A6="",$B6="",$C6=""),"",A6*'MPTO_working_3-way'!$I5)</f>
        <v>10.766009852216747</v>
      </c>
      <c r="F6" s="21">
        <f>IF(OR($A6="",$B6="",$C6=""),"",B6*'MPTO_working_3-way'!$I5)</f>
        <v>6.9380952380952374</v>
      </c>
      <c r="G6" s="22">
        <f>IF(OR($A6="",$B6="",$C6=""),"",C6*'MPTO_working_3-way'!$I5)</f>
        <v>1.3106446776611693</v>
      </c>
      <c r="H6" s="17">
        <f>IF(OR($A6="",$B6="",$C6=""),"",'MPTO_working_3-way'!E5)</f>
        <v>12.016299685444665</v>
      </c>
      <c r="I6" s="21">
        <f>IF(OR($A6="",$B6="",$C6=""),"",'MPTO_working_3-way'!F5)</f>
        <v>7.324559874498866</v>
      </c>
      <c r="J6" s="22">
        <f>IF(OR($A6="",$B6="",$C6=""),"",'MPTO_working_3-way'!G5)</f>
        <v>1.2816360142739502</v>
      </c>
      <c r="K6" s="17">
        <f>IF(OR($A6="",$B6="",$C6=""),"",'OddsRatio_working_3-way'!H5)</f>
        <v>11.407140046660725</v>
      </c>
      <c r="L6" s="21">
        <f>IF(OR($A6="",$B6="",$C6=""),"",'OddsRatio_working_3-way'!I5)</f>
        <v>7.3110678143921177</v>
      </c>
      <c r="M6" s="22">
        <f>IF(OR($A6="",$B6="",$C6=""),"",'OddsRatio_working_3-way'!J5)</f>
        <v>1.2893964077146298</v>
      </c>
      <c r="N6" s="23">
        <f t="shared" si="16"/>
        <v>9.2884923358499218</v>
      </c>
      <c r="O6" s="24">
        <f t="shared" si="17"/>
        <v>14.41317776252574</v>
      </c>
      <c r="P6" s="24">
        <f t="shared" si="18"/>
        <v>76.298329901624356</v>
      </c>
      <c r="Q6" t="s">
        <v>157</v>
      </c>
      <c r="R6" t="s">
        <v>158</v>
      </c>
      <c r="S6" t="s">
        <v>334</v>
      </c>
      <c r="T6" s="35">
        <v>100</v>
      </c>
      <c r="U6" s="35">
        <f t="shared" si="19"/>
        <v>35.064935064935064</v>
      </c>
      <c r="V6" s="35">
        <f t="shared" si="20"/>
        <v>79.919678714859444</v>
      </c>
      <c r="W6" s="35">
        <f t="shared" si="21"/>
        <v>81.884057971014499</v>
      </c>
      <c r="X6" s="35">
        <f t="shared" si="22"/>
        <v>38.196263314126064</v>
      </c>
      <c r="Y6" s="35">
        <f t="shared" si="23"/>
        <v>83.051006964050444</v>
      </c>
      <c r="Z6" s="35">
        <f t="shared" si="24"/>
        <v>85.015386220205485</v>
      </c>
      <c r="AA6" s="35">
        <f t="shared" si="25"/>
        <v>-3.1313282491910002</v>
      </c>
      <c r="AB6" s="35">
        <f t="shared" si="26"/>
        <v>-3.1313282491910002</v>
      </c>
      <c r="AC6" s="35">
        <f t="shared" si="27"/>
        <v>-3.131328249190986</v>
      </c>
      <c r="AD6" s="27"/>
      <c r="AE6" s="27"/>
      <c r="AF6">
        <v>1.42</v>
      </c>
      <c r="AG6">
        <v>2.94</v>
      </c>
      <c r="AH6" s="36"/>
      <c r="AI6" s="27"/>
      <c r="AJ6" t="s">
        <v>339</v>
      </c>
    </row>
    <row r="7" spans="1:36" s="12" customFormat="1" ht="15" x14ac:dyDescent="0.25">
      <c r="A7">
        <v>1.54</v>
      </c>
      <c r="B7">
        <v>4.9800000000000004</v>
      </c>
      <c r="C7">
        <v>5.52</v>
      </c>
      <c r="D7" s="20">
        <f t="shared" si="3"/>
        <v>3.1313282491910011E-2</v>
      </c>
      <c r="E7" s="17">
        <f>IF(OR($A7="",$B7="",$C7=""),"",A7*'MPTO_working_3-way'!$I6)</f>
        <v>1.5882224550375414</v>
      </c>
      <c r="F7" s="21">
        <f>IF(OR($A7="",$B7="",$C7=""),"",B7*'MPTO_working_3-way'!$I6)</f>
        <v>5.1359401468097126</v>
      </c>
      <c r="G7" s="22">
        <f>IF(OR($A7="",$B7="",$C7=""),"",C7*'MPTO_working_3-way'!$I6)</f>
        <v>5.6928493193553429</v>
      </c>
      <c r="H7" s="17">
        <f>IF(OR($A7="",$B7="",$C7=""),"",'MPTO_working_3-way'!E6)</f>
        <v>1.5651585966850894</v>
      </c>
      <c r="I7" s="21">
        <f>IF(OR($A7="",$B7="",$C7=""),"",'MPTO_working_3-way'!F6)</f>
        <v>5.2530540042050253</v>
      </c>
      <c r="J7" s="22">
        <f>IF(OR($A7="",$B7="",$C7=""),"",'MPTO_working_3-way'!G6)</f>
        <v>5.8574875804723394</v>
      </c>
      <c r="K7" s="17">
        <f>IF(OR($A7="",$B7="",$C7=""),"",'OddsRatio_working_3-way'!H6)</f>
        <v>1.572682577676932</v>
      </c>
      <c r="L7" s="21">
        <f>IF(OR($A7="",$B7="",$C7=""),"",'OddsRatio_working_3-way'!I6)</f>
        <v>5.2208827021373887</v>
      </c>
      <c r="M7" s="22">
        <f>IF(OR($A7="",$B7="",$C7=""),"",'OddsRatio_working_3-way'!J6)</f>
        <v>5.7935652798143193</v>
      </c>
      <c r="N7" s="23">
        <f t="shared" si="16"/>
        <v>62.963471951185987</v>
      </c>
      <c r="O7" s="24">
        <f t="shared" si="17"/>
        <v>19.47063188851936</v>
      </c>
      <c r="P7" s="24">
        <f t="shared" si="18"/>
        <v>17.565896160294646</v>
      </c>
      <c r="Q7" t="s">
        <v>159</v>
      </c>
      <c r="R7" t="s">
        <v>160</v>
      </c>
      <c r="S7" t="s">
        <v>334</v>
      </c>
      <c r="T7" s="35">
        <v>100</v>
      </c>
      <c r="U7" s="35">
        <f t="shared" si="19"/>
        <v>58.333333333333336</v>
      </c>
      <c r="V7" s="35">
        <f t="shared" si="20"/>
        <v>75.490196078431367</v>
      </c>
      <c r="W7" s="35">
        <f t="shared" si="21"/>
        <v>63.369963369963365</v>
      </c>
      <c r="X7" s="35">
        <f t="shared" si="22"/>
        <v>61.139840551605253</v>
      </c>
      <c r="Y7" s="35">
        <f t="shared" si="23"/>
        <v>78.296703296703299</v>
      </c>
      <c r="Z7" s="35">
        <f t="shared" si="24"/>
        <v>66.17647058823529</v>
      </c>
      <c r="AA7" s="35">
        <f t="shared" si="25"/>
        <v>-2.8065072182719177</v>
      </c>
      <c r="AB7" s="35">
        <f t="shared" si="26"/>
        <v>-2.8065072182719319</v>
      </c>
      <c r="AC7" s="35">
        <f t="shared" si="27"/>
        <v>-2.8065072182719248</v>
      </c>
      <c r="AD7" s="27"/>
      <c r="AE7" s="27"/>
      <c r="AF7">
        <v>1.34</v>
      </c>
      <c r="AG7">
        <v>3.36</v>
      </c>
      <c r="AH7" s="36"/>
      <c r="AI7" s="27"/>
      <c r="AJ7" t="s">
        <v>339</v>
      </c>
    </row>
    <row r="8" spans="1:36" ht="15" x14ac:dyDescent="0.25">
      <c r="A8">
        <v>2.4</v>
      </c>
      <c r="B8">
        <v>4.08</v>
      </c>
      <c r="C8">
        <v>2.73</v>
      </c>
      <c r="D8" s="20">
        <f t="shared" si="3"/>
        <v>2.8065072182719142E-2</v>
      </c>
      <c r="E8" s="17">
        <f>IF(OR($A8="",$B8="",$C8=""),"",A8*'MPTO_working_3-way'!$I7)</f>
        <v>2.4673561732385259</v>
      </c>
      <c r="F8" s="21">
        <f>IF(OR($A8="",$B8="",$C8=""),"",B8*'MPTO_working_3-way'!$I7)</f>
        <v>4.1945054945054938</v>
      </c>
      <c r="G8" s="22">
        <f>IF(OR($A8="",$B8="",$C8=""),"",C8*'MPTO_working_3-way'!$I7)</f>
        <v>2.8066176470588231</v>
      </c>
      <c r="H8" s="17">
        <f>IF(OR($A8="",$B8="",$C8=""),"",'MPTO_working_3-way'!E7)</f>
        <v>2.4551225533415617</v>
      </c>
      <c r="I8" s="21">
        <f>IF(OR($A8="",$B8="",$C8=""),"",'MPTO_working_3-way'!F7)</f>
        <v>4.2419072282732877</v>
      </c>
      <c r="J8" s="22">
        <f>IF(OR($A8="",$B8="",$C8=""),"",'MPTO_working_3-way'!G7)</f>
        <v>2.8015493737109507</v>
      </c>
      <c r="K8" s="17">
        <f>IF(OR($A8="",$B8="",$C8=""),"",'OddsRatio_working_3-way'!H7)</f>
        <v>2.461201763567272</v>
      </c>
      <c r="L8" s="21">
        <f>IF(OR($A8="",$B8="",$C8=""),"",'OddsRatio_working_3-way'!I7)</f>
        <v>4.2146438798479977</v>
      </c>
      <c r="M8" s="22">
        <f>IF(OR($A8="",$B8="",$C8=""),"",'OddsRatio_working_3-way'!J7)</f>
        <v>2.805627893550986</v>
      </c>
      <c r="N8" s="23">
        <f t="shared" si="16"/>
        <v>40.529211422583181</v>
      </c>
      <c r="O8" s="24">
        <f t="shared" si="17"/>
        <v>23.840712601519524</v>
      </c>
      <c r="P8" s="24">
        <f t="shared" si="18"/>
        <v>35.630075975897306</v>
      </c>
      <c r="Q8" t="s">
        <v>161</v>
      </c>
      <c r="R8" t="s">
        <v>162</v>
      </c>
      <c r="S8" t="s">
        <v>334</v>
      </c>
      <c r="T8" s="35">
        <v>100</v>
      </c>
      <c r="U8" s="35">
        <f t="shared" si="19"/>
        <v>41.860465116279073</v>
      </c>
      <c r="V8" s="35">
        <f t="shared" si="20"/>
        <v>76.958525345622121</v>
      </c>
      <c r="W8" s="35">
        <f t="shared" si="21"/>
        <v>78.021978021978015</v>
      </c>
      <c r="X8" s="35">
        <f t="shared" si="22"/>
        <v>45.019496632399857</v>
      </c>
      <c r="Y8" s="35">
        <f t="shared" si="23"/>
        <v>80.117556861742912</v>
      </c>
      <c r="Z8" s="35">
        <f t="shared" si="24"/>
        <v>81.18100953809882</v>
      </c>
      <c r="AA8" s="35">
        <f t="shared" si="25"/>
        <v>-3.159031516120784</v>
      </c>
      <c r="AB8" s="35">
        <f t="shared" si="26"/>
        <v>-3.1590315161207911</v>
      </c>
      <c r="AC8" s="35">
        <f t="shared" si="27"/>
        <v>-3.1590315161208053</v>
      </c>
      <c r="AF8">
        <v>1.41</v>
      </c>
      <c r="AG8">
        <v>3.03</v>
      </c>
      <c r="AJ8" t="s">
        <v>339</v>
      </c>
    </row>
    <row r="9" spans="1:36" ht="15" x14ac:dyDescent="0.25">
      <c r="A9">
        <v>1.72</v>
      </c>
      <c r="B9">
        <v>4.34</v>
      </c>
      <c r="C9">
        <v>4.55</v>
      </c>
      <c r="D9" s="20">
        <f t="shared" si="3"/>
        <v>3.1590315161207805E-2</v>
      </c>
      <c r="E9" s="17">
        <f>IF(OR($A9="",$B9="",$C9=""),"",A9*'MPTO_working_3-way'!$I8)</f>
        <v>1.7743353420772774</v>
      </c>
      <c r="F9" s="21">
        <f>IF(OR($A9="",$B9="",$C9=""),"",B9*'MPTO_working_3-way'!$I8)</f>
        <v>4.4771019677996415</v>
      </c>
      <c r="G9" s="22">
        <f>IF(OR($A9="",$B9="",$C9=""),"",C9*'MPTO_working_3-way'!$I8)</f>
        <v>4.6937359339834952</v>
      </c>
      <c r="H9" s="17">
        <f>IF(OR($A9="",$B9="",$C9=""),"",'MPTO_working_3-way'!E8)</f>
        <v>1.7517268933249257</v>
      </c>
      <c r="I9" s="21">
        <f>IF(OR($A9="",$B9="",$C9=""),"",'MPTO_working_3-way'!F8)</f>
        <v>4.5478392361718605</v>
      </c>
      <c r="J9" s="22">
        <f>IF(OR($A9="",$B9="",$C9=""),"",'MPTO_working_3-way'!G8)</f>
        <v>4.77896990071965</v>
      </c>
      <c r="K9" s="17">
        <f>IF(OR($A9="",$B9="",$C9=""),"",'OddsRatio_working_3-way'!H8)</f>
        <v>1.759737944474753</v>
      </c>
      <c r="L9" s="21">
        <f>IF(OR($A9="",$B9="",$C9=""),"",'OddsRatio_working_3-way'!I8)</f>
        <v>4.5243399090912169</v>
      </c>
      <c r="M9" s="22">
        <f>IF(OR($A9="",$B9="",$C9=""),"",'OddsRatio_working_3-way'!J8)</f>
        <v>4.7459301428963521</v>
      </c>
      <c r="N9" s="23">
        <f t="shared" si="16"/>
        <v>56.359132137291738</v>
      </c>
      <c r="O9" s="24">
        <f t="shared" si="17"/>
        <v>22.335877252567229</v>
      </c>
      <c r="P9" s="24">
        <f t="shared" si="18"/>
        <v>21.304990610141051</v>
      </c>
      <c r="Q9" t="s">
        <v>163</v>
      </c>
      <c r="R9" t="s">
        <v>164</v>
      </c>
      <c r="S9" t="s">
        <v>334</v>
      </c>
      <c r="T9" s="35">
        <v>100</v>
      </c>
      <c r="U9" s="35">
        <f t="shared" si="19"/>
        <v>51.456310679611654</v>
      </c>
      <c r="V9" s="35">
        <f t="shared" si="20"/>
        <v>77.32426303854875</v>
      </c>
      <c r="W9" s="35">
        <f t="shared" si="21"/>
        <v>68.454258675078862</v>
      </c>
      <c r="X9" s="35">
        <f t="shared" si="22"/>
        <v>54.221478286372381</v>
      </c>
      <c r="Y9" s="35">
        <f t="shared" si="23"/>
        <v>80.089430645309491</v>
      </c>
      <c r="Z9" s="35">
        <f t="shared" si="24"/>
        <v>71.219426281839588</v>
      </c>
      <c r="AA9" s="35">
        <f t="shared" si="25"/>
        <v>-2.7651676067607269</v>
      </c>
      <c r="AB9" s="35">
        <f t="shared" si="26"/>
        <v>-2.7651676067607411</v>
      </c>
      <c r="AC9" s="35">
        <f t="shared" si="27"/>
        <v>-2.7651676067607269</v>
      </c>
      <c r="AF9">
        <v>1.44</v>
      </c>
      <c r="AG9">
        <v>2.91</v>
      </c>
      <c r="AJ9" t="s">
        <v>339</v>
      </c>
    </row>
    <row r="10" spans="1:36" ht="15" x14ac:dyDescent="0.25">
      <c r="A10">
        <v>2.06</v>
      </c>
      <c r="B10">
        <v>4.41</v>
      </c>
      <c r="C10">
        <v>3.17</v>
      </c>
      <c r="D10" s="20">
        <f t="shared" si="3"/>
        <v>2.7651676067607323E-2</v>
      </c>
      <c r="E10" s="17">
        <f>IF(OR($A10="",$B10="",$C10=""),"",A10*'MPTO_working_3-way'!$I9)</f>
        <v>2.116962452699271</v>
      </c>
      <c r="F10" s="21">
        <f>IF(OR($A10="",$B10="",$C10=""),"",B10*'MPTO_working_3-way'!$I9)</f>
        <v>4.5319438914581482</v>
      </c>
      <c r="G10" s="22">
        <f>IF(OR($A10="",$B10="",$C10=""),"",C10*'MPTO_working_3-way'!$I9)</f>
        <v>3.2576558131343152</v>
      </c>
      <c r="H10" s="17">
        <f>IF(OR($A10="",$B10="",$C10=""),"",'MPTO_working_3-way'!E9)</f>
        <v>2.0998712726815603</v>
      </c>
      <c r="I10" s="21">
        <f>IF(OR($A10="",$B10="",$C10=""),"",'MPTO_working_3-way'!F9)</f>
        <v>4.5968527023272285</v>
      </c>
      <c r="J10" s="22">
        <f>IF(OR($A10="",$B10="",$C10=""),"",'MPTO_working_3-way'!G9)</f>
        <v>3.2654107446808429</v>
      </c>
      <c r="K10" s="17">
        <f>IF(OR($A10="",$B10="",$C10=""),"",'OddsRatio_working_3-way'!H9)</f>
        <v>2.1070239339553156</v>
      </c>
      <c r="L10" s="21">
        <f>IF(OR($A10="",$B10="",$C10=""),"",'OddsRatio_working_3-way'!I9)</f>
        <v>4.5612751082902143</v>
      </c>
      <c r="M10" s="22">
        <f>IF(OR($A10="",$B10="",$C10=""),"",'OddsRatio_working_3-way'!J9)</f>
        <v>3.2662659780028633</v>
      </c>
      <c r="N10" s="23">
        <f t="shared" si="16"/>
        <v>47.237493453175425</v>
      </c>
      <c r="O10" s="24">
        <f t="shared" si="17"/>
        <v>22.065586511007112</v>
      </c>
      <c r="P10" s="24">
        <f t="shared" si="18"/>
        <v>30.696920035817467</v>
      </c>
      <c r="Q10" t="s">
        <v>165</v>
      </c>
      <c r="R10" t="s">
        <v>166</v>
      </c>
      <c r="S10" t="s">
        <v>334</v>
      </c>
      <c r="T10" s="35">
        <v>100</v>
      </c>
      <c r="U10" s="35">
        <f t="shared" si="19"/>
        <v>55.947136563876647</v>
      </c>
      <c r="V10" s="35">
        <f t="shared" si="20"/>
        <v>75.961538461538453</v>
      </c>
      <c r="W10" s="35">
        <f t="shared" si="21"/>
        <v>65.397923875432525</v>
      </c>
      <c r="X10" s="35">
        <f t="shared" si="22"/>
        <v>58.640537663029015</v>
      </c>
      <c r="Y10" s="35">
        <f t="shared" si="23"/>
        <v>78.654939560690821</v>
      </c>
      <c r="Z10" s="35">
        <f t="shared" si="24"/>
        <v>68.091324974584879</v>
      </c>
      <c r="AA10" s="35">
        <f t="shared" si="25"/>
        <v>-2.6934010991523678</v>
      </c>
      <c r="AB10" s="35">
        <f t="shared" si="26"/>
        <v>-2.6934010991523678</v>
      </c>
      <c r="AC10" s="35">
        <f t="shared" si="27"/>
        <v>-2.6934010991523536</v>
      </c>
      <c r="AF10">
        <v>1.35</v>
      </c>
      <c r="AG10">
        <v>3.17</v>
      </c>
      <c r="AJ10" t="s">
        <v>339</v>
      </c>
    </row>
    <row r="11" spans="1:36" ht="15" x14ac:dyDescent="0.25">
      <c r="A11">
        <v>2.27</v>
      </c>
      <c r="B11">
        <v>4.16</v>
      </c>
      <c r="C11">
        <v>2.89</v>
      </c>
      <c r="D11" s="20">
        <f t="shared" si="3"/>
        <v>2.6934010991523483E-2</v>
      </c>
      <c r="E11" s="17">
        <f>IF(OR($A11="",$B11="",$C11=""),"",A11*'MPTO_working_3-way'!$I10)</f>
        <v>2.3311402049507581</v>
      </c>
      <c r="F11" s="21">
        <f>IF(OR($A11="",$B11="",$C11=""),"",B11*'MPTO_working_3-way'!$I10)</f>
        <v>4.2720454857247381</v>
      </c>
      <c r="G11" s="22">
        <f>IF(OR($A11="",$B11="",$C11=""),"",C11*'MPTO_working_3-way'!$I10)</f>
        <v>2.967839291765503</v>
      </c>
      <c r="H11" s="17">
        <f>IF(OR($A11="",$B11="",$C11=""),"",'MPTO_working_3-way'!E10)</f>
        <v>2.3172252080456586</v>
      </c>
      <c r="I11" s="21">
        <f>IF(OR($A11="",$B11="",$C11=""),"",'MPTO_working_3-way'!F10)</f>
        <v>4.3213977014911125</v>
      </c>
      <c r="J11" s="22">
        <f>IF(OR($A11="",$B11="",$C11=""),"",'MPTO_working_3-way'!G10)</f>
        <v>2.9669826083036397</v>
      </c>
      <c r="K11" s="17">
        <f>IF(OR($A11="",$B11="",$C11=""),"",'OddsRatio_working_3-way'!H10)</f>
        <v>2.3236222234675616</v>
      </c>
      <c r="L11" s="21">
        <f>IF(OR($A11="",$B11="",$C11=""),"",'OddsRatio_working_3-way'!I10)</f>
        <v>4.2934222253208629</v>
      </c>
      <c r="M11" s="22">
        <f>IF(OR($A11="",$B11="",$C11=""),"",'OddsRatio_working_3-way'!J10)</f>
        <v>2.9698000018533008</v>
      </c>
      <c r="N11" s="23">
        <f t="shared" si="16"/>
        <v>42.897462704141539</v>
      </c>
      <c r="O11" s="24">
        <f t="shared" si="17"/>
        <v>23.407990465961841</v>
      </c>
      <c r="P11" s="24">
        <f t="shared" si="18"/>
        <v>33.69454682989663</v>
      </c>
      <c r="Q11" t="s">
        <v>167</v>
      </c>
      <c r="R11" t="s">
        <v>168</v>
      </c>
      <c r="S11" t="s">
        <v>334</v>
      </c>
      <c r="T11" s="35">
        <v>100</v>
      </c>
      <c r="U11" s="35">
        <f t="shared" si="19"/>
        <v>29.078014184397166</v>
      </c>
      <c r="V11" s="35">
        <f t="shared" si="20"/>
        <v>80.98859315589354</v>
      </c>
      <c r="W11" s="35">
        <f t="shared" si="21"/>
        <v>86.824769433465093</v>
      </c>
      <c r="X11" s="35">
        <f t="shared" si="22"/>
        <v>32.186637410641382</v>
      </c>
      <c r="Y11" s="35">
        <f t="shared" si="23"/>
        <v>84.097216382137745</v>
      </c>
      <c r="Z11" s="35">
        <f t="shared" si="24"/>
        <v>89.933392659709298</v>
      </c>
      <c r="AA11" s="35">
        <f t="shared" si="25"/>
        <v>-3.1086232262442159</v>
      </c>
      <c r="AB11" s="35">
        <f t="shared" si="26"/>
        <v>-3.1086232262442053</v>
      </c>
      <c r="AC11" s="35">
        <f t="shared" si="27"/>
        <v>-3.1086232262442053</v>
      </c>
      <c r="AF11">
        <v>1.41</v>
      </c>
      <c r="AG11">
        <v>3.04</v>
      </c>
      <c r="AJ11" t="s">
        <v>339</v>
      </c>
    </row>
    <row r="12" spans="1:36" ht="15" x14ac:dyDescent="0.25">
      <c r="A12">
        <v>1.41</v>
      </c>
      <c r="B12">
        <v>5.26</v>
      </c>
      <c r="C12">
        <v>7.59</v>
      </c>
      <c r="D12" s="20">
        <f t="shared" si="3"/>
        <v>3.1086232262442115E-2</v>
      </c>
      <c r="E12" s="17">
        <f>IF(OR($A12="",$B12="",$C12=""),"",A12*'MPTO_working_3-way'!$I11)</f>
        <v>1.4538315874900434</v>
      </c>
      <c r="F12" s="21">
        <f>IF(OR($A12="",$B12="",$C12=""),"",B12*'MPTO_working_3-way'!$I11)</f>
        <v>5.423513581700445</v>
      </c>
      <c r="G12" s="22">
        <f>IF(OR($A12="",$B12="",$C12=""),"",C12*'MPTO_working_3-way'!$I11)</f>
        <v>7.8259445028719359</v>
      </c>
      <c r="H12" s="17">
        <f>IF(OR($A12="",$B12="",$C12=""),"",'MPTO_working_3-way'!E11)</f>
        <v>1.430906298199867</v>
      </c>
      <c r="I12" s="21">
        <f>IF(OR($A12="",$B12="",$C12=""),"",'MPTO_working_3-way'!F11)</f>
        <v>5.563220714964662</v>
      </c>
      <c r="J12" s="22">
        <f>IF(OR($A12="",$B12="",$C12=""),"",'MPTO_working_3-way'!G11)</f>
        <v>8.2378953764346274</v>
      </c>
      <c r="K12" s="17">
        <f>IF(OR($A12="",$B12="",$C12=""),"",'OddsRatio_working_3-way'!H11)</f>
        <v>1.437941790236126</v>
      </c>
      <c r="L12" s="21">
        <f>IF(OR($A12="",$B12="",$C12=""),"",'OddsRatio_working_3-way'!I11)</f>
        <v>5.5503220156241406</v>
      </c>
      <c r="M12" s="22">
        <f>IF(OR($A12="",$B12="",$C12=""),"",'OddsRatio_working_3-way'!J11)</f>
        <v>8.0391131650148075</v>
      </c>
      <c r="N12" s="23">
        <f t="shared" si="16"/>
        <v>68.783757940384447</v>
      </c>
      <c r="O12" s="24">
        <f t="shared" si="17"/>
        <v>18.438231691243743</v>
      </c>
      <c r="P12" s="24">
        <f t="shared" si="18"/>
        <v>12.778010368371815</v>
      </c>
      <c r="Q12" t="s">
        <v>169</v>
      </c>
      <c r="R12" t="s">
        <v>170</v>
      </c>
      <c r="S12" t="s">
        <v>334</v>
      </c>
      <c r="T12" s="35">
        <v>100</v>
      </c>
      <c r="U12" s="35">
        <f t="shared" si="19"/>
        <v>80.54474708171206</v>
      </c>
      <c r="V12" s="35">
        <f t="shared" si="20"/>
        <v>80.582524271844662</v>
      </c>
      <c r="W12" s="35">
        <f t="shared" si="21"/>
        <v>35.897435897435898</v>
      </c>
      <c r="X12" s="35">
        <f t="shared" si="22"/>
        <v>83.52003983071944</v>
      </c>
      <c r="Y12" s="35">
        <f t="shared" si="23"/>
        <v>83.557817020852028</v>
      </c>
      <c r="Z12" s="35">
        <f t="shared" si="24"/>
        <v>38.872728646443278</v>
      </c>
      <c r="AA12" s="35">
        <f t="shared" si="25"/>
        <v>-2.9752927490073802</v>
      </c>
      <c r="AB12" s="35">
        <f t="shared" si="26"/>
        <v>-2.975292749007366</v>
      </c>
      <c r="AC12" s="35">
        <f t="shared" si="27"/>
        <v>-2.9752927490073802</v>
      </c>
      <c r="AF12">
        <v>1.55</v>
      </c>
      <c r="AG12">
        <v>2.57</v>
      </c>
      <c r="AJ12" t="s">
        <v>339</v>
      </c>
    </row>
    <row r="13" spans="1:36" ht="15" x14ac:dyDescent="0.25">
      <c r="A13">
        <v>5.14</v>
      </c>
      <c r="B13">
        <v>5.15</v>
      </c>
      <c r="C13">
        <v>1.56</v>
      </c>
      <c r="D13" s="20">
        <f t="shared" si="3"/>
        <v>2.9752927490073855E-2</v>
      </c>
      <c r="E13" s="17">
        <f>IF(OR($A13="",$B13="",$C13=""),"",A13*'MPTO_working_3-way'!$I12)</f>
        <v>5.2929300472989791</v>
      </c>
      <c r="F13" s="21">
        <f>IF(OR($A13="",$B13="",$C13=""),"",B13*'MPTO_working_3-way'!$I12)</f>
        <v>5.3032275765738808</v>
      </c>
      <c r="G13" s="22">
        <f>IF(OR($A13="",$B13="",$C13=""),"",C13*'MPTO_working_3-way'!$I12)</f>
        <v>1.6064145668845153</v>
      </c>
      <c r="H13" s="17">
        <f>IF(OR($A13="",$B13="",$C13=""),"",'MPTO_working_3-way'!E12)</f>
        <v>5.4160945309303044</v>
      </c>
      <c r="I13" s="21">
        <f>IF(OR($A13="",$B13="",$C13=""),"",'MPTO_working_3-way'!F12)</f>
        <v>5.4271988420506645</v>
      </c>
      <c r="J13" s="22">
        <f>IF(OR($A13="",$B13="",$C13=""),"",'MPTO_working_3-way'!G12)</f>
        <v>1.5845148569355816</v>
      </c>
      <c r="K13" s="17">
        <f>IF(OR($A13="",$B13="",$C13=""),"",'OddsRatio_working_3-way'!H12)</f>
        <v>5.3746128036553174</v>
      </c>
      <c r="L13" s="21">
        <f>IF(OR($A13="",$B13="",$C13=""),"",'OddsRatio_working_3-way'!I12)</f>
        <v>5.3851795012486869</v>
      </c>
      <c r="M13" s="22">
        <f>IF(OR($A13="",$B13="",$C13=""),"",'OddsRatio_working_3-way'!J12)</f>
        <v>1.5917350652287388</v>
      </c>
      <c r="N13" s="23">
        <f t="shared" si="16"/>
        <v>18.893127078267497</v>
      </c>
      <c r="O13" s="24">
        <f t="shared" si="17"/>
        <v>18.856441394620372</v>
      </c>
      <c r="P13" s="24">
        <f t="shared" si="18"/>
        <v>62.250431527112127</v>
      </c>
      <c r="Q13" t="s">
        <v>171</v>
      </c>
      <c r="R13" t="s">
        <v>172</v>
      </c>
      <c r="S13" t="s">
        <v>334</v>
      </c>
      <c r="T13" s="35">
        <v>100</v>
      </c>
      <c r="U13" s="35">
        <f t="shared" si="19"/>
        <v>59.016393442622956</v>
      </c>
      <c r="V13" s="35">
        <f t="shared" si="20"/>
        <v>73.333333333333329</v>
      </c>
      <c r="W13" s="35">
        <f t="shared" si="21"/>
        <v>64.912280701754383</v>
      </c>
      <c r="X13" s="35">
        <f t="shared" si="22"/>
        <v>61.754385964912274</v>
      </c>
      <c r="Y13" s="35">
        <f t="shared" si="23"/>
        <v>76.071325855622661</v>
      </c>
      <c r="Z13" s="35">
        <f t="shared" si="24"/>
        <v>67.650273224043715</v>
      </c>
      <c r="AA13" s="35">
        <f t="shared" si="25"/>
        <v>-2.7379925222893178</v>
      </c>
      <c r="AB13" s="35">
        <f t="shared" si="26"/>
        <v>-2.737992522289332</v>
      </c>
      <c r="AC13" s="35">
        <f t="shared" si="27"/>
        <v>-2.737992522289332</v>
      </c>
      <c r="AF13">
        <v>1.34</v>
      </c>
      <c r="AG13">
        <v>3.19</v>
      </c>
      <c r="AJ13" t="s">
        <v>339</v>
      </c>
    </row>
    <row r="14" spans="1:36" ht="15" x14ac:dyDescent="0.25">
      <c r="A14">
        <v>2.44</v>
      </c>
      <c r="B14">
        <v>3.75</v>
      </c>
      <c r="C14">
        <v>2.85</v>
      </c>
      <c r="D14" s="20">
        <f t="shared" si="3"/>
        <v>2.7379925222893231E-2</v>
      </c>
      <c r="E14" s="17">
        <f>IF(OR($A14="",$B14="",$C14=""),"",A14*'MPTO_working_3-way'!$I13)</f>
        <v>2.5068070175438595</v>
      </c>
      <c r="F14" s="21">
        <f>IF(OR($A14="",$B14="",$C14=""),"",B14*'MPTO_working_3-way'!$I13)</f>
        <v>3.8526747195858495</v>
      </c>
      <c r="G14" s="22">
        <f>IF(OR($A14="",$B14="",$C14=""),"",C14*'MPTO_working_3-way'!$I13)</f>
        <v>2.9280327868852458</v>
      </c>
      <c r="H14" s="17">
        <f>IF(OR($A14="",$B14="",$C14=""),"",'MPTO_working_3-way'!E13)</f>
        <v>2.4955739509067421</v>
      </c>
      <c r="I14" s="21">
        <f>IF(OR($A14="",$B14="",$C14=""),"",'MPTO_working_3-way'!F13)</f>
        <v>3.8828916021441331</v>
      </c>
      <c r="J14" s="22">
        <f>IF(OR($A14="",$B14="",$C14=""),"",'MPTO_working_3-way'!G13)</f>
        <v>2.9261108617594256</v>
      </c>
      <c r="K14" s="17">
        <f>IF(OR($A14="",$B14="",$C14=""),"",'OddsRatio_working_3-way'!H13)</f>
        <v>2.5009074064310193</v>
      </c>
      <c r="L14" s="21">
        <f>IF(OR($A14="",$B14="",$C14=""),"",'OddsRatio_working_3-way'!I13)</f>
        <v>3.866316227559238</v>
      </c>
      <c r="M14" s="22">
        <f>IF(OR($A14="",$B14="",$C14=""),"",'OddsRatio_working_3-way'!J13)</f>
        <v>2.928249098539851</v>
      </c>
      <c r="N14" s="23">
        <f t="shared" si="16"/>
        <v>39.891383461172389</v>
      </c>
      <c r="O14" s="24">
        <f t="shared" si="17"/>
        <v>25.955993505402837</v>
      </c>
      <c r="P14" s="24">
        <f t="shared" si="18"/>
        <v>34.152623033424781</v>
      </c>
      <c r="Q14" t="s">
        <v>173</v>
      </c>
      <c r="R14" t="s">
        <v>174</v>
      </c>
      <c r="S14" t="s">
        <v>334</v>
      </c>
      <c r="T14" s="35">
        <v>100</v>
      </c>
      <c r="U14" s="35">
        <f t="shared" si="19"/>
        <v>31.03448275862069</v>
      </c>
      <c r="V14" s="35">
        <f t="shared" si="20"/>
        <v>81.308411214953281</v>
      </c>
      <c r="W14" s="35">
        <f t="shared" si="21"/>
        <v>84.662576687116569</v>
      </c>
      <c r="X14" s="35">
        <f t="shared" si="22"/>
        <v>34.029012097930163</v>
      </c>
      <c r="Y14" s="35">
        <f t="shared" si="23"/>
        <v>84.302940554262747</v>
      </c>
      <c r="Z14" s="35">
        <f t="shared" si="24"/>
        <v>87.65710602642605</v>
      </c>
      <c r="AA14" s="35">
        <f t="shared" si="25"/>
        <v>-2.994529339309473</v>
      </c>
      <c r="AB14" s="35">
        <f t="shared" si="26"/>
        <v>-2.9945293393094659</v>
      </c>
      <c r="AC14" s="35">
        <f t="shared" si="27"/>
        <v>-2.9945293393094801</v>
      </c>
      <c r="AF14">
        <v>1.59</v>
      </c>
      <c r="AG14">
        <v>2.48</v>
      </c>
      <c r="AJ14" t="s">
        <v>85</v>
      </c>
    </row>
    <row r="15" spans="1:36" ht="15" x14ac:dyDescent="0.25">
      <c r="A15">
        <v>1.45</v>
      </c>
      <c r="B15">
        <v>5.35</v>
      </c>
      <c r="C15">
        <v>6.52</v>
      </c>
      <c r="D15" s="20">
        <f t="shared" si="3"/>
        <v>2.9945293393094818E-2</v>
      </c>
      <c r="E15" s="17">
        <f>IF(OR($A15="",$B15="",$C15=""),"",A15*'MPTO_working_3-way'!$I14)</f>
        <v>1.4934206754199875</v>
      </c>
      <c r="F15" s="21">
        <f>IF(OR($A15="",$B15="",$C15=""),"",B15*'MPTO_working_3-way'!$I14)</f>
        <v>5.5102073196530572</v>
      </c>
      <c r="G15" s="22">
        <f>IF(OR($A15="",$B15="",$C15=""),"",C15*'MPTO_working_3-way'!$I14)</f>
        <v>6.7152433129229774</v>
      </c>
      <c r="H15" s="17">
        <f>IF(OR($A15="",$B15="",$C15=""),"",'MPTO_working_3-way'!E14)</f>
        <v>1.4712948723667088</v>
      </c>
      <c r="I15" s="21">
        <f>IF(OR($A15="",$B15="",$C15=""),"",'MPTO_working_3-way'!F14)</f>
        <v>5.6518210329491865</v>
      </c>
      <c r="J15" s="22">
        <f>IF(OR($A15="",$B15="",$C15=""),"",'MPTO_working_3-way'!G14)</f>
        <v>6.9738669632639185</v>
      </c>
      <c r="K15" s="17">
        <f>IF(OR($A15="",$B15="",$C15=""),"",'OddsRatio_working_3-way'!H14)</f>
        <v>1.4781990341866076</v>
      </c>
      <c r="L15" s="21">
        <f>IF(OR($A15="",$B15="",$C15=""),"",'OddsRatio_working_3-way'!I14)</f>
        <v>5.6225906638038747</v>
      </c>
      <c r="M15" s="22">
        <f>IF(OR($A15="",$B15="",$C15=""),"",'OddsRatio_working_3-way'!J14)</f>
        <v>6.8659081526890553</v>
      </c>
      <c r="N15" s="23">
        <f t="shared" si="16"/>
        <v>66.960369335905625</v>
      </c>
      <c r="O15" s="24">
        <f t="shared" si="17"/>
        <v>18.148137483563207</v>
      </c>
      <c r="P15" s="24">
        <f t="shared" si="18"/>
        <v>14.891493180531162</v>
      </c>
      <c r="Q15" t="s">
        <v>175</v>
      </c>
      <c r="R15" t="s">
        <v>78</v>
      </c>
      <c r="S15" t="s">
        <v>334</v>
      </c>
      <c r="T15" s="35">
        <v>100</v>
      </c>
      <c r="U15" s="35">
        <f t="shared" si="19"/>
        <v>49.748743718592962</v>
      </c>
      <c r="V15" s="35">
        <f t="shared" si="20"/>
        <v>73.821989528795811</v>
      </c>
      <c r="W15" s="35">
        <f t="shared" si="21"/>
        <v>73.614775725593674</v>
      </c>
      <c r="X15" s="35">
        <f t="shared" si="22"/>
        <v>52.563234745610522</v>
      </c>
      <c r="Y15" s="35">
        <f t="shared" si="23"/>
        <v>76.636480555813364</v>
      </c>
      <c r="Z15" s="35">
        <f t="shared" si="24"/>
        <v>76.429266752611213</v>
      </c>
      <c r="AA15" s="35">
        <f t="shared" si="25"/>
        <v>-2.81449102701756</v>
      </c>
      <c r="AB15" s="35">
        <f t="shared" si="26"/>
        <v>-2.8144910270175529</v>
      </c>
      <c r="AC15" s="35">
        <f t="shared" si="27"/>
        <v>-2.8144910270175387</v>
      </c>
      <c r="AF15">
        <v>1.39</v>
      </c>
      <c r="AG15">
        <v>3.15</v>
      </c>
      <c r="AJ15" t="s">
        <v>85</v>
      </c>
    </row>
    <row r="16" spans="1:36" ht="15" x14ac:dyDescent="0.25">
      <c r="A16">
        <v>1.99</v>
      </c>
      <c r="B16">
        <v>3.82</v>
      </c>
      <c r="C16">
        <v>3.79</v>
      </c>
      <c r="D16" s="20">
        <f t="shared" si="3"/>
        <v>2.8144910270175405E-2</v>
      </c>
      <c r="E16" s="17">
        <f>IF(OR($A16="",$B16="",$C16=""),"",A16*'MPTO_working_3-way'!$I15)</f>
        <v>2.0460083714376491</v>
      </c>
      <c r="F16" s="21">
        <f>IF(OR($A16="",$B16="",$C16=""),"",B16*'MPTO_working_3-way'!$I15)</f>
        <v>3.9275135572320701</v>
      </c>
      <c r="G16" s="22">
        <f>IF(OR($A16="",$B16="",$C16=""),"",C16*'MPTO_working_3-way'!$I15)</f>
        <v>3.896669209923965</v>
      </c>
      <c r="H16" s="17">
        <f>IF(OR($A16="",$B16="",$C16=""),"",'MPTO_working_3-way'!E15)</f>
        <v>2.0278590272063202</v>
      </c>
      <c r="I16" s="21">
        <f>IF(OR($A16="",$B16="",$C16=""),"",'MPTO_working_3-way'!F15)</f>
        <v>3.9619891836151497</v>
      </c>
      <c r="J16" s="22">
        <f>IF(OR($A16="",$B16="",$C16=""),"",'MPTO_working_3-way'!G15)</f>
        <v>3.9297269565576367</v>
      </c>
      <c r="K16" s="17">
        <f>IF(OR($A16="",$B16="",$C16=""),"",'OddsRatio_working_3-way'!H15)</f>
        <v>2.0349850403129652</v>
      </c>
      <c r="L16" s="21">
        <f>IF(OR($A16="",$B16="",$C16=""),"",'OddsRatio_working_3-way'!I15)</f>
        <v>3.9481392057399609</v>
      </c>
      <c r="M16" s="22">
        <f>IF(OR($A16="",$B16="",$C16=""),"",'OddsRatio_working_3-way'!J15)</f>
        <v>3.9167760227001747</v>
      </c>
      <c r="N16" s="23">
        <f t="shared" si="16"/>
        <v>48.875655347262317</v>
      </c>
      <c r="O16" s="24">
        <f t="shared" si="17"/>
        <v>25.461401607605239</v>
      </c>
      <c r="P16" s="24">
        <f t="shared" si="18"/>
        <v>25.662943045132458</v>
      </c>
      <c r="Q16" t="s">
        <v>176</v>
      </c>
      <c r="R16" t="s">
        <v>177</v>
      </c>
      <c r="S16" t="s">
        <v>334</v>
      </c>
      <c r="T16" s="35">
        <v>100</v>
      </c>
      <c r="U16" s="35">
        <f t="shared" si="19"/>
        <v>19.35483870967742</v>
      </c>
      <c r="V16" s="35">
        <f t="shared" si="20"/>
        <v>85.250737463126839</v>
      </c>
      <c r="W16" s="35">
        <f t="shared" si="21"/>
        <v>91.993594875900712</v>
      </c>
      <c r="X16" s="35">
        <f t="shared" si="22"/>
        <v>22.755667660972435</v>
      </c>
      <c r="Y16" s="35">
        <f t="shared" si="23"/>
        <v>88.651566414421865</v>
      </c>
      <c r="Z16" s="35">
        <f t="shared" si="24"/>
        <v>95.394423827195737</v>
      </c>
      <c r="AA16" s="35">
        <f t="shared" si="25"/>
        <v>-3.4008289512950149</v>
      </c>
      <c r="AB16" s="35">
        <f t="shared" si="26"/>
        <v>-3.4008289512950256</v>
      </c>
      <c r="AC16" s="35">
        <f t="shared" si="27"/>
        <v>-3.4008289512950256</v>
      </c>
      <c r="AF16">
        <v>1.81</v>
      </c>
      <c r="AG16">
        <v>2.08</v>
      </c>
      <c r="AJ16" t="s">
        <v>85</v>
      </c>
    </row>
    <row r="17" spans="1:36" ht="15" x14ac:dyDescent="0.25">
      <c r="A17">
        <v>1.24</v>
      </c>
      <c r="B17">
        <v>6.78</v>
      </c>
      <c r="C17">
        <v>12.49</v>
      </c>
      <c r="D17" s="20">
        <f t="shared" si="3"/>
        <v>3.4008289512950096E-2</v>
      </c>
      <c r="E17" s="17">
        <f>IF(OR($A17="",$B17="",$C17=""),"",A17*'MPTO_working_3-way'!$I16)</f>
        <v>1.2821702789960581</v>
      </c>
      <c r="F17" s="21">
        <f>IF(OR($A17="",$B17="",$C17=""),"",B17*'MPTO_working_3-way'!$I16)</f>
        <v>7.010576202897802</v>
      </c>
      <c r="G17" s="22">
        <f>IF(OR($A17="",$B17="",$C17=""),"",C17*'MPTO_working_3-way'!$I16)</f>
        <v>12.914763536016746</v>
      </c>
      <c r="H17" s="17">
        <f>IF(OR($A17="",$B17="",$C17=""),"",'MPTO_working_3-way'!E16)</f>
        <v>1.2576788898913909</v>
      </c>
      <c r="I17" s="21">
        <f>IF(OR($A17="",$B17="",$C17=""),"",'MPTO_working_3-way'!F16)</f>
        <v>7.3444880560652619</v>
      </c>
      <c r="J17" s="22">
        <f>IF(OR($A17="",$B17="",$C17=""),"",'MPTO_working_3-way'!G16)</f>
        <v>14.550120163351206</v>
      </c>
      <c r="K17" s="17">
        <f>IF(OR($A17="",$B17="",$C17=""),"",'OddsRatio_working_3-way'!H16)</f>
        <v>1.2642749128974013</v>
      </c>
      <c r="L17" s="21">
        <f>IF(OR($A17="",$B17="",$C17=""),"",'OddsRatio_working_3-way'!I16)</f>
        <v>7.3646208189457507</v>
      </c>
      <c r="M17" s="22">
        <f>IF(OR($A17="",$B17="",$C17=""),"",'OddsRatio_working_3-way'!J16)</f>
        <v>13.652161454963089</v>
      </c>
      <c r="N17" s="23">
        <f t="shared" si="16"/>
        <v>77.992760897796046</v>
      </c>
      <c r="O17" s="24">
        <f t="shared" si="17"/>
        <v>14.26416276006889</v>
      </c>
      <c r="P17" s="24">
        <f t="shared" si="18"/>
        <v>7.7430763421350761</v>
      </c>
      <c r="Q17" t="s">
        <v>178</v>
      </c>
      <c r="R17" t="s">
        <v>179</v>
      </c>
      <c r="S17" t="s">
        <v>334</v>
      </c>
      <c r="T17" s="35">
        <v>100</v>
      </c>
      <c r="U17" s="35">
        <f t="shared" si="19"/>
        <v>86.033519553072622</v>
      </c>
      <c r="V17" s="35">
        <f t="shared" si="20"/>
        <v>82.964224872231682</v>
      </c>
      <c r="W17" s="35">
        <f t="shared" si="21"/>
        <v>27.536231884057976</v>
      </c>
      <c r="X17" s="35">
        <f t="shared" si="22"/>
        <v>89.499543243710349</v>
      </c>
      <c r="Y17" s="35">
        <f t="shared" si="23"/>
        <v>86.430248562869423</v>
      </c>
      <c r="Z17" s="35">
        <f t="shared" si="24"/>
        <v>31.002255574695685</v>
      </c>
      <c r="AA17" s="35">
        <f t="shared" si="25"/>
        <v>-3.4660236906377264</v>
      </c>
      <c r="AB17" s="35">
        <f t="shared" si="26"/>
        <v>-3.4660236906377406</v>
      </c>
      <c r="AC17" s="35">
        <f t="shared" si="27"/>
        <v>-3.4660236906377087</v>
      </c>
      <c r="AF17">
        <v>1.43</v>
      </c>
      <c r="AG17">
        <v>2.92</v>
      </c>
      <c r="AJ17" t="s">
        <v>85</v>
      </c>
    </row>
    <row r="18" spans="1:36" ht="15" x14ac:dyDescent="0.25">
      <c r="A18">
        <v>7.16</v>
      </c>
      <c r="B18">
        <v>5.87</v>
      </c>
      <c r="C18">
        <v>1.38</v>
      </c>
      <c r="D18" s="20">
        <f t="shared" si="3"/>
        <v>3.4660236906377317E-2</v>
      </c>
      <c r="E18" s="17">
        <f>IF(OR($A18="",$B18="",$C18=""),"",A18*'MPTO_working_3-way'!$I17)</f>
        <v>7.4081672962496619</v>
      </c>
      <c r="F18" s="21">
        <f>IF(OR($A18="",$B18="",$C18=""),"",B18*'MPTO_working_3-way'!$I17)</f>
        <v>6.0734555906404353</v>
      </c>
      <c r="G18" s="22">
        <f>IF(OR($A18="",$B18="",$C18=""),"",C18*'MPTO_working_3-way'!$I17)</f>
        <v>1.4278311269308006</v>
      </c>
      <c r="H18" s="17">
        <f>IF(OR($A18="",$B18="",$C18=""),"",'MPTO_working_3-way'!E17)</f>
        <v>7.8057070732264933</v>
      </c>
      <c r="I18" s="21">
        <f>IF(OR($A18="",$B18="",$C18=""),"",'MPTO_working_3-way'!F17)</f>
        <v>6.2970571613532336</v>
      </c>
      <c r="J18" s="22">
        <f>IF(OR($A18="",$B18="",$C18=""),"",'MPTO_working_3-way'!G17)</f>
        <v>1.4023588005979755</v>
      </c>
      <c r="K18" s="17">
        <f>IF(OR($A18="",$B18="",$C18=""),"",'OddsRatio_working_3-way'!H17)</f>
        <v>7.6446677540021986</v>
      </c>
      <c r="L18" s="21">
        <f>IF(OR($A18="",$B18="",$C18=""),"",'OddsRatio_working_3-way'!I17)</f>
        <v>6.2531707730504387</v>
      </c>
      <c r="M18" s="22">
        <f>IF(OR($A18="",$B18="",$C18=""),"",'OddsRatio_working_3-way'!J17)</f>
        <v>1.4098983354741614</v>
      </c>
      <c r="N18" s="23">
        <f t="shared" si="16"/>
        <v>13.49861524464011</v>
      </c>
      <c r="O18" s="24">
        <f t="shared" si="17"/>
        <v>16.465091167227119</v>
      </c>
      <c r="P18" s="24">
        <f t="shared" si="18"/>
        <v>70.036293588132764</v>
      </c>
      <c r="Q18" t="s">
        <v>180</v>
      </c>
      <c r="R18" t="s">
        <v>181</v>
      </c>
      <c r="S18" t="s">
        <v>334</v>
      </c>
      <c r="T18" s="35">
        <v>100</v>
      </c>
      <c r="U18" s="35">
        <f t="shared" si="19"/>
        <v>40.828402366863905</v>
      </c>
      <c r="V18" s="35">
        <f t="shared" si="20"/>
        <v>76.744186046511629</v>
      </c>
      <c r="W18" s="35">
        <f t="shared" si="21"/>
        <v>79.38144329896906</v>
      </c>
      <c r="X18" s="35">
        <f t="shared" si="22"/>
        <v>43.874370654519304</v>
      </c>
      <c r="Y18" s="35">
        <f t="shared" si="23"/>
        <v>79.790154334167028</v>
      </c>
      <c r="Z18" s="35">
        <f t="shared" si="24"/>
        <v>82.427411586624473</v>
      </c>
      <c r="AA18" s="35">
        <f t="shared" si="25"/>
        <v>-3.0459682876553984</v>
      </c>
      <c r="AB18" s="35">
        <f t="shared" si="26"/>
        <v>-3.0459682876553984</v>
      </c>
      <c r="AC18" s="35">
        <f t="shared" si="27"/>
        <v>-3.0459682876554126</v>
      </c>
      <c r="AF18">
        <v>1.34</v>
      </c>
      <c r="AG18">
        <v>3.44</v>
      </c>
      <c r="AJ18" t="s">
        <v>85</v>
      </c>
    </row>
    <row r="19" spans="1:36" ht="15" x14ac:dyDescent="0.25">
      <c r="A19">
        <v>1.69</v>
      </c>
      <c r="B19">
        <v>4.3</v>
      </c>
      <c r="C19">
        <v>4.8499999999999996</v>
      </c>
      <c r="D19" s="20">
        <f t="shared" si="3"/>
        <v>3.0459682876553984E-2</v>
      </c>
      <c r="E19" s="17">
        <f>IF(OR($A19="",$B19="",$C19=""),"",A19*'MPTO_working_3-way'!$I18)</f>
        <v>1.7414768640613763</v>
      </c>
      <c r="F19" s="21">
        <f>IF(OR($A19="",$B19="",$C19=""),"",B19*'MPTO_working_3-way'!$I18)</f>
        <v>4.4309766363691816</v>
      </c>
      <c r="G19" s="22">
        <f>IF(OR($A19="",$B19="",$C19=""),"",C19*'MPTO_working_3-way'!$I18)</f>
        <v>4.9977294619512866</v>
      </c>
      <c r="H19" s="17">
        <f>IF(OR($A19="",$B19="",$C19=""),"",'MPTO_working_3-way'!E18)</f>
        <v>1.7195049067797232</v>
      </c>
      <c r="I19" s="21">
        <f>IF(OR($A19="",$B19="",$C19=""),"",'MPTO_working_3-way'!F18)</f>
        <v>4.4963035726815201</v>
      </c>
      <c r="J19" s="22">
        <f>IF(OR($A19="",$B19="",$C19=""),"",'MPTO_working_3-way'!G18)</f>
        <v>5.101199134481087</v>
      </c>
      <c r="K19" s="17">
        <f>IF(OR($A19="",$B19="",$C19=""),"",'OddsRatio_working_3-way'!H18)</f>
        <v>1.7272172530400771</v>
      </c>
      <c r="L19" s="21">
        <f>IF(OR($A19="",$B19="",$C19=""),"",'OddsRatio_working_3-way'!I18)</f>
        <v>4.4779955580177626</v>
      </c>
      <c r="M19" s="22">
        <f>IF(OR($A19="",$B19="",$C19=""),"",'OddsRatio_working_3-way'!J18)</f>
        <v>5.057661484354055</v>
      </c>
      <c r="N19" s="23">
        <f t="shared" si="16"/>
        <v>57.42252571003759</v>
      </c>
      <c r="O19" s="24">
        <f t="shared" si="17"/>
        <v>22.568388011619426</v>
      </c>
      <c r="P19" s="24">
        <f t="shared" si="18"/>
        <v>20.009086278342995</v>
      </c>
      <c r="Q19" t="s">
        <v>74</v>
      </c>
      <c r="R19" t="s">
        <v>182</v>
      </c>
      <c r="S19" t="s">
        <v>334</v>
      </c>
      <c r="T19" s="35">
        <v>100</v>
      </c>
      <c r="U19" s="35">
        <f t="shared" si="19"/>
        <v>50.73891625615763</v>
      </c>
      <c r="V19" s="35">
        <f t="shared" si="20"/>
        <v>74.747474747474755</v>
      </c>
      <c r="W19" s="35">
        <f t="shared" si="21"/>
        <v>71.751412429378533</v>
      </c>
      <c r="X19" s="35">
        <f t="shared" si="22"/>
        <v>53.501112823146727</v>
      </c>
      <c r="Y19" s="35">
        <f t="shared" si="23"/>
        <v>77.509671314463844</v>
      </c>
      <c r="Z19" s="35">
        <f t="shared" si="24"/>
        <v>74.513608996367637</v>
      </c>
      <c r="AA19" s="35">
        <f t="shared" si="25"/>
        <v>-2.7621965669890969</v>
      </c>
      <c r="AB19" s="35">
        <f t="shared" si="26"/>
        <v>-2.7621965669890898</v>
      </c>
      <c r="AC19" s="35">
        <f t="shared" si="27"/>
        <v>-2.762196566989104</v>
      </c>
      <c r="AF19">
        <v>1.75</v>
      </c>
      <c r="AG19">
        <v>2.17</v>
      </c>
      <c r="AJ19" t="s">
        <v>85</v>
      </c>
    </row>
    <row r="20" spans="1:36" ht="15" x14ac:dyDescent="0.25">
      <c r="A20">
        <v>2.0299999999999998</v>
      </c>
      <c r="B20">
        <v>3.96</v>
      </c>
      <c r="C20">
        <v>3.54</v>
      </c>
      <c r="D20" s="20">
        <f t="shared" si="3"/>
        <v>2.7621965669891058E-2</v>
      </c>
      <c r="E20" s="17">
        <f>IF(OR($A20="",$B20="",$C20=""),"",A20*'MPTO_working_3-way'!$I19)</f>
        <v>2.0860725903098785</v>
      </c>
      <c r="F20" s="21">
        <f>IF(OR($A20="",$B20="",$C20=""),"",B20*'MPTO_working_3-way'!$I19)</f>
        <v>4.0693829840527682</v>
      </c>
      <c r="G20" s="22">
        <f>IF(OR($A20="",$B20="",$C20=""),"",C20*'MPTO_working_3-way'!$I19)</f>
        <v>3.6377817584714145</v>
      </c>
      <c r="H20" s="17">
        <f>IF(OR($A20="",$B20="",$C20=""),"",'MPTO_working_3-way'!E19)</f>
        <v>2.0686651375826672</v>
      </c>
      <c r="I20" s="21">
        <f>IF(OR($A20="",$B20="",$C20=""),"",'MPTO_working_3-way'!F19)</f>
        <v>4.1098491894496165</v>
      </c>
      <c r="J20" s="22">
        <f>IF(OR($A20="",$B20="",$C20=""),"",'MPTO_working_3-way'!G19)</f>
        <v>3.6592699501490604</v>
      </c>
      <c r="K20" s="17">
        <f>IF(OR($A20="",$B20="",$C20=""),"",'OddsRatio_working_3-way'!H19)</f>
        <v>2.0756229888000823</v>
      </c>
      <c r="L20" s="21">
        <f>IF(OR($A20="",$B20="",$C20=""),"",'OddsRatio_working_3-way'!I19)</f>
        <v>4.0911107250953842</v>
      </c>
      <c r="M20" s="22">
        <f>IF(OR($A20="",$B20="",$C20=""),"",'OddsRatio_working_3-way'!J19)</f>
        <v>3.6525071762642818</v>
      </c>
      <c r="N20" s="23">
        <f t="shared" si="16"/>
        <v>47.93697039331952</v>
      </c>
      <c r="O20" s="24">
        <f t="shared" si="17"/>
        <v>24.573749974353184</v>
      </c>
      <c r="P20" s="24">
        <f t="shared" si="18"/>
        <v>27.489279632327289</v>
      </c>
      <c r="Q20" t="s">
        <v>75</v>
      </c>
      <c r="R20" t="s">
        <v>183</v>
      </c>
      <c r="S20" t="s">
        <v>334</v>
      </c>
      <c r="T20" s="35">
        <v>100</v>
      </c>
      <c r="U20" s="35">
        <f t="shared" si="19"/>
        <v>42.857142857142854</v>
      </c>
      <c r="V20" s="35">
        <f t="shared" si="20"/>
        <v>75.786924939467312</v>
      </c>
      <c r="W20" s="35">
        <f t="shared" si="21"/>
        <v>78.308026030368765</v>
      </c>
      <c r="X20" s="35">
        <f t="shared" si="22"/>
        <v>45.905049030163923</v>
      </c>
      <c r="Y20" s="35">
        <f t="shared" si="23"/>
        <v>78.834831112488374</v>
      </c>
      <c r="Z20" s="35">
        <f t="shared" si="24"/>
        <v>81.355932203389827</v>
      </c>
      <c r="AA20" s="35">
        <f t="shared" si="25"/>
        <v>-3.0479061730210688</v>
      </c>
      <c r="AB20" s="35">
        <f t="shared" si="26"/>
        <v>-3.0479061730210617</v>
      </c>
      <c r="AC20" s="35">
        <f t="shared" si="27"/>
        <v>-3.0479061730210617</v>
      </c>
      <c r="AF20">
        <v>1.71</v>
      </c>
      <c r="AG20">
        <v>2.23</v>
      </c>
      <c r="AJ20" t="s">
        <v>85</v>
      </c>
    </row>
    <row r="21" spans="1:36" ht="15" x14ac:dyDescent="0.25">
      <c r="A21">
        <v>1.75</v>
      </c>
      <c r="B21">
        <v>4.13</v>
      </c>
      <c r="C21">
        <v>4.6100000000000003</v>
      </c>
      <c r="D21" s="20">
        <f t="shared" si="3"/>
        <v>3.0479061730210644E-2</v>
      </c>
      <c r="E21" s="17">
        <f>IF(OR($A21="",$B21="",$C21=""),"",A21*'MPTO_working_3-way'!$I20)</f>
        <v>1.8033383580278686</v>
      </c>
      <c r="F21" s="21">
        <f>IF(OR($A21="",$B21="",$C21=""),"",B21*'MPTO_working_3-way'!$I20)</f>
        <v>4.2558785249457696</v>
      </c>
      <c r="G21" s="22">
        <f>IF(OR($A21="",$B21="",$C21=""),"",C21*'MPTO_working_3-way'!$I20)</f>
        <v>4.7505084745762716</v>
      </c>
      <c r="H21" s="17">
        <f>IF(OR($A21="",$B21="",$C21=""),"",'MPTO_working_3-way'!E20)</f>
        <v>1.7816772462841368</v>
      </c>
      <c r="I21" s="21">
        <f>IF(OR($A21="",$B21="",$C21=""),"",'MPTO_working_3-way'!F20)</f>
        <v>4.3108825105474091</v>
      </c>
      <c r="J21" s="22">
        <f>IF(OR($A21="",$B21="",$C21=""),"",'MPTO_working_3-way'!G20)</f>
        <v>4.8365242131468209</v>
      </c>
      <c r="K21" s="17">
        <f>IF(OR($A21="",$B21="",$C21=""),"",'OddsRatio_working_3-way'!H20)</f>
        <v>1.7894736842105263</v>
      </c>
      <c r="L21" s="21">
        <f>IF(OR($A21="",$B21="",$C21=""),"",'OddsRatio_working_3-way'!I20)</f>
        <v>4.2947368421052623</v>
      </c>
      <c r="M21" s="22">
        <f>IF(OR($A21="",$B21="",$C21=""),"",'OddsRatio_working_3-way'!J20)</f>
        <v>4.7999999999999989</v>
      </c>
      <c r="N21" s="23">
        <f t="shared" si="16"/>
        <v>55.45271055475137</v>
      </c>
      <c r="O21" s="24">
        <f t="shared" si="17"/>
        <v>23.496911252013295</v>
      </c>
      <c r="P21" s="24">
        <f t="shared" si="18"/>
        <v>21.050378193235332</v>
      </c>
      <c r="Q21" t="s">
        <v>76</v>
      </c>
      <c r="R21" t="s">
        <v>184</v>
      </c>
      <c r="S21" t="s">
        <v>334</v>
      </c>
      <c r="T21" s="35">
        <v>100</v>
      </c>
      <c r="U21" s="35">
        <f t="shared" si="19"/>
        <v>31.972789115646258</v>
      </c>
      <c r="V21" s="35">
        <f t="shared" si="20"/>
        <v>78.991596638655466</v>
      </c>
      <c r="W21" s="35">
        <f t="shared" si="21"/>
        <v>85.815602836879435</v>
      </c>
      <c r="X21" s="35">
        <f t="shared" si="22"/>
        <v>35.192800524465106</v>
      </c>
      <c r="Y21" s="35">
        <f t="shared" si="23"/>
        <v>82.2116080474743</v>
      </c>
      <c r="Z21" s="35">
        <f t="shared" si="24"/>
        <v>89.035614245698284</v>
      </c>
      <c r="AA21" s="35">
        <f t="shared" si="25"/>
        <v>-3.2200114088188485</v>
      </c>
      <c r="AB21" s="35">
        <f t="shared" si="26"/>
        <v>-3.2200114088188343</v>
      </c>
      <c r="AC21" s="35">
        <f t="shared" si="27"/>
        <v>-3.2200114088188485</v>
      </c>
      <c r="AF21">
        <v>1.81</v>
      </c>
      <c r="AG21">
        <v>2.0699999999999998</v>
      </c>
      <c r="AJ21" t="s">
        <v>85</v>
      </c>
    </row>
    <row r="22" spans="1:36" ht="15" x14ac:dyDescent="0.25">
      <c r="A22">
        <v>1.47</v>
      </c>
      <c r="B22">
        <v>4.76</v>
      </c>
      <c r="C22">
        <v>7.05</v>
      </c>
      <c r="D22" s="20">
        <f t="shared" si="3"/>
        <v>3.2200114088188458E-2</v>
      </c>
      <c r="E22" s="17">
        <f>IF(OR($A22="",$B22="",$C22=""),"",A22*'MPTO_working_3-way'!$I21)</f>
        <v>1.517334167709637</v>
      </c>
      <c r="F22" s="21">
        <f>IF(OR($A22="",$B22="",$C22=""),"",B22*'MPTO_working_3-way'!$I21)</f>
        <v>4.9132725430597768</v>
      </c>
      <c r="G22" s="22">
        <f>IF(OR($A22="",$B22="",$C22=""),"",C22*'MPTO_working_3-way'!$I21)</f>
        <v>7.2770108043217281</v>
      </c>
      <c r="H22" s="17">
        <f>IF(OR($A22="",$B22="",$C22=""),"",'MPTO_working_3-way'!E21)</f>
        <v>1.4935655609152334</v>
      </c>
      <c r="I22" s="21">
        <f>IF(OR($A22="",$B22="",$C22=""),"",'MPTO_working_3-way'!F21)</f>
        <v>5.0162863203450874</v>
      </c>
      <c r="J22" s="22">
        <f>IF(OR($A22="",$B22="",$C22=""),"",'MPTO_working_3-way'!G21)</f>
        <v>7.6271483614009261</v>
      </c>
      <c r="K22" s="17">
        <f>IF(OR($A22="",$B22="",$C22=""),"",'OddsRatio_working_3-way'!H21)</f>
        <v>1.5011492711259928</v>
      </c>
      <c r="L22" s="21">
        <f>IF(OR($A22="",$B22="",$C22=""),"",'OddsRatio_working_3-way'!I21)</f>
        <v>5.0091941690079427</v>
      </c>
      <c r="M22" s="22">
        <f>IF(OR($A22="",$B22="",$C22=""),"",'OddsRatio_working_3-way'!J21)</f>
        <v>7.4509640219409725</v>
      </c>
      <c r="N22" s="23">
        <f t="shared" si="16"/>
        <v>65.905060419845753</v>
      </c>
      <c r="O22" s="24">
        <f t="shared" si="17"/>
        <v>20.353033364952367</v>
      </c>
      <c r="P22" s="24">
        <f t="shared" si="18"/>
        <v>13.741906215201883</v>
      </c>
      <c r="Q22" t="s">
        <v>185</v>
      </c>
      <c r="R22" t="s">
        <v>186</v>
      </c>
      <c r="S22" t="s">
        <v>334</v>
      </c>
      <c r="T22" s="35">
        <v>100</v>
      </c>
      <c r="U22" s="35">
        <f t="shared" si="19"/>
        <v>69.6048632218845</v>
      </c>
      <c r="V22" s="35">
        <f t="shared" si="20"/>
        <v>73.821989528795811</v>
      </c>
      <c r="W22" s="35">
        <f t="shared" si="21"/>
        <v>53.703703703703695</v>
      </c>
      <c r="X22" s="35">
        <f t="shared" si="22"/>
        <v>72.47430676750048</v>
      </c>
      <c r="Y22" s="35">
        <f t="shared" si="23"/>
        <v>76.69143307441179</v>
      </c>
      <c r="Z22" s="35">
        <f t="shared" si="24"/>
        <v>56.573147249319689</v>
      </c>
      <c r="AA22" s="35">
        <f t="shared" si="25"/>
        <v>-2.8694435456159795</v>
      </c>
      <c r="AB22" s="35">
        <f t="shared" si="26"/>
        <v>-2.8694435456159795</v>
      </c>
      <c r="AC22" s="35">
        <f t="shared" si="27"/>
        <v>-2.8694435456159937</v>
      </c>
      <c r="AF22">
        <v>1.73</v>
      </c>
      <c r="AG22">
        <v>2.19</v>
      </c>
      <c r="AJ22" t="s">
        <v>85</v>
      </c>
    </row>
    <row r="23" spans="1:36" ht="15" x14ac:dyDescent="0.25">
      <c r="A23">
        <v>3.29</v>
      </c>
      <c r="B23">
        <v>3.82</v>
      </c>
      <c r="C23">
        <v>2.16</v>
      </c>
      <c r="D23" s="20">
        <f t="shared" si="3"/>
        <v>2.8694435456159795E-2</v>
      </c>
      <c r="E23" s="17">
        <f>IF(OR($A23="",$B23="",$C23=""),"",A23*'MPTO_working_3-way'!$I22)</f>
        <v>3.3844046926507656</v>
      </c>
      <c r="F23" s="21">
        <f>IF(OR($A23="",$B23="",$C23=""),"",B23*'MPTO_working_3-way'!$I22)</f>
        <v>3.9296127434425303</v>
      </c>
      <c r="G23" s="22">
        <f>IF(OR($A23="",$B23="",$C23=""),"",C23*'MPTO_working_3-way'!$I22)</f>
        <v>2.2219799805853051</v>
      </c>
      <c r="H23" s="17">
        <f>IF(OR($A23="",$B23="",$C23=""),"",'MPTO_working_3-way'!E22)</f>
        <v>3.3968942526288601</v>
      </c>
      <c r="I23" s="21">
        <f>IF(OR($A23="",$B23="",$C23=""),"",'MPTO_working_3-way'!F22)</f>
        <v>3.964866636469043</v>
      </c>
      <c r="J23" s="22">
        <f>IF(OR($A23="",$B23="",$C23=""),"",'MPTO_working_3-way'!G22)</f>
        <v>2.2055669999454017</v>
      </c>
      <c r="K23" s="17">
        <f>IF(OR($A23="",$B23="",$C23=""),"",'OddsRatio_working_3-way'!H22)</f>
        <v>3.3935035648575189</v>
      </c>
      <c r="L23" s="21">
        <f>IF(OR($A23="",$B23="",$C23=""),"",'OddsRatio_working_3-way'!I22)</f>
        <v>3.9474585383834953</v>
      </c>
      <c r="M23" s="22">
        <f>IF(OR($A23="",$B23="",$C23=""),"",'OddsRatio_working_3-way'!J22)</f>
        <v>2.2124297533776081</v>
      </c>
      <c r="N23" s="23">
        <f t="shared" si="16"/>
        <v>29.547293861502432</v>
      </c>
      <c r="O23" s="24">
        <f t="shared" si="17"/>
        <v>25.447800210560995</v>
      </c>
      <c r="P23" s="24">
        <f t="shared" si="18"/>
        <v>45.004905927936576</v>
      </c>
      <c r="Q23" t="s">
        <v>187</v>
      </c>
      <c r="R23" t="s">
        <v>188</v>
      </c>
      <c r="S23" t="s">
        <v>334</v>
      </c>
      <c r="T23" s="35">
        <v>100</v>
      </c>
      <c r="U23" s="35">
        <f t="shared" si="19"/>
        <v>36.30573248407643</v>
      </c>
      <c r="V23" s="35">
        <f t="shared" si="20"/>
        <v>76.24703087885986</v>
      </c>
      <c r="W23" s="35">
        <f t="shared" si="21"/>
        <v>82.30088495575221</v>
      </c>
      <c r="X23" s="35">
        <f t="shared" si="22"/>
        <v>41.45208416538793</v>
      </c>
      <c r="Y23" s="35">
        <f t="shared" si="23"/>
        <v>81.393382560171347</v>
      </c>
      <c r="Z23" s="35">
        <f t="shared" si="24"/>
        <v>87.44723663706371</v>
      </c>
      <c r="AA23" s="35">
        <f t="shared" si="25"/>
        <v>-5.1463516813115007</v>
      </c>
      <c r="AB23" s="35">
        <f t="shared" si="26"/>
        <v>-5.1463516813114865</v>
      </c>
      <c r="AC23" s="35">
        <f t="shared" si="27"/>
        <v>-5.1463516813115007</v>
      </c>
      <c r="AF23">
        <v>1.78</v>
      </c>
      <c r="AG23">
        <v>2.12</v>
      </c>
      <c r="AJ23" t="s">
        <v>85</v>
      </c>
    </row>
    <row r="24" spans="1:36" ht="15" x14ac:dyDescent="0.25">
      <c r="A24">
        <v>1.57</v>
      </c>
      <c r="B24">
        <v>4.21</v>
      </c>
      <c r="C24">
        <v>5.65</v>
      </c>
      <c r="D24" s="20">
        <f t="shared" si="3"/>
        <v>5.1463516813115007E-2</v>
      </c>
      <c r="E24" s="17">
        <f>IF(OR($A24="",$B24="",$C24=""),"",A24*'MPTO_working_3-way'!$I23)</f>
        <v>1.6507977213965905</v>
      </c>
      <c r="F24" s="21">
        <f>IF(OR($A24="",$B24="",$C24=""),"",B24*'MPTO_working_3-way'!$I23)</f>
        <v>4.4266614057832143</v>
      </c>
      <c r="G24" s="22">
        <f>IF(OR($A24="",$B24="",$C24=""),"",C24*'MPTO_working_3-way'!$I23)</f>
        <v>5.9407688699941001</v>
      </c>
      <c r="H24" s="17">
        <f>IF(OR($A24="",$B24="",$C24=""),"",'MPTO_working_3-way'!E23)</f>
        <v>1.6134544819050138</v>
      </c>
      <c r="I24" s="21">
        <f>IF(OR($A24="",$B24="",$C24=""),"",'MPTO_working_3-way'!F23)</f>
        <v>4.5377159739898634</v>
      </c>
      <c r="J24" s="22">
        <f>IF(OR($A24="",$B24="",$C24=""),"",'MPTO_working_3-way'!G23)</f>
        <v>6.2563875825401016</v>
      </c>
      <c r="K24" s="17">
        <f>IF(OR($A24="",$B24="",$C24=""),"",'OddsRatio_working_3-way'!H23)</f>
        <v>1.6256943357858331</v>
      </c>
      <c r="L24" s="21">
        <f>IF(OR($A24="",$B24="",$C24=""),"",'OddsRatio_working_3-way'!I23)</f>
        <v>4.523647048899166</v>
      </c>
      <c r="M24" s="22">
        <f>IF(OR($A24="",$B24="",$C24=""),"",'OddsRatio_working_3-way'!J23)</f>
        <v>6.1043485287791652</v>
      </c>
      <c r="N24" s="23">
        <f t="shared" si="16"/>
        <v>60.576773703927245</v>
      </c>
      <c r="O24" s="24">
        <f t="shared" si="17"/>
        <v>22.590388293388543</v>
      </c>
      <c r="P24" s="24">
        <f t="shared" si="18"/>
        <v>16.832838002684205</v>
      </c>
      <c r="Q24" t="s">
        <v>189</v>
      </c>
      <c r="R24" t="s">
        <v>190</v>
      </c>
      <c r="S24" t="s">
        <v>334</v>
      </c>
      <c r="T24" s="35">
        <v>100</v>
      </c>
      <c r="U24" s="35">
        <f t="shared" si="19"/>
        <v>26.470588235294116</v>
      </c>
      <c r="V24" s="35">
        <f t="shared" si="20"/>
        <v>79.959919839679344</v>
      </c>
      <c r="W24" s="35">
        <f t="shared" si="21"/>
        <v>88.207547169811306</v>
      </c>
      <c r="X24" s="35">
        <f t="shared" si="22"/>
        <v>31.832532990509314</v>
      </c>
      <c r="Y24" s="35">
        <f t="shared" si="23"/>
        <v>85.321864594894564</v>
      </c>
      <c r="Z24" s="35">
        <f t="shared" si="24"/>
        <v>93.569491925026512</v>
      </c>
      <c r="AA24" s="35">
        <f t="shared" si="25"/>
        <v>-5.3619447552151982</v>
      </c>
      <c r="AB24" s="35">
        <f t="shared" si="26"/>
        <v>-5.3619447552152195</v>
      </c>
      <c r="AC24" s="35">
        <f t="shared" si="27"/>
        <v>-5.3619447552152053</v>
      </c>
      <c r="AF24">
        <v>1.81</v>
      </c>
      <c r="AG24">
        <v>2.04</v>
      </c>
      <c r="AJ24" t="s">
        <v>340</v>
      </c>
    </row>
    <row r="25" spans="1:36" ht="15" x14ac:dyDescent="0.25">
      <c r="A25">
        <v>1.36</v>
      </c>
      <c r="B25">
        <v>4.99</v>
      </c>
      <c r="C25">
        <v>8.48</v>
      </c>
      <c r="D25" s="20">
        <f t="shared" si="3"/>
        <v>5.3619447552151867E-2</v>
      </c>
      <c r="E25" s="17">
        <f>IF(OR($A25="",$B25="",$C25=""),"",A25*'MPTO_working_3-way'!$I24)</f>
        <v>1.4329224486709267</v>
      </c>
      <c r="F25" s="21">
        <f>IF(OR($A25="",$B25="",$C25=""),"",B25*'MPTO_working_3-way'!$I24)</f>
        <v>5.2575610432852384</v>
      </c>
      <c r="G25" s="22">
        <f>IF(OR($A25="",$B25="",$C25=""),"",C25*'MPTO_working_3-way'!$I24)</f>
        <v>8.9346929152422483</v>
      </c>
      <c r="H25" s="17">
        <f>IF(OR($A25="",$B25="",$C25=""),"",'MPTO_working_3-way'!E24)</f>
        <v>1.3938817569583795</v>
      </c>
      <c r="I25" s="21">
        <f>IF(OR($A25="",$B25="",$C25=""),"",'MPTO_working_3-way'!F24)</f>
        <v>5.4786219334241144</v>
      </c>
      <c r="J25" s="22">
        <f>IF(OR($A25="",$B25="",$C25=""),"",'MPTO_working_3-way'!G24)</f>
        <v>9.9948647266745159</v>
      </c>
      <c r="K25" s="17">
        <f>IF(OR($A25="",$B25="",$C25=""),"",'OddsRatio_working_3-way'!H24)</f>
        <v>1.4051335905970921</v>
      </c>
      <c r="L25" s="21">
        <f>IF(OR($A25="",$B25="",$C25=""),"",'OddsRatio_working_3-way'!I24)</f>
        <v>5.4902306291177752</v>
      </c>
      <c r="M25" s="22">
        <f>IF(OR($A25="",$B25="",$C25=""),"",'OddsRatio_working_3-way'!J24)</f>
        <v>9.4177757157395874</v>
      </c>
      <c r="N25" s="23">
        <f t="shared" si="16"/>
        <v>69.787447389600629</v>
      </c>
      <c r="O25" s="24">
        <f t="shared" si="17"/>
        <v>19.020226142255879</v>
      </c>
      <c r="P25" s="24">
        <f t="shared" si="18"/>
        <v>11.192326468143497</v>
      </c>
      <c r="Q25" t="s">
        <v>191</v>
      </c>
      <c r="R25" t="s">
        <v>192</v>
      </c>
      <c r="S25" t="s">
        <v>334</v>
      </c>
      <c r="T25" s="35">
        <v>100</v>
      </c>
      <c r="U25" s="35">
        <f t="shared" si="19"/>
        <v>50.495049504950494</v>
      </c>
      <c r="V25" s="35">
        <f t="shared" si="20"/>
        <v>74.358974358974365</v>
      </c>
      <c r="W25" s="35">
        <f t="shared" si="21"/>
        <v>70.674486803519059</v>
      </c>
      <c r="X25" s="35">
        <f t="shared" si="22"/>
        <v>54.966538837506576</v>
      </c>
      <c r="Y25" s="35">
        <f t="shared" si="23"/>
        <v>78.83046369153044</v>
      </c>
      <c r="Z25" s="35">
        <f t="shared" si="24"/>
        <v>75.145976136075149</v>
      </c>
      <c r="AA25" s="35">
        <f t="shared" si="25"/>
        <v>-4.4714893325560823</v>
      </c>
      <c r="AB25" s="35">
        <f t="shared" si="26"/>
        <v>-4.4714893325560752</v>
      </c>
      <c r="AC25" s="35">
        <f t="shared" si="27"/>
        <v>-4.4714893325560894</v>
      </c>
      <c r="AF25">
        <v>1.7</v>
      </c>
      <c r="AG25">
        <v>2.17</v>
      </c>
      <c r="AJ25" t="s">
        <v>340</v>
      </c>
    </row>
    <row r="26" spans="1:36" ht="15" x14ac:dyDescent="0.25">
      <c r="A26">
        <v>2.02</v>
      </c>
      <c r="B26">
        <v>3.9</v>
      </c>
      <c r="C26">
        <v>3.41</v>
      </c>
      <c r="D26" s="20">
        <f t="shared" si="3"/>
        <v>4.4714893325560778E-2</v>
      </c>
      <c r="E26" s="17">
        <f>IF(OR($A26="",$B26="",$C26=""),"",A26*'MPTO_working_3-way'!$I25)</f>
        <v>2.1103240845176328</v>
      </c>
      <c r="F26" s="21">
        <f>IF(OR($A26="",$B26="",$C26=""),"",B26*'MPTO_working_3-way'!$I25)</f>
        <v>4.0743880839696871</v>
      </c>
      <c r="G26" s="22">
        <f>IF(OR($A26="",$B26="",$C26=""),"",C26*'MPTO_working_3-way'!$I25)</f>
        <v>3.5624777862401622</v>
      </c>
      <c r="H26" s="17">
        <f>IF(OR($A26="",$B26="",$C26=""),"",'MPTO_working_3-way'!E25)</f>
        <v>2.0827061762290358</v>
      </c>
      <c r="I26" s="21">
        <f>IF(OR($A26="",$B26="",$C26=""),"",'MPTO_working_3-way'!F25)</f>
        <v>4.1406960147723568</v>
      </c>
      <c r="J26" s="22">
        <f>IF(OR($A26="",$B26="",$C26=""),"",'MPTO_working_3-way'!G25)</f>
        <v>3.5925970833753103</v>
      </c>
      <c r="K26" s="17">
        <f>IF(OR($A26="",$B26="",$C26=""),"",'OddsRatio_working_3-way'!H25)</f>
        <v>2.0936431979850223</v>
      </c>
      <c r="L26" s="21">
        <f>IF(OR($A26="",$B26="",$C26=""),"",'OddsRatio_working_3-way'!I25)</f>
        <v>4.1093777197613379</v>
      </c>
      <c r="M26" s="22">
        <f>IF(OR($A26="",$B26="",$C26=""),"",'OddsRatio_working_3-way'!J25)</f>
        <v>3.5840001050430432</v>
      </c>
      <c r="N26" s="23">
        <f t="shared" si="16"/>
        <v>47.386086683864718</v>
      </c>
      <c r="O26" s="24">
        <f t="shared" si="17"/>
        <v>24.543562846514547</v>
      </c>
      <c r="P26" s="24">
        <f t="shared" si="18"/>
        <v>28.070350469620742</v>
      </c>
      <c r="Q26" t="s">
        <v>193</v>
      </c>
      <c r="R26" t="s">
        <v>194</v>
      </c>
      <c r="S26" t="s">
        <v>334</v>
      </c>
      <c r="T26" s="35">
        <v>100</v>
      </c>
      <c r="U26" s="35">
        <f t="shared" si="19"/>
        <v>58.847736625514408</v>
      </c>
      <c r="V26" s="35">
        <f t="shared" si="20"/>
        <v>73.190348525469176</v>
      </c>
      <c r="W26" s="35">
        <f t="shared" si="21"/>
        <v>63.503649635036496</v>
      </c>
      <c r="X26" s="35">
        <f t="shared" si="22"/>
        <v>63.306001839494328</v>
      </c>
      <c r="Y26" s="35">
        <f t="shared" si="23"/>
        <v>77.64861373944909</v>
      </c>
      <c r="Z26" s="35">
        <f t="shared" si="24"/>
        <v>67.961914849016424</v>
      </c>
      <c r="AA26" s="35">
        <f t="shared" si="25"/>
        <v>-4.4582652139799208</v>
      </c>
      <c r="AB26" s="35">
        <f t="shared" si="26"/>
        <v>-4.4582652139799137</v>
      </c>
      <c r="AC26" s="35">
        <f t="shared" si="27"/>
        <v>-4.4582652139799279</v>
      </c>
      <c r="AF26">
        <v>1.61</v>
      </c>
      <c r="AG26">
        <v>2.35</v>
      </c>
      <c r="AJ26" t="s">
        <v>340</v>
      </c>
    </row>
    <row r="27" spans="1:36" ht="15" x14ac:dyDescent="0.25">
      <c r="A27">
        <v>2.4300000000000002</v>
      </c>
      <c r="B27">
        <v>3.73</v>
      </c>
      <c r="C27">
        <v>2.74</v>
      </c>
      <c r="D27" s="20">
        <f t="shared" si="3"/>
        <v>4.4582652139799173E-2</v>
      </c>
      <c r="E27" s="17">
        <f>IF(OR($A27="",$B27="",$C27=""),"",A27*'MPTO_working_3-way'!$I26)</f>
        <v>2.538335844699712</v>
      </c>
      <c r="F27" s="21">
        <f>IF(OR($A27="",$B27="",$C27=""),"",B27*'MPTO_working_3-way'!$I26)</f>
        <v>3.8962932924814511</v>
      </c>
      <c r="G27" s="22">
        <f>IF(OR($A27="",$B27="",$C27=""),"",C27*'MPTO_working_3-way'!$I26)</f>
        <v>2.8621564668630501</v>
      </c>
      <c r="H27" s="17">
        <f>IF(OR($A27="",$B27="",$C27=""),"",'MPTO_working_3-way'!E26)</f>
        <v>2.5210396534596744</v>
      </c>
      <c r="I27" s="21">
        <f>IF(OR($A27="",$B27="",$C27=""),"",'MPTO_working_3-way'!F26)</f>
        <v>3.9488913832578603</v>
      </c>
      <c r="J27" s="22">
        <f>IF(OR($A27="",$B27="",$C27=""),"",'MPTO_working_3-way'!G26)</f>
        <v>2.8563053916416066</v>
      </c>
      <c r="K27" s="17">
        <f>IF(OR($A27="",$B27="",$C27=""),"",'OddsRatio_working_3-way'!H26)</f>
        <v>2.529405961717714</v>
      </c>
      <c r="L27" s="21">
        <f>IF(OR($A27="",$B27="",$C27=""),"",'OddsRatio_working_3-way'!I26)</f>
        <v>3.9197750178247266</v>
      </c>
      <c r="M27" s="22">
        <f>IF(OR($A27="",$B27="",$C27=""),"",'OddsRatio_working_3-way'!J26)</f>
        <v>2.8609555058663103</v>
      </c>
      <c r="N27" s="23">
        <f t="shared" si="16"/>
        <v>39.395890109974836</v>
      </c>
      <c r="O27" s="24">
        <f t="shared" si="17"/>
        <v>25.665419026069397</v>
      </c>
      <c r="P27" s="24">
        <f t="shared" si="18"/>
        <v>34.938690863955777</v>
      </c>
      <c r="Q27" t="s">
        <v>195</v>
      </c>
      <c r="R27" t="s">
        <v>196</v>
      </c>
      <c r="S27" t="s">
        <v>334</v>
      </c>
      <c r="T27" s="35">
        <v>100</v>
      </c>
      <c r="U27" s="35">
        <f t="shared" si="19"/>
        <v>63.898916967509031</v>
      </c>
      <c r="V27" s="35">
        <f t="shared" si="20"/>
        <v>71.751412429378533</v>
      </c>
      <c r="W27" s="35">
        <f t="shared" si="21"/>
        <v>60</v>
      </c>
      <c r="X27" s="35">
        <f t="shared" si="22"/>
        <v>68.248587570621467</v>
      </c>
      <c r="Y27" s="35">
        <f t="shared" si="23"/>
        <v>76.101083032490976</v>
      </c>
      <c r="Z27" s="35">
        <f t="shared" si="24"/>
        <v>64.349670603112457</v>
      </c>
      <c r="AA27" s="35">
        <f t="shared" si="25"/>
        <v>-4.3496706031124361</v>
      </c>
      <c r="AB27" s="35">
        <f t="shared" si="26"/>
        <v>-4.3496706031124432</v>
      </c>
      <c r="AC27" s="35">
        <f t="shared" si="27"/>
        <v>-4.3496706031124575</v>
      </c>
      <c r="AF27">
        <v>1.67</v>
      </c>
      <c r="AG27">
        <v>2.23</v>
      </c>
      <c r="AJ27" t="s">
        <v>340</v>
      </c>
    </row>
    <row r="28" spans="1:36" ht="15" x14ac:dyDescent="0.25">
      <c r="A28">
        <v>2.77</v>
      </c>
      <c r="B28">
        <v>3.54</v>
      </c>
      <c r="C28">
        <v>2.5</v>
      </c>
      <c r="D28" s="20">
        <f t="shared" si="3"/>
        <v>4.3496706031124432E-2</v>
      </c>
      <c r="E28" s="17">
        <f>IF(OR($A28="",$B28="",$C28=""),"",A28*'MPTO_working_3-way'!$I27)</f>
        <v>2.8904858757062146</v>
      </c>
      <c r="F28" s="21">
        <f>IF(OR($A28="",$B28="",$C28=""),"",B28*'MPTO_working_3-way'!$I27)</f>
        <v>3.6939783393501804</v>
      </c>
      <c r="G28" s="22">
        <f>IF(OR($A28="",$B28="",$C28=""),"",C28*'MPTO_working_3-way'!$I27)</f>
        <v>2.6087417650778111</v>
      </c>
      <c r="H28" s="17">
        <f>IF(OR($A28="",$B28="",$C28=""),"",'MPTO_working_3-way'!E27)</f>
        <v>2.8859035383401941</v>
      </c>
      <c r="I28" s="21">
        <f>IF(OR($A28="",$B28="",$C28=""),"",'MPTO_working_3-way'!F27)</f>
        <v>3.7315246566237246</v>
      </c>
      <c r="J28" s="22">
        <f>IF(OR($A28="",$B28="",$C28=""),"",'MPTO_working_3-way'!G27)</f>
        <v>2.5940263340752212</v>
      </c>
      <c r="K28" s="17">
        <f>IF(OR($A28="",$B28="",$C28=""),"",'OddsRatio_working_3-way'!H27)</f>
        <v>2.8893337302295703</v>
      </c>
      <c r="L28" s="21">
        <f>IF(OR($A28="",$B28="",$C28=""),"",'OddsRatio_working_3-way'!I27)</f>
        <v>3.711247273888763</v>
      </c>
      <c r="M28" s="22">
        <f>IF(OR($A28="",$B28="",$C28=""),"",'OddsRatio_working_3-way'!J27)</f>
        <v>2.6011302798555676</v>
      </c>
      <c r="N28" s="23">
        <f t="shared" si="16"/>
        <v>34.596259694771078</v>
      </c>
      <c r="O28" s="24">
        <f t="shared" si="17"/>
        <v>27.07108456342257</v>
      </c>
      <c r="P28" s="24">
        <f t="shared" si="18"/>
        <v>38.332655741806356</v>
      </c>
      <c r="Q28" t="s">
        <v>197</v>
      </c>
      <c r="R28" t="s">
        <v>198</v>
      </c>
      <c r="S28" t="s">
        <v>334</v>
      </c>
      <c r="T28" s="35">
        <v>100</v>
      </c>
      <c r="U28" s="35">
        <f t="shared" si="19"/>
        <v>60.9375</v>
      </c>
      <c r="V28" s="35">
        <f t="shared" si="20"/>
        <v>69.696969696969703</v>
      </c>
      <c r="W28" s="35">
        <f t="shared" si="21"/>
        <v>64.912280701754383</v>
      </c>
      <c r="X28" s="35">
        <f t="shared" si="22"/>
        <v>65.390749601275914</v>
      </c>
      <c r="Y28" s="35">
        <f t="shared" si="23"/>
        <v>74.150219298245617</v>
      </c>
      <c r="Z28" s="35">
        <f t="shared" si="24"/>
        <v>69.365530303030297</v>
      </c>
      <c r="AA28" s="35">
        <f t="shared" si="25"/>
        <v>-4.453249601275914</v>
      </c>
      <c r="AB28" s="35">
        <f t="shared" si="26"/>
        <v>-4.453249601275914</v>
      </c>
      <c r="AC28" s="35">
        <f t="shared" si="27"/>
        <v>-4.453249601275914</v>
      </c>
      <c r="AF28">
        <v>1.83</v>
      </c>
      <c r="AG28">
        <v>2.02</v>
      </c>
      <c r="AJ28" t="s">
        <v>340</v>
      </c>
    </row>
    <row r="29" spans="1:36" ht="15" x14ac:dyDescent="0.25">
      <c r="A29">
        <v>2.56</v>
      </c>
      <c r="B29">
        <v>3.3</v>
      </c>
      <c r="C29">
        <v>2.85</v>
      </c>
      <c r="D29" s="20">
        <f t="shared" si="3"/>
        <v>4.4532496012759104E-2</v>
      </c>
      <c r="E29" s="17">
        <f>IF(OR($A29="",$B29="",$C29=""),"",A29*'MPTO_working_3-way'!$I28)</f>
        <v>2.6740031897926633</v>
      </c>
      <c r="F29" s="21">
        <f>IF(OR($A29="",$B29="",$C29=""),"",B29*'MPTO_working_3-way'!$I28)</f>
        <v>3.4469572368421049</v>
      </c>
      <c r="G29" s="22">
        <f>IF(OR($A29="",$B29="",$C29=""),"",C29*'MPTO_working_3-way'!$I28)</f>
        <v>2.9769176136363638</v>
      </c>
      <c r="H29" s="17">
        <f>IF(OR($A29="",$B29="",$C29=""),"",'MPTO_working_3-way'!E28)</f>
        <v>2.661125602369689</v>
      </c>
      <c r="I29" s="21">
        <f>IF(OR($A29="",$B29="",$C29=""),"",'MPTO_working_3-way'!F28)</f>
        <v>3.469979534776467</v>
      </c>
      <c r="J29" s="22">
        <f>IF(OR($A29="",$B29="",$C29=""),"",'MPTO_working_3-way'!G28)</f>
        <v>2.9758979556522385</v>
      </c>
      <c r="K29" s="17">
        <f>IF(OR($A29="",$B29="",$C29=""),"",'OddsRatio_working_3-way'!H28)</f>
        <v>2.6671984752651321</v>
      </c>
      <c r="L29" s="21">
        <f>IF(OR($A29="",$B29="",$C29=""),"",'OddsRatio_working_3-way'!I28)</f>
        <v>3.4580490340447456</v>
      </c>
      <c r="M29" s="22">
        <f>IF(OR($A29="",$B29="",$C29=""),"",'OddsRatio_working_3-way'!J28)</f>
        <v>2.9771263969490347</v>
      </c>
      <c r="N29" s="23">
        <f t="shared" si="16"/>
        <v>37.397113205296435</v>
      </c>
      <c r="O29" s="24">
        <f t="shared" si="17"/>
        <v>29.011093880472387</v>
      </c>
      <c r="P29" s="24">
        <f t="shared" si="18"/>
        <v>33.591792914231185</v>
      </c>
      <c r="Q29" t="s">
        <v>199</v>
      </c>
      <c r="R29" t="s">
        <v>200</v>
      </c>
      <c r="S29" t="s">
        <v>334</v>
      </c>
      <c r="T29" s="35">
        <v>100</v>
      </c>
      <c r="U29" s="35">
        <f t="shared" si="19"/>
        <v>39.393939393939398</v>
      </c>
      <c r="V29" s="35">
        <f t="shared" si="20"/>
        <v>75</v>
      </c>
      <c r="W29" s="35">
        <f t="shared" si="21"/>
        <v>80.732177263969163</v>
      </c>
      <c r="X29" s="35">
        <f t="shared" si="22"/>
        <v>44.267822736030823</v>
      </c>
      <c r="Y29" s="35">
        <f t="shared" si="23"/>
        <v>79.873883342091432</v>
      </c>
      <c r="Z29" s="35">
        <f t="shared" si="24"/>
        <v>85.606060606060609</v>
      </c>
      <c r="AA29" s="35">
        <f t="shared" si="25"/>
        <v>-4.8738833420914247</v>
      </c>
      <c r="AB29" s="35">
        <f t="shared" si="26"/>
        <v>-4.8738833420914318</v>
      </c>
      <c r="AC29" s="35">
        <f t="shared" si="27"/>
        <v>-4.873883342091446</v>
      </c>
      <c r="AF29">
        <v>1.89</v>
      </c>
      <c r="AG29">
        <v>1.94</v>
      </c>
      <c r="AJ29" t="s">
        <v>340</v>
      </c>
    </row>
    <row r="30" spans="1:36" s="35" customFormat="1" ht="15" x14ac:dyDescent="0.25">
      <c r="A30">
        <v>1.65</v>
      </c>
      <c r="B30">
        <v>4</v>
      </c>
      <c r="C30">
        <v>5.19</v>
      </c>
      <c r="D30" s="20">
        <f t="shared" si="3"/>
        <v>4.8738833420914229E-2</v>
      </c>
      <c r="E30" s="17">
        <f>IF(OR($A30="",$B30="",$C30=""),"",A30*'MPTO_working_3-way'!$I29)</f>
        <v>1.7304190751445083</v>
      </c>
      <c r="F30" s="21">
        <f>IF(OR($A30="",$B30="",$C30=""),"",B30*'MPTO_working_3-way'!$I29)</f>
        <v>4.1949553336836569</v>
      </c>
      <c r="G30" s="22">
        <f>IF(OR($A30="",$B30="",$C30=""),"",C30*'MPTO_working_3-way'!$I29)</f>
        <v>5.4429545454545449</v>
      </c>
      <c r="H30" s="17">
        <f>IF(OR($A30="",$B30="",$C30=""),"",'MPTO_working_3-way'!E29)</f>
        <v>1.6954488083747861</v>
      </c>
      <c r="I30" s="21">
        <f>IF(OR($A30="",$B30="",$C30=""),"",'MPTO_working_3-way'!F29)</f>
        <v>4.2780067440989127</v>
      </c>
      <c r="J30" s="22">
        <f>IF(OR($A30="",$B30="",$C30=""),"",'MPTO_working_3-way'!G29)</f>
        <v>5.6679076693968717</v>
      </c>
      <c r="K30" s="17">
        <f>IF(OR($A30="",$B30="",$C30=""),"",'OddsRatio_working_3-way'!H29)</f>
        <v>1.7074154878970387</v>
      </c>
      <c r="L30" s="21">
        <f>IF(OR($A30="",$B30="",$C30=""),"",'OddsRatio_working_3-way'!I29)</f>
        <v>4.2649945595247951</v>
      </c>
      <c r="M30" s="22">
        <f>IF(OR($A30="",$B30="",$C30=""),"",'OddsRatio_working_3-way'!J29)</f>
        <v>5.5601090681362972</v>
      </c>
      <c r="N30" s="23">
        <f t="shared" si="16"/>
        <v>57.789469288905607</v>
      </c>
      <c r="O30" s="24">
        <f t="shared" si="17"/>
        <v>23.83815608167356</v>
      </c>
      <c r="P30" s="24">
        <f t="shared" si="18"/>
        <v>18.372374629420854</v>
      </c>
      <c r="Q30" t="s">
        <v>201</v>
      </c>
      <c r="R30" t="s">
        <v>202</v>
      </c>
      <c r="S30" t="s">
        <v>334</v>
      </c>
      <c r="T30" s="35">
        <v>100</v>
      </c>
      <c r="U30" s="35">
        <f t="shared" si="19"/>
        <v>45.652173913043477</v>
      </c>
      <c r="V30" s="35">
        <f t="shared" si="20"/>
        <v>73.614775725593674</v>
      </c>
      <c r="W30" s="35">
        <f t="shared" si="21"/>
        <v>75.961538461538453</v>
      </c>
      <c r="X30" s="35">
        <f t="shared" si="22"/>
        <v>50.423685812867866</v>
      </c>
      <c r="Y30" s="35">
        <f t="shared" si="23"/>
        <v>78.386287625418063</v>
      </c>
      <c r="Z30" s="35">
        <f t="shared" si="24"/>
        <v>80.733050361362842</v>
      </c>
      <c r="AA30" s="35">
        <f t="shared" si="25"/>
        <v>-4.7715118998243895</v>
      </c>
      <c r="AB30" s="35">
        <f t="shared" si="26"/>
        <v>-4.7715118998243895</v>
      </c>
      <c r="AC30" s="35">
        <f t="shared" si="27"/>
        <v>-4.7715118998243895</v>
      </c>
      <c r="AD30" s="36"/>
      <c r="AE30" s="36"/>
      <c r="AF30">
        <v>1.85</v>
      </c>
      <c r="AG30">
        <v>1.99</v>
      </c>
      <c r="AH30" s="36"/>
      <c r="AI30" s="36"/>
      <c r="AJ30" t="s">
        <v>340</v>
      </c>
    </row>
    <row r="31" spans="1:36" ht="15" x14ac:dyDescent="0.25">
      <c r="A31">
        <v>1.84</v>
      </c>
      <c r="B31">
        <v>3.79</v>
      </c>
      <c r="C31">
        <v>4.16</v>
      </c>
      <c r="D31" s="20">
        <f t="shared" si="3"/>
        <v>4.7715118998243877E-2</v>
      </c>
      <c r="E31" s="17">
        <f>IF(OR($A31="",$B31="",$C31=""),"",A31*'MPTO_working_3-way'!$I30)</f>
        <v>1.9277958189567688</v>
      </c>
      <c r="F31" s="21">
        <f>IF(OR($A31="",$B31="",$C31=""),"",B31*'MPTO_working_3-way'!$I30)</f>
        <v>3.9708403010033444</v>
      </c>
      <c r="G31" s="22">
        <f>IF(OR($A31="",$B31="",$C31=""),"",C31*'MPTO_working_3-way'!$I30)</f>
        <v>4.3584948950326945</v>
      </c>
      <c r="H31" s="17">
        <f>IF(OR($A31="",$B31="",$C31=""),"",'MPTO_working_3-way'!E30)</f>
        <v>1.8954714906090773</v>
      </c>
      <c r="I31" s="21">
        <f>IF(OR($A31="",$B31="",$C31=""),"",'MPTO_working_3-way'!F30)</f>
        <v>4.0331166780110417</v>
      </c>
      <c r="J31" s="22">
        <f>IF(OR($A31="",$B31="",$C31=""),"",'MPTO_working_3-way'!G30)</f>
        <v>4.4547482629504778</v>
      </c>
      <c r="K31" s="17">
        <f>IF(OR($A31="",$B31="",$C31=""),"",'OddsRatio_working_3-way'!H30)</f>
        <v>1.9073780657425001</v>
      </c>
      <c r="L31" s="21">
        <f>IF(OR($A31="",$B31="",$C31=""),"",'OddsRatio_working_3-way'!I30)</f>
        <v>4.0137914326447319</v>
      </c>
      <c r="M31" s="22">
        <f>IF(OR($A31="",$B31="",$C31=""),"",'OddsRatio_working_3-way'!J30)</f>
        <v>4.4134698663646441</v>
      </c>
      <c r="N31" s="23">
        <f t="shared" si="16"/>
        <v>51.872713394572692</v>
      </c>
      <c r="O31" s="24">
        <f t="shared" si="17"/>
        <v>25.183586450135554</v>
      </c>
      <c r="P31" s="24">
        <f t="shared" si="18"/>
        <v>22.943700155291765</v>
      </c>
      <c r="Q31" t="s">
        <v>203</v>
      </c>
      <c r="R31" t="s">
        <v>204</v>
      </c>
      <c r="S31" t="s">
        <v>334</v>
      </c>
      <c r="T31" s="35">
        <v>100</v>
      </c>
      <c r="U31" s="35">
        <f t="shared" si="19"/>
        <v>58.50622406639004</v>
      </c>
      <c r="V31" s="35">
        <f t="shared" si="20"/>
        <v>70.760233918128648</v>
      </c>
      <c r="W31" s="35">
        <f t="shared" si="21"/>
        <v>66.329966329966325</v>
      </c>
      <c r="X31" s="35">
        <f t="shared" si="22"/>
        <v>62.909799751905005</v>
      </c>
      <c r="Y31" s="35">
        <f t="shared" si="23"/>
        <v>75.163809603643614</v>
      </c>
      <c r="Z31" s="35">
        <f t="shared" si="24"/>
        <v>70.733542015481305</v>
      </c>
      <c r="AA31" s="35">
        <f t="shared" si="25"/>
        <v>-4.4035756855149657</v>
      </c>
      <c r="AB31" s="35">
        <f t="shared" si="26"/>
        <v>-4.4035756855149657</v>
      </c>
      <c r="AC31" s="35">
        <f t="shared" si="27"/>
        <v>-4.4035756855149799</v>
      </c>
      <c r="AF31">
        <v>1.83</v>
      </c>
      <c r="AG31">
        <v>2.02</v>
      </c>
      <c r="AJ31" t="s">
        <v>340</v>
      </c>
    </row>
    <row r="32" spans="1:36" ht="15" x14ac:dyDescent="0.25">
      <c r="A32">
        <v>2.41</v>
      </c>
      <c r="B32">
        <v>3.42</v>
      </c>
      <c r="C32">
        <v>2.97</v>
      </c>
      <c r="D32" s="20">
        <f t="shared" si="3"/>
        <v>4.403575685514971E-2</v>
      </c>
      <c r="E32" s="17">
        <f>IF(OR($A32="",$B32="",$C32=""),"",A32*'MPTO_working_3-way'!$I31)</f>
        <v>2.5161261740209109</v>
      </c>
      <c r="F32" s="21">
        <f>IF(OR($A32="",$B32="",$C32=""),"",B32*'MPTO_working_3-way'!$I31)</f>
        <v>3.5706022884446118</v>
      </c>
      <c r="G32" s="22">
        <f>IF(OR($A32="",$B32="",$C32=""),"",C32*'MPTO_working_3-way'!$I31)</f>
        <v>3.100786197859795</v>
      </c>
      <c r="H32" s="17">
        <f>IF(OR($A32="",$B32="",$C32=""),"",'MPTO_working_3-way'!E31)</f>
        <v>2.4983812131317999</v>
      </c>
      <c r="I32" s="21">
        <f>IF(OR($A32="",$B32="",$C32=""),"",'MPTO_working_3-way'!F31)</f>
        <v>3.6007609462139349</v>
      </c>
      <c r="J32" s="22">
        <f>IF(OR($A32="",$B32="",$C32=""),"",'MPTO_working_3-way'!G31)</f>
        <v>3.1053802938469937</v>
      </c>
      <c r="K32" s="17">
        <f>IF(OR($A32="",$B32="",$C32=""),"",'OddsRatio_working_3-way'!H31)</f>
        <v>2.5063477897419828</v>
      </c>
      <c r="L32" s="21">
        <f>IF(OR($A32="",$B32="",$C32=""),"",'OddsRatio_working_3-way'!I31)</f>
        <v>3.5853628731741836</v>
      </c>
      <c r="M32" s="22">
        <f>IF(OR($A32="",$B32="",$C32=""),"",'OddsRatio_working_3-way'!J31)</f>
        <v>3.1046135785756785</v>
      </c>
      <c r="N32" s="23">
        <f t="shared" si="16"/>
        <v>39.743634891009613</v>
      </c>
      <c r="O32" s="24">
        <f t="shared" si="17"/>
        <v>28.006479557699759</v>
      </c>
      <c r="P32" s="24">
        <f t="shared" si="18"/>
        <v>32.249885551290625</v>
      </c>
      <c r="Q32" t="s">
        <v>205</v>
      </c>
      <c r="R32" t="s">
        <v>206</v>
      </c>
      <c r="S32" t="s">
        <v>334</v>
      </c>
      <c r="T32" s="35">
        <v>100</v>
      </c>
      <c r="U32" s="35">
        <f t="shared" si="19"/>
        <v>38.650306748466257</v>
      </c>
      <c r="V32" s="35">
        <f t="shared" si="20"/>
        <v>76.30331753554502</v>
      </c>
      <c r="W32" s="35">
        <f t="shared" si="21"/>
        <v>80.119284294234589</v>
      </c>
      <c r="X32" s="35">
        <f t="shared" si="22"/>
        <v>43.577398170220384</v>
      </c>
      <c r="Y32" s="35">
        <f t="shared" si="23"/>
        <v>81.230408957299147</v>
      </c>
      <c r="Z32" s="35">
        <f t="shared" si="24"/>
        <v>85.046375715988717</v>
      </c>
      <c r="AA32" s="35">
        <f t="shared" si="25"/>
        <v>-4.9270914217541275</v>
      </c>
      <c r="AB32" s="35">
        <f t="shared" si="26"/>
        <v>-4.9270914217541275</v>
      </c>
      <c r="AC32" s="35">
        <f t="shared" si="27"/>
        <v>-4.9270914217541275</v>
      </c>
      <c r="AF32">
        <v>1.93</v>
      </c>
      <c r="AG32">
        <v>1.91</v>
      </c>
      <c r="AJ32" t="s">
        <v>340</v>
      </c>
    </row>
    <row r="33" spans="1:36" ht="15" x14ac:dyDescent="0.25">
      <c r="A33">
        <v>1.63</v>
      </c>
      <c r="B33">
        <v>4.22</v>
      </c>
      <c r="C33">
        <v>5.03</v>
      </c>
      <c r="D33" s="20">
        <f t="shared" si="3"/>
        <v>4.9270914217541151E-2</v>
      </c>
      <c r="E33" s="17">
        <f>IF(OR($A33="",$B33="",$C33=""),"",A33*'MPTO_working_3-way'!$I32)</f>
        <v>1.710311590174592</v>
      </c>
      <c r="F33" s="21">
        <f>IF(OR($A33="",$B33="",$C33=""),"",B33*'MPTO_working_3-way'!$I32)</f>
        <v>4.4279232579980237</v>
      </c>
      <c r="G33" s="22">
        <f>IF(OR($A33="",$B33="",$C33=""),"",C33*'MPTO_working_3-way'!$I32)</f>
        <v>5.2778326985142323</v>
      </c>
      <c r="H33" s="17">
        <f>IF(OR($A33="",$B33="",$C33=""),"",'MPTO_working_3-way'!E32)</f>
        <v>1.6748362542879747</v>
      </c>
      <c r="I33" s="21">
        <f>IF(OR($A33="",$B33="",$C33=""),"",'MPTO_working_3-way'!F32)</f>
        <v>4.5342593237328135</v>
      </c>
      <c r="J33" s="22">
        <f>IF(OR($A33="",$B33="",$C33=""),"",'MPTO_working_3-way'!G32)</f>
        <v>5.482951560340684</v>
      </c>
      <c r="K33" s="17">
        <f>IF(OR($A33="",$B33="",$C33=""),"",'OddsRatio_working_3-way'!H32)</f>
        <v>1.6867593746111809</v>
      </c>
      <c r="L33" s="21">
        <f>IF(OR($A33="",$B33="",$C33=""),"",'OddsRatio_working_3-way'!I32)</f>
        <v>4.5101034702349256</v>
      </c>
      <c r="M33" s="22">
        <f>IF(OR($A33="",$B33="",$C33=""),"",'OddsRatio_working_3-way'!J32)</f>
        <v>5.3930798090207306</v>
      </c>
      <c r="N33" s="23">
        <f t="shared" si="16"/>
        <v>58.468878170785118</v>
      </c>
      <c r="O33" s="24">
        <f t="shared" si="17"/>
        <v>22.583950573075771</v>
      </c>
      <c r="P33" s="24">
        <f t="shared" si="18"/>
        <v>18.947171256139114</v>
      </c>
      <c r="Q33" t="s">
        <v>207</v>
      </c>
      <c r="R33" t="s">
        <v>208</v>
      </c>
      <c r="S33" t="s">
        <v>334</v>
      </c>
      <c r="T33" s="35">
        <v>100</v>
      </c>
      <c r="U33" s="35">
        <f t="shared" si="19"/>
        <v>54.751131221719454</v>
      </c>
      <c r="V33" s="35">
        <f t="shared" si="20"/>
        <v>71.428571428571431</v>
      </c>
      <c r="W33" s="35">
        <f t="shared" si="21"/>
        <v>68.253968253968253</v>
      </c>
      <c r="X33" s="35">
        <f t="shared" si="22"/>
        <v>60.317460317460316</v>
      </c>
      <c r="Y33" s="35">
        <f t="shared" si="23"/>
        <v>76.994900524312285</v>
      </c>
      <c r="Z33" s="35">
        <f t="shared" si="24"/>
        <v>73.820297349709122</v>
      </c>
      <c r="AA33" s="35">
        <f t="shared" si="25"/>
        <v>-5.566329095740862</v>
      </c>
      <c r="AB33" s="35">
        <f t="shared" si="26"/>
        <v>-5.5663290957408549</v>
      </c>
      <c r="AC33" s="35">
        <f t="shared" si="27"/>
        <v>-5.5663290957408691</v>
      </c>
      <c r="AF33">
        <v>1.69</v>
      </c>
      <c r="AG33">
        <v>2.19</v>
      </c>
      <c r="AJ33" t="s">
        <v>340</v>
      </c>
    </row>
    <row r="34" spans="1:36" ht="15" x14ac:dyDescent="0.25">
      <c r="A34">
        <v>2.21</v>
      </c>
      <c r="B34">
        <v>3.5</v>
      </c>
      <c r="C34">
        <v>3.15</v>
      </c>
      <c r="D34" s="20">
        <f t="shared" si="3"/>
        <v>5.5663290957408629E-2</v>
      </c>
      <c r="E34" s="17">
        <f>IF(OR($A34="",$B34="",$C34=""),"",A34*'MPTO_working_3-way'!$I33)</f>
        <v>2.333015873015873</v>
      </c>
      <c r="F34" s="21">
        <f>IF(OR($A34="",$B34="",$C34=""),"",B34*'MPTO_working_3-way'!$I33)</f>
        <v>3.6948215183509303</v>
      </c>
      <c r="G34" s="22">
        <f>IF(OR($A34="",$B34="",$C34=""),"",C34*'MPTO_working_3-way'!$I33)</f>
        <v>3.3253393665158373</v>
      </c>
      <c r="H34" s="17">
        <f>IF(OR($A34="",$B34="",$C34=""),"",'MPTO_working_3-way'!E33)</f>
        <v>2.3044965517241378</v>
      </c>
      <c r="I34" s="21">
        <f>IF(OR($A34="",$B34="",$C34=""),"",'MPTO_working_3-way'!F33)</f>
        <v>3.7430773366789141</v>
      </c>
      <c r="J34" s="22">
        <f>IF(OR($A34="",$B34="",$C34=""),"",'MPTO_working_3-way'!G33)</f>
        <v>3.3455346415698841</v>
      </c>
      <c r="K34" s="17">
        <f>IF(OR($A34="",$B34="",$C34=""),"",'OddsRatio_working_3-way'!H33)</f>
        <v>2.3164387734350425</v>
      </c>
      <c r="L34" s="21">
        <f>IF(OR($A34="",$B34="",$C34=""),"",'OddsRatio_working_3-way'!I33)</f>
        <v>3.7199148211467814</v>
      </c>
      <c r="M34" s="22">
        <f>IF(OR($A34="",$B34="",$C34=""),"",'OddsRatio_working_3-way'!J33)</f>
        <v>3.3391267461862317</v>
      </c>
      <c r="N34" s="23">
        <f t="shared" si="16"/>
        <v>42.862974554361138</v>
      </c>
      <c r="O34" s="24">
        <f t="shared" si="17"/>
        <v>27.064906790039462</v>
      </c>
      <c r="P34" s="24">
        <f t="shared" si="18"/>
        <v>30.0721186555994</v>
      </c>
      <c r="Q34" t="s">
        <v>209</v>
      </c>
      <c r="R34" t="s">
        <v>210</v>
      </c>
      <c r="S34" t="s">
        <v>334</v>
      </c>
      <c r="T34" s="35">
        <v>100</v>
      </c>
      <c r="U34" s="35">
        <f t="shared" si="19"/>
        <v>59.183673469387763</v>
      </c>
      <c r="V34" s="35">
        <f t="shared" si="20"/>
        <v>67.741935483870961</v>
      </c>
      <c r="W34" s="35">
        <f t="shared" si="21"/>
        <v>67.532467532467535</v>
      </c>
      <c r="X34" s="35">
        <f t="shared" si="22"/>
        <v>64.72559698366149</v>
      </c>
      <c r="Y34" s="35">
        <f t="shared" si="23"/>
        <v>73.283858998144709</v>
      </c>
      <c r="Z34" s="35">
        <f t="shared" si="24"/>
        <v>73.074391046741269</v>
      </c>
      <c r="AA34" s="35">
        <f t="shared" si="25"/>
        <v>-5.5419235142737264</v>
      </c>
      <c r="AB34" s="35">
        <f t="shared" si="26"/>
        <v>-5.5419235142737477</v>
      </c>
      <c r="AC34" s="35">
        <f t="shared" si="27"/>
        <v>-5.5419235142737335</v>
      </c>
      <c r="AF34">
        <v>1.92</v>
      </c>
      <c r="AG34">
        <v>1.88</v>
      </c>
      <c r="AJ34" t="s">
        <v>150</v>
      </c>
    </row>
    <row r="35" spans="1:36" s="35" customFormat="1" ht="15" x14ac:dyDescent="0.25">
      <c r="A35">
        <v>2.4500000000000002</v>
      </c>
      <c r="B35">
        <v>3.1</v>
      </c>
      <c r="C35">
        <v>3.08</v>
      </c>
      <c r="D35" s="20">
        <f t="shared" si="3"/>
        <v>5.5419235142737389E-2</v>
      </c>
      <c r="E35" s="17">
        <f>IF(OR($A35="",$B35="",$C35=""),"",A35*'MPTO_working_3-way'!$I34)</f>
        <v>2.5857771260997069</v>
      </c>
      <c r="F35" s="21">
        <f>IF(OR($A35="",$B35="",$C35=""),"",B35*'MPTO_working_3-way'!$I34)</f>
        <v>3.2717996289424862</v>
      </c>
      <c r="G35" s="22">
        <f>IF(OR($A35="",$B35="",$C35=""),"",C35*'MPTO_working_3-way'!$I34)</f>
        <v>3.2506912442396314</v>
      </c>
      <c r="H35" s="17">
        <f>IF(OR($A35="",$B35="",$C35=""),"",'MPTO_working_3-way'!E34)</f>
        <v>2.5661410873349033</v>
      </c>
      <c r="I35" s="21">
        <f>IF(OR($A35="",$B35="",$C35=""),"",'MPTO_working_3-way'!F34)</f>
        <v>3.2883101548150089</v>
      </c>
      <c r="J35" s="22">
        <f>IF(OR($A35="",$B35="",$C35=""),"",'MPTO_working_3-way'!G34)</f>
        <v>3.2658153625643367</v>
      </c>
      <c r="K35" s="17">
        <f>IF(OR($A35="",$B35="",$C35=""),"",'OddsRatio_working_3-way'!H34)</f>
        <v>2.5748687237864911</v>
      </c>
      <c r="L35" s="21">
        <f>IF(OR($A35="",$B35="",$C35=""),"",'OddsRatio_working_3-way'!I34)</f>
        <v>3.2808443585873315</v>
      </c>
      <c r="M35" s="22">
        <f>IF(OR($A35="",$B35="",$C35=""),"",'OddsRatio_working_3-way'!J34)</f>
        <v>3.2591220313626899</v>
      </c>
      <c r="N35" s="23">
        <f t="shared" si="16"/>
        <v>38.673093280408274</v>
      </c>
      <c r="O35" s="24">
        <f t="shared" si="17"/>
        <v>30.564218882903315</v>
      </c>
      <c r="P35" s="24">
        <f t="shared" si="18"/>
        <v>30.7626878366884</v>
      </c>
      <c r="Q35" t="s">
        <v>129</v>
      </c>
      <c r="R35" t="s">
        <v>131</v>
      </c>
      <c r="S35" t="s">
        <v>334</v>
      </c>
      <c r="T35" s="35">
        <v>100</v>
      </c>
      <c r="U35" s="35">
        <f t="shared" si="19"/>
        <v>50.248756218905463</v>
      </c>
      <c r="V35" s="35">
        <f t="shared" si="20"/>
        <v>70.149253731343279</v>
      </c>
      <c r="W35" s="35">
        <f t="shared" si="21"/>
        <v>73.890339425587456</v>
      </c>
      <c r="X35" s="35">
        <f t="shared" si="22"/>
        <v>55.960406843069244</v>
      </c>
      <c r="Y35" s="35">
        <f t="shared" si="23"/>
        <v>75.86090435550706</v>
      </c>
      <c r="Z35" s="35">
        <f t="shared" si="24"/>
        <v>79.601990049751251</v>
      </c>
      <c r="AA35" s="35">
        <f t="shared" si="25"/>
        <v>-5.7116506241637808</v>
      </c>
      <c r="AB35" s="35">
        <f t="shared" si="26"/>
        <v>-5.7116506241637808</v>
      </c>
      <c r="AC35" s="35">
        <f t="shared" si="27"/>
        <v>-5.711650624163795</v>
      </c>
      <c r="AD35" s="36"/>
      <c r="AE35" s="36"/>
      <c r="AF35">
        <v>2.44</v>
      </c>
      <c r="AG35">
        <v>1.55</v>
      </c>
      <c r="AH35" s="36"/>
      <c r="AI35" s="36"/>
      <c r="AJ35" t="s">
        <v>150</v>
      </c>
    </row>
    <row r="36" spans="1:36" ht="15" x14ac:dyDescent="0.25">
      <c r="A36">
        <v>2.0099999999999998</v>
      </c>
      <c r="B36">
        <v>3.35</v>
      </c>
      <c r="C36">
        <v>3.83</v>
      </c>
      <c r="D36" s="20">
        <f t="shared" si="3"/>
        <v>5.7116506241637666E-2</v>
      </c>
      <c r="E36" s="17">
        <f>IF(OR($A36="",$B36="",$C36=""),"",A36*'MPTO_working_3-way'!$I35)</f>
        <v>2.1248041775456916</v>
      </c>
      <c r="F36" s="21">
        <f>IF(OR($A36="",$B36="",$C36=""),"",B36*'MPTO_working_3-way'!$I35)</f>
        <v>3.5413402959094862</v>
      </c>
      <c r="G36" s="22">
        <f>IF(OR($A36="",$B36="",$C36=""),"",C36*'MPTO_working_3-way'!$I35)</f>
        <v>4.0487562189054724</v>
      </c>
      <c r="H36" s="17">
        <f>IF(OR($A36="",$B36="",$C36=""),"",'MPTO_working_3-way'!E35)</f>
        <v>2.0899794575712876</v>
      </c>
      <c r="I36" s="21">
        <f>IF(OR($A36="",$B36="",$C36=""),"",'MPTO_working_3-way'!F35)</f>
        <v>3.5782191717149803</v>
      </c>
      <c r="J36" s="22">
        <f>IF(OR($A36="",$B36="",$C36=""),"",'MPTO_working_3-way'!G35)</f>
        <v>4.1312451925656939</v>
      </c>
      <c r="K36" s="17">
        <f>IF(OR($A36="",$B36="",$C36=""),"",'OddsRatio_working_3-way'!H35)</f>
        <v>2.103643652411844</v>
      </c>
      <c r="L36" s="21">
        <f>IF(OR($A36="",$B36="",$C36=""),"",'OddsRatio_working_3-way'!I35)</f>
        <v>3.5678837457107284</v>
      </c>
      <c r="M36" s="22">
        <f>IF(OR($A36="",$B36="",$C36=""),"",'OddsRatio_working_3-way'!J35)</f>
        <v>4.0923876597282378</v>
      </c>
      <c r="N36" s="23">
        <f t="shared" si="16"/>
        <v>47.063160481690844</v>
      </c>
      <c r="O36" s="24">
        <f t="shared" si="17"/>
        <v>28.237896289014504</v>
      </c>
      <c r="P36" s="24">
        <f t="shared" si="18"/>
        <v>24.698943229294667</v>
      </c>
      <c r="Q36" t="s">
        <v>126</v>
      </c>
      <c r="R36" t="s">
        <v>130</v>
      </c>
      <c r="S36" t="s">
        <v>334</v>
      </c>
      <c r="T36" s="35">
        <v>100</v>
      </c>
      <c r="U36" s="35">
        <f t="shared" si="19"/>
        <v>24.81203007518797</v>
      </c>
      <c r="V36" s="35">
        <f t="shared" si="20"/>
        <v>77.477477477477478</v>
      </c>
      <c r="W36" s="35">
        <f t="shared" si="21"/>
        <v>91.379310344827587</v>
      </c>
      <c r="X36" s="35">
        <f t="shared" si="22"/>
        <v>31.143212177694934</v>
      </c>
      <c r="Y36" s="35">
        <f t="shared" si="23"/>
        <v>83.80865957998445</v>
      </c>
      <c r="Z36" s="35">
        <f t="shared" si="24"/>
        <v>97.710492447334545</v>
      </c>
      <c r="AA36" s="35">
        <f t="shared" si="25"/>
        <v>-6.3311821025069648</v>
      </c>
      <c r="AB36" s="35">
        <f t="shared" si="26"/>
        <v>-6.3311821025069719</v>
      </c>
      <c r="AC36" s="35">
        <f t="shared" si="27"/>
        <v>-6.3311821025069577</v>
      </c>
      <c r="AF36">
        <v>2.2000000000000002</v>
      </c>
      <c r="AG36">
        <v>1.66</v>
      </c>
      <c r="AJ36" t="s">
        <v>150</v>
      </c>
    </row>
    <row r="37" spans="1:36" ht="15" x14ac:dyDescent="0.25">
      <c r="A37">
        <v>1.33</v>
      </c>
      <c r="B37">
        <v>4.4400000000000004</v>
      </c>
      <c r="C37">
        <v>11.6</v>
      </c>
      <c r="D37" s="20">
        <f t="shared" si="3"/>
        <v>6.3311821025069603E-2</v>
      </c>
      <c r="E37" s="17">
        <f>IF(OR($A37="",$B37="",$C37=""),"",A37*'MPTO_working_3-way'!$I36)</f>
        <v>1.4142047219633427</v>
      </c>
      <c r="F37" s="21">
        <f>IF(OR($A37="",$B37="",$C37=""),"",B37*'MPTO_working_3-way'!$I36)</f>
        <v>4.7211044853513098</v>
      </c>
      <c r="G37" s="22">
        <f>IF(OR($A37="",$B37="",$C37=""),"",C37*'MPTO_working_3-way'!$I36)</f>
        <v>12.334417123890807</v>
      </c>
      <c r="H37" s="17">
        <f>IF(OR($A37="",$B37="",$C37=""),"",'MPTO_working_3-way'!E36)</f>
        <v>1.3684088283065798</v>
      </c>
      <c r="I37" s="21">
        <f>IF(OR($A37="",$B37="",$C37=""),"",'MPTO_working_3-way'!F36)</f>
        <v>4.8990481348898323</v>
      </c>
      <c r="J37" s="22">
        <f>IF(OR($A37="",$B37="",$C37=""),"",'MPTO_working_3-way'!G36)</f>
        <v>15.360285587858924</v>
      </c>
      <c r="K37" s="17">
        <f>IF(OR($A37="",$B37="",$C37=""),"",'OddsRatio_working_3-way'!H36)</f>
        <v>1.3817029564805405</v>
      </c>
      <c r="L37" s="21">
        <f>IF(OR($A37="",$B37="",$C37=""),"",'OddsRatio_working_3-way'!I36)</f>
        <v>4.9789641524032096</v>
      </c>
      <c r="M37" s="22">
        <f>IF(OR($A37="",$B37="",$C37=""),"",'OddsRatio_working_3-way'!J36)</f>
        <v>13.26076163240524</v>
      </c>
      <c r="N37" s="23">
        <f t="shared" si="16"/>
        <v>70.711120141905496</v>
      </c>
      <c r="O37" s="24">
        <f t="shared" si="17"/>
        <v>21.181484186651875</v>
      </c>
      <c r="P37" s="24">
        <f t="shared" si="18"/>
        <v>8.1073956714426139</v>
      </c>
      <c r="Q37" t="s">
        <v>128</v>
      </c>
      <c r="R37" t="s">
        <v>127</v>
      </c>
      <c r="S37" t="s">
        <v>334</v>
      </c>
      <c r="T37" s="35">
        <v>100</v>
      </c>
      <c r="U37" s="35">
        <f t="shared" si="19"/>
        <v>69.512195121951223</v>
      </c>
      <c r="V37" s="35">
        <f t="shared" si="20"/>
        <v>74.093264248704671</v>
      </c>
      <c r="W37" s="35">
        <f t="shared" si="21"/>
        <v>53.488372093023258</v>
      </c>
      <c r="X37" s="35">
        <f t="shared" si="22"/>
        <v>72.418363658272085</v>
      </c>
      <c r="Y37" s="35">
        <f t="shared" si="23"/>
        <v>76.999432785025519</v>
      </c>
      <c r="Z37" s="35">
        <f t="shared" si="24"/>
        <v>56.394540629344128</v>
      </c>
      <c r="AA37" s="35">
        <f t="shared" si="25"/>
        <v>-2.9061685363208625</v>
      </c>
      <c r="AB37" s="35">
        <f t="shared" si="26"/>
        <v>-2.9061685363208483</v>
      </c>
      <c r="AC37" s="35">
        <f t="shared" si="27"/>
        <v>-2.9061685363208696</v>
      </c>
      <c r="AF37">
        <v>2.0499999999999998</v>
      </c>
      <c r="AG37">
        <v>1.76</v>
      </c>
      <c r="AJ37" t="s">
        <v>150</v>
      </c>
    </row>
    <row r="38" spans="1:36" ht="15" x14ac:dyDescent="0.25">
      <c r="A38">
        <v>3.28</v>
      </c>
      <c r="B38">
        <v>3.86</v>
      </c>
      <c r="C38">
        <v>2.15</v>
      </c>
      <c r="D38" s="20">
        <f t="shared" si="3"/>
        <v>2.9061685363208634E-2</v>
      </c>
      <c r="E38" s="17">
        <f>IF(OR($A38="",$B38="",$C38=""),"",A38*'MPTO_working_3-way'!$I37)</f>
        <v>3.375322327991324</v>
      </c>
      <c r="F38" s="21">
        <f>IF(OR($A38="",$B38="",$C38=""),"",B38*'MPTO_working_3-way'!$I37)</f>
        <v>3.9721781055019854</v>
      </c>
      <c r="G38" s="22">
        <f>IF(OR($A38="",$B38="",$C38=""),"",C38*'MPTO_working_3-way'!$I37)</f>
        <v>2.2124826235308985</v>
      </c>
      <c r="H38" s="17">
        <f>IF(OR($A38="",$B38="",$C38=""),"",'MPTO_working_3-way'!E37)</f>
        <v>3.38763921891386</v>
      </c>
      <c r="I38" s="21">
        <f>IF(OR($A38="",$B38="",$C38=""),"",'MPTO_working_3-way'!F37)</f>
        <v>4.0099425875476067</v>
      </c>
      <c r="J38" s="22">
        <f>IF(OR($A38="",$B38="",$C38=""),"",'MPTO_working_3-way'!G37)</f>
        <v>2.1957316922335641</v>
      </c>
      <c r="K38" s="17">
        <f>IF(OR($A38="",$B38="",$C38=""),"",'OddsRatio_working_3-way'!H37)</f>
        <v>3.3845360160345486</v>
      </c>
      <c r="L38" s="21">
        <f>IF(OR($A38="",$B38="",$C38=""),"",'OddsRatio_working_3-way'!I37)</f>
        <v>3.9911285113415818</v>
      </c>
      <c r="M38" s="22">
        <f>IF(OR($A38="",$B38="",$C38=""),"",'OddsRatio_working_3-way'!J37)</f>
        <v>2.2027264993156712</v>
      </c>
      <c r="N38" s="23">
        <f t="shared" si="16"/>
        <v>29.626800134229146</v>
      </c>
      <c r="O38" s="24">
        <f t="shared" si="17"/>
        <v>25.175104777272434</v>
      </c>
      <c r="P38" s="24">
        <f t="shared" si="18"/>
        <v>45.19809508849842</v>
      </c>
      <c r="Q38" t="s">
        <v>211</v>
      </c>
      <c r="R38" t="s">
        <v>212</v>
      </c>
      <c r="S38" t="s">
        <v>334</v>
      </c>
      <c r="T38" s="35">
        <v>100</v>
      </c>
      <c r="U38" s="35">
        <f t="shared" si="19"/>
        <v>46.808510638297875</v>
      </c>
      <c r="V38" s="35">
        <f t="shared" si="20"/>
        <v>73.68421052631578</v>
      </c>
      <c r="W38" s="35">
        <f t="shared" si="21"/>
        <v>76.635514018691595</v>
      </c>
      <c r="X38" s="35">
        <f t="shared" si="22"/>
        <v>49.680275454992618</v>
      </c>
      <c r="Y38" s="35">
        <f t="shared" si="23"/>
        <v>76.555975343010545</v>
      </c>
      <c r="Z38" s="35">
        <f t="shared" si="24"/>
        <v>79.50727883538633</v>
      </c>
      <c r="AA38" s="35">
        <f t="shared" si="25"/>
        <v>-2.8717648166947427</v>
      </c>
      <c r="AB38" s="35">
        <f t="shared" si="26"/>
        <v>-2.871764816694764</v>
      </c>
      <c r="AC38" s="35">
        <f t="shared" si="27"/>
        <v>-2.8717648166947356</v>
      </c>
      <c r="AF38">
        <v>1.58</v>
      </c>
      <c r="AG38">
        <v>2.48</v>
      </c>
      <c r="AJ38" t="s">
        <v>341</v>
      </c>
    </row>
    <row r="39" spans="1:36" ht="15" x14ac:dyDescent="0.25">
      <c r="A39">
        <v>1.88</v>
      </c>
      <c r="B39">
        <v>3.8</v>
      </c>
      <c r="C39">
        <v>4.28</v>
      </c>
      <c r="D39" s="20">
        <f t="shared" si="3"/>
        <v>2.8717648166947329E-2</v>
      </c>
      <c r="E39" s="17">
        <f>IF(OR($A39="",$B39="",$C39=""),"",A39*'MPTO_working_3-way'!$I38)</f>
        <v>1.9339891785538608</v>
      </c>
      <c r="F39" s="21">
        <f>IF(OR($A39="",$B39="",$C39=""),"",B39*'MPTO_working_3-way'!$I38)</f>
        <v>3.9091270630343997</v>
      </c>
      <c r="G39" s="22">
        <f>IF(OR($A39="",$B39="",$C39=""),"",C39*'MPTO_working_3-way'!$I38)</f>
        <v>4.4029115341545344</v>
      </c>
      <c r="H39" s="17">
        <f>IF(OR($A39="",$B39="",$C39=""),"",'MPTO_working_3-way'!E38)</f>
        <v>1.9144532528334144</v>
      </c>
      <c r="I39" s="21">
        <f>IF(OR($A39="",$B39="",$C39=""),"",'MPTO_working_3-way'!F38)</f>
        <v>3.9434455434648017</v>
      </c>
      <c r="J39" s="22">
        <f>IF(OR($A39="",$B39="",$C39=""),"",'MPTO_working_3-way'!G38)</f>
        <v>4.4628450436705007</v>
      </c>
      <c r="K39" s="17">
        <f>IF(OR($A39="",$B39="",$C39=""),"",'OddsRatio_working_3-way'!H38)</f>
        <v>1.921864312374242</v>
      </c>
      <c r="L39" s="21">
        <f>IF(OR($A39="",$B39="",$C39=""),"",'OddsRatio_working_3-way'!I38)</f>
        <v>3.9332046302816788</v>
      </c>
      <c r="M39" s="22">
        <f>IF(OR($A39="",$B39="",$C39=""),"",'OddsRatio_working_3-way'!J38)</f>
        <v>4.4360397097585382</v>
      </c>
      <c r="N39" s="23">
        <f t="shared" si="16"/>
        <v>51.706597487156024</v>
      </c>
      <c r="O39" s="24">
        <f t="shared" si="17"/>
        <v>25.581158756803507</v>
      </c>
      <c r="P39" s="24">
        <f t="shared" si="18"/>
        <v>22.712243756040497</v>
      </c>
      <c r="Q39" t="s">
        <v>213</v>
      </c>
      <c r="R39" t="s">
        <v>214</v>
      </c>
      <c r="S39" t="s">
        <v>334</v>
      </c>
      <c r="T39" s="35">
        <v>100</v>
      </c>
      <c r="U39" s="35">
        <f t="shared" si="19"/>
        <v>56.896551724137922</v>
      </c>
      <c r="V39" s="35">
        <f t="shared" si="20"/>
        <v>70.930232558139537</v>
      </c>
      <c r="W39" s="35">
        <f t="shared" si="21"/>
        <v>69.325153374233125</v>
      </c>
      <c r="X39" s="35">
        <f t="shared" si="22"/>
        <v>59.744614067627346</v>
      </c>
      <c r="Y39" s="35">
        <f t="shared" si="23"/>
        <v>73.778294901628954</v>
      </c>
      <c r="Z39" s="35">
        <f t="shared" si="24"/>
        <v>72.173215717722542</v>
      </c>
      <c r="AA39" s="35">
        <f t="shared" si="25"/>
        <v>-2.8480623434894241</v>
      </c>
      <c r="AB39" s="35">
        <f t="shared" si="26"/>
        <v>-2.848062343489417</v>
      </c>
      <c r="AC39" s="35">
        <f t="shared" si="27"/>
        <v>-2.848062343489417</v>
      </c>
      <c r="AF39">
        <v>1.71</v>
      </c>
      <c r="AG39">
        <v>2.2200000000000002</v>
      </c>
      <c r="AJ39" t="s">
        <v>341</v>
      </c>
    </row>
    <row r="40" spans="1:36" ht="15" x14ac:dyDescent="0.25">
      <c r="A40">
        <v>2.3199999999999998</v>
      </c>
      <c r="B40">
        <v>3.44</v>
      </c>
      <c r="C40">
        <v>3.26</v>
      </c>
      <c r="D40" s="20">
        <f t="shared" si="3"/>
        <v>2.8480623434893992E-2</v>
      </c>
      <c r="E40" s="17">
        <f>IF(OR($A40="",$B40="",$C40=""),"",A40*'MPTO_working_3-way'!$I39)</f>
        <v>2.386075046368954</v>
      </c>
      <c r="F40" s="21">
        <f>IF(OR($A40="",$B40="",$C40=""),"",B40*'MPTO_working_3-way'!$I39)</f>
        <v>3.5379733446160353</v>
      </c>
      <c r="G40" s="22">
        <f>IF(OR($A40="",$B40="",$C40=""),"",C40*'MPTO_working_3-way'!$I39)</f>
        <v>3.3528468323977543</v>
      </c>
      <c r="H40" s="17">
        <f>IF(OR($A40="",$B40="",$C40=""),"",'MPTO_working_3-way'!E39)</f>
        <v>2.3722488168575189</v>
      </c>
      <c r="I40" s="21">
        <f>IF(OR($A40="",$B40="",$C40=""),"",'MPTO_working_3-way'!F39)</f>
        <v>3.5561354961553824</v>
      </c>
      <c r="J40" s="22">
        <f>IF(OR($A40="",$B40="",$C40=""),"",'MPTO_working_3-way'!G39)</f>
        <v>3.3641158329701368</v>
      </c>
      <c r="K40" s="17">
        <f>IF(OR($A40="",$B40="",$C40=""),"",'OddsRatio_working_3-way'!H39)</f>
        <v>2.3782393178160328</v>
      </c>
      <c r="L40" s="21">
        <f>IF(OR($A40="",$B40="",$C40=""),"",'OddsRatio_working_3-way'!I39)</f>
        <v>3.5476544965690309</v>
      </c>
      <c r="M40" s="22">
        <f>IF(OR($A40="",$B40="",$C40=""),"",'OddsRatio_working_3-way'!J39)</f>
        <v>3.3597127714122985</v>
      </c>
      <c r="N40" s="23">
        <f t="shared" si="16"/>
        <v>41.909830184166474</v>
      </c>
      <c r="O40" s="24">
        <f t="shared" si="17"/>
        <v>28.264769193972732</v>
      </c>
      <c r="P40" s="24">
        <f t="shared" si="18"/>
        <v>29.825400621860805</v>
      </c>
      <c r="Q40" t="s">
        <v>215</v>
      </c>
      <c r="R40" t="s">
        <v>216</v>
      </c>
      <c r="S40" t="s">
        <v>334</v>
      </c>
      <c r="T40" s="35">
        <v>100</v>
      </c>
      <c r="U40" s="35">
        <f t="shared" si="19"/>
        <v>20.634920634920633</v>
      </c>
      <c r="V40" s="35">
        <f t="shared" si="20"/>
        <v>84.939759036144579</v>
      </c>
      <c r="W40" s="35">
        <f t="shared" si="21"/>
        <v>90.909090909090907</v>
      </c>
      <c r="X40" s="35">
        <f t="shared" si="22"/>
        <v>24.151150054764514</v>
      </c>
      <c r="Y40" s="35">
        <f t="shared" si="23"/>
        <v>88.455988455988461</v>
      </c>
      <c r="Z40" s="35">
        <f t="shared" si="24"/>
        <v>94.425320328934788</v>
      </c>
      <c r="AA40" s="35">
        <f t="shared" si="25"/>
        <v>-3.5162294198438815</v>
      </c>
      <c r="AB40" s="35">
        <f t="shared" si="26"/>
        <v>-3.5162294198438815</v>
      </c>
      <c r="AC40" s="35">
        <f t="shared" si="27"/>
        <v>-3.5162294198438815</v>
      </c>
      <c r="AF40">
        <v>1.81</v>
      </c>
      <c r="AG40">
        <v>2.08</v>
      </c>
      <c r="AJ40" t="s">
        <v>341</v>
      </c>
    </row>
    <row r="41" spans="1:36" s="35" customFormat="1" ht="15" x14ac:dyDescent="0.25">
      <c r="A41">
        <v>1.26</v>
      </c>
      <c r="B41">
        <v>6.64</v>
      </c>
      <c r="C41">
        <v>11</v>
      </c>
      <c r="D41" s="20">
        <f t="shared" si="3"/>
        <v>3.5162294198438637E-2</v>
      </c>
      <c r="E41" s="17">
        <f>IF(OR($A41="",$B41="",$C41=""),"",A41*'MPTO_working_3-way'!$I40)</f>
        <v>1.3043044906900327</v>
      </c>
      <c r="F41" s="21">
        <f>IF(OR($A41="",$B41="",$C41=""),"",B41*'MPTO_working_3-way'!$I40)</f>
        <v>6.8734776334776324</v>
      </c>
      <c r="G41" s="22">
        <f>IF(OR($A41="",$B41="",$C41=""),"",C41*'MPTO_working_3-way'!$I40)</f>
        <v>11.386785236182824</v>
      </c>
      <c r="H41" s="17">
        <f>IF(OR($A41="",$B41="",$C41=""),"",'MPTO_working_3-way'!E40)</f>
        <v>1.278886809582924</v>
      </c>
      <c r="I41" s="21">
        <f>IF(OR($A41="",$B41="",$C41=""),"",'MPTO_working_3-way'!F40)</f>
        <v>7.2003755476736879</v>
      </c>
      <c r="J41" s="22">
        <f>IF(OR($A41="",$B41="",$C41=""),"",'MPTO_working_3-way'!G40)</f>
        <v>12.628123970873423</v>
      </c>
      <c r="K41" s="17">
        <f>IF(OR($A41="",$B41="",$C41=""),"",'OddsRatio_working_3-way'!H40)</f>
        <v>1.2858063016478447</v>
      </c>
      <c r="L41" s="21">
        <f>IF(OR($A41="",$B41="",$C41=""),"",'OddsRatio_working_3-way'!I40)</f>
        <v>7.1997982357455532</v>
      </c>
      <c r="M41" s="22">
        <f>IF(OR($A41="",$B41="",$C41=""),"",'OddsRatio_working_3-way'!J40)</f>
        <v>11.992550063378637</v>
      </c>
      <c r="N41" s="23">
        <f t="shared" si="16"/>
        <v>76.669213909626066</v>
      </c>
      <c r="O41" s="24">
        <f t="shared" si="17"/>
        <v>14.548676133453139</v>
      </c>
      <c r="P41" s="24">
        <f t="shared" si="18"/>
        <v>8.7821099569208059</v>
      </c>
      <c r="Q41" t="s">
        <v>217</v>
      </c>
      <c r="R41" t="s">
        <v>218</v>
      </c>
      <c r="S41" t="s">
        <v>334</v>
      </c>
      <c r="T41" s="35">
        <v>100</v>
      </c>
      <c r="U41" s="35">
        <f t="shared" si="19"/>
        <v>58.15899581589958</v>
      </c>
      <c r="V41" s="35">
        <f t="shared" si="20"/>
        <v>71.671388101982998</v>
      </c>
      <c r="W41" s="35">
        <f t="shared" si="21"/>
        <v>67.532467532467535</v>
      </c>
      <c r="X41" s="35">
        <f t="shared" si="22"/>
        <v>60.796144365549466</v>
      </c>
      <c r="Y41" s="35">
        <f t="shared" si="23"/>
        <v>74.308536651632878</v>
      </c>
      <c r="Z41" s="35">
        <f t="shared" si="24"/>
        <v>70.169616082117415</v>
      </c>
      <c r="AA41" s="35">
        <f t="shared" si="25"/>
        <v>-2.6371485496498863</v>
      </c>
      <c r="AB41" s="35">
        <f t="shared" si="26"/>
        <v>-2.6371485496498792</v>
      </c>
      <c r="AC41" s="35">
        <f t="shared" si="27"/>
        <v>-2.6371485496498792</v>
      </c>
      <c r="AD41" s="36"/>
      <c r="AE41" s="36"/>
      <c r="AF41">
        <v>1.41</v>
      </c>
      <c r="AG41">
        <v>2.99</v>
      </c>
      <c r="AH41" s="36"/>
      <c r="AI41" s="36"/>
      <c r="AJ41" t="s">
        <v>341</v>
      </c>
    </row>
    <row r="42" spans="1:36" ht="15" x14ac:dyDescent="0.25">
      <c r="A42">
        <v>2.39</v>
      </c>
      <c r="B42">
        <v>3.53</v>
      </c>
      <c r="C42">
        <v>3.08</v>
      </c>
      <c r="D42" s="20">
        <f t="shared" si="3"/>
        <v>2.6371485496498703E-2</v>
      </c>
      <c r="E42" s="17">
        <f>IF(OR($A42="",$B42="",$C42=""),"",A42*'MPTO_working_3-way'!$I41)</f>
        <v>2.4530278503366318</v>
      </c>
      <c r="F42" s="21">
        <f>IF(OR($A42="",$B42="",$C42=""),"",B42*'MPTO_working_3-way'!$I41)</f>
        <v>3.6230913438026402</v>
      </c>
      <c r="G42" s="22">
        <f>IF(OR($A42="",$B42="",$C42=""),"",C42*'MPTO_working_3-way'!$I41)</f>
        <v>3.1612241753292163</v>
      </c>
      <c r="H42" s="17">
        <f>IF(OR($A42="",$B42="",$C42=""),"",'MPTO_working_3-way'!E41)</f>
        <v>2.4412897482946221</v>
      </c>
      <c r="I42" s="21">
        <f>IF(OR($A42="",$B42="",$C42=""),"",'MPTO_working_3-way'!F41)</f>
        <v>3.643045328384412</v>
      </c>
      <c r="J42" s="22">
        <f>IF(OR($A42="",$B42="",$C42=""),"",'MPTO_working_3-way'!G41)</f>
        <v>3.165710748286811</v>
      </c>
      <c r="K42" s="17">
        <f>IF(OR($A42="",$B42="",$C42=""),"",'OddsRatio_working_3-way'!H41)</f>
        <v>2.4465331937613586</v>
      </c>
      <c r="L42" s="21">
        <f>IF(OR($A42="",$B42="",$C42=""),"",'OddsRatio_working_3-way'!I41)</f>
        <v>3.6328985469181561</v>
      </c>
      <c r="M42" s="22">
        <f>IF(OR($A42="",$B42="",$C42=""),"",'OddsRatio_working_3-way'!J41)</f>
        <v>3.164596433829947</v>
      </c>
      <c r="N42" s="23">
        <f t="shared" si="16"/>
        <v>40.765945639906569</v>
      </c>
      <c r="O42" s="24">
        <f t="shared" si="17"/>
        <v>27.600739399256856</v>
      </c>
      <c r="P42" s="24">
        <f t="shared" si="18"/>
        <v>31.633314960836589</v>
      </c>
      <c r="Q42" t="s">
        <v>219</v>
      </c>
      <c r="R42" t="s">
        <v>220</v>
      </c>
      <c r="S42" t="s">
        <v>334</v>
      </c>
      <c r="T42" s="35">
        <v>100</v>
      </c>
      <c r="U42" s="35">
        <f t="shared" si="19"/>
        <v>41.176470588235297</v>
      </c>
      <c r="V42" s="35">
        <f t="shared" si="20"/>
        <v>75.186104218362274</v>
      </c>
      <c r="W42" s="35">
        <f t="shared" si="21"/>
        <v>80.430528375733857</v>
      </c>
      <c r="X42" s="35">
        <f t="shared" si="22"/>
        <v>44.383367405903861</v>
      </c>
      <c r="Y42" s="35">
        <f t="shared" si="23"/>
        <v>78.393001036030853</v>
      </c>
      <c r="Z42" s="35">
        <f t="shared" si="24"/>
        <v>83.637425193402422</v>
      </c>
      <c r="AA42" s="35">
        <f t="shared" si="25"/>
        <v>-3.2068968176685644</v>
      </c>
      <c r="AB42" s="35">
        <f t="shared" si="26"/>
        <v>-3.2068968176685786</v>
      </c>
      <c r="AC42" s="35">
        <f t="shared" si="27"/>
        <v>-3.2068968176685644</v>
      </c>
      <c r="AF42">
        <v>2.0699999999999998</v>
      </c>
      <c r="AG42">
        <v>1.81</v>
      </c>
      <c r="AJ42" t="s">
        <v>337</v>
      </c>
    </row>
    <row r="43" spans="1:36" ht="15" x14ac:dyDescent="0.25">
      <c r="A43">
        <v>1.7</v>
      </c>
      <c r="B43">
        <v>4.03</v>
      </c>
      <c r="C43">
        <v>5.1100000000000003</v>
      </c>
      <c r="D43" s="20">
        <f t="shared" si="3"/>
        <v>3.2068968176685697E-2</v>
      </c>
      <c r="E43" s="17">
        <f>IF(OR($A43="",$B43="",$C43=""),"",A43*'MPTO_working_3-way'!$I42)</f>
        <v>1.7545172459003657</v>
      </c>
      <c r="F43" s="21">
        <f>IF(OR($A43="",$B43="",$C43=""),"",B43*'MPTO_working_3-way'!$I42)</f>
        <v>4.1592379417520435</v>
      </c>
      <c r="G43" s="22">
        <f>IF(OR($A43="",$B43="",$C43=""),"",C43*'MPTO_working_3-way'!$I42)</f>
        <v>5.2738724273828641</v>
      </c>
      <c r="H43" s="17">
        <f>IF(OR($A43="",$B43="",$C43=""),"",'MPTO_working_3-way'!E42)</f>
        <v>1.7314648992263242</v>
      </c>
      <c r="I43" s="21">
        <f>IF(OR($A43="",$B43="",$C43=""),"",'MPTO_working_3-way'!F42)</f>
        <v>4.2114253131026116</v>
      </c>
      <c r="J43" s="22">
        <f>IF(OR($A43="",$B43="",$C43=""),"",'MPTO_working_3-way'!G42)</f>
        <v>5.4052575589375573</v>
      </c>
      <c r="K43" s="17">
        <f>IF(OR($A43="",$B43="",$C43=""),"",'OddsRatio_working_3-way'!H42)</f>
        <v>1.7396486738650305</v>
      </c>
      <c r="L43" s="21">
        <f>IF(OR($A43="",$B43="",$C43=""),"",'OddsRatio_working_3-way'!I42)</f>
        <v>4.2016221168729171</v>
      </c>
      <c r="M43" s="22">
        <f>IF(OR($A43="",$B43="",$C43=""),"",'OddsRatio_working_3-way'!J42)</f>
        <v>5.3427943565503933</v>
      </c>
      <c r="N43" s="23">
        <f t="shared" si="16"/>
        <v>56.995734999847784</v>
      </c>
      <c r="O43" s="24">
        <f t="shared" si="17"/>
        <v>24.042865880829087</v>
      </c>
      <c r="P43" s="24">
        <f t="shared" si="18"/>
        <v>18.961399119323133</v>
      </c>
      <c r="Q43" t="s">
        <v>221</v>
      </c>
      <c r="R43" t="s">
        <v>222</v>
      </c>
      <c r="S43" t="s">
        <v>334</v>
      </c>
      <c r="T43" s="35">
        <v>100</v>
      </c>
      <c r="U43" s="35">
        <f t="shared" si="19"/>
        <v>43.820224719101127</v>
      </c>
      <c r="V43" s="35">
        <f t="shared" si="20"/>
        <v>75.186104218362274</v>
      </c>
      <c r="W43" s="35">
        <f t="shared" si="21"/>
        <v>78.165938864628828</v>
      </c>
      <c r="X43" s="35">
        <f t="shared" si="22"/>
        <v>46.647956917008891</v>
      </c>
      <c r="Y43" s="35">
        <f t="shared" si="23"/>
        <v>78.013836416270067</v>
      </c>
      <c r="Z43" s="35">
        <f t="shared" si="24"/>
        <v>80.993671062536592</v>
      </c>
      <c r="AA43" s="35">
        <f t="shared" si="25"/>
        <v>-2.8277321979077641</v>
      </c>
      <c r="AB43" s="35">
        <f t="shared" si="26"/>
        <v>-2.8277321979077925</v>
      </c>
      <c r="AC43" s="35">
        <f t="shared" si="27"/>
        <v>-2.8277321979077641</v>
      </c>
      <c r="AF43">
        <v>1.81</v>
      </c>
      <c r="AG43">
        <v>2.0699999999999998</v>
      </c>
      <c r="AJ43" t="s">
        <v>337</v>
      </c>
    </row>
    <row r="44" spans="1:36" ht="15" x14ac:dyDescent="0.25">
      <c r="A44">
        <v>1.78</v>
      </c>
      <c r="B44">
        <v>4.03</v>
      </c>
      <c r="C44">
        <v>4.58</v>
      </c>
      <c r="D44" s="20">
        <f t="shared" si="3"/>
        <v>2.827732197907773E-2</v>
      </c>
      <c r="E44" s="17">
        <f>IF(OR($A44="",$B44="",$C44=""),"",A44*'MPTO_working_3-way'!$I43)</f>
        <v>1.8303336331227584</v>
      </c>
      <c r="F44" s="21">
        <f>IF(OR($A44="",$B44="",$C44=""),"",B44*'MPTO_working_3-way'!$I43)</f>
        <v>4.1439576075756834</v>
      </c>
      <c r="G44" s="22">
        <f>IF(OR($A44="",$B44="",$C44=""),"",C44*'MPTO_working_3-way'!$I43)</f>
        <v>4.7095101346641757</v>
      </c>
      <c r="H44" s="17">
        <f>IF(OR($A44="",$B44="",$C44=""),"",'MPTO_working_3-way'!E43)</f>
        <v>1.8103742375627929</v>
      </c>
      <c r="I44" s="21">
        <f>IF(OR($A44="",$B44="",$C44=""),"",'MPTO_working_3-way'!F43)</f>
        <v>4.1891276551361489</v>
      </c>
      <c r="J44" s="22">
        <f>IF(OR($A44="",$B44="",$C44=""),"",'MPTO_working_3-way'!G43)</f>
        <v>4.7866394394646408</v>
      </c>
      <c r="K44" s="17">
        <f>IF(OR($A44="",$B44="",$C44=""),"",'OddsRatio_working_3-way'!H43)</f>
        <v>1.8176664386942234</v>
      </c>
      <c r="L44" s="21">
        <f>IF(OR($A44="",$B44="",$C44=""),"",'OddsRatio_working_3-way'!I43)</f>
        <v>4.1763196272352534</v>
      </c>
      <c r="M44" s="22">
        <f>IF(OR($A44="",$B44="",$C44=""),"",'OddsRatio_working_3-way'!J43)</f>
        <v>4.7528792955452825</v>
      </c>
      <c r="N44" s="23">
        <f t="shared" si="16"/>
        <v>54.634848090174991</v>
      </c>
      <c r="O44" s="24">
        <f t="shared" si="17"/>
        <v>24.131520992682752</v>
      </c>
      <c r="P44" s="24">
        <f t="shared" si="18"/>
        <v>21.23363091714225</v>
      </c>
      <c r="Q44" t="s">
        <v>223</v>
      </c>
      <c r="R44" t="s">
        <v>224</v>
      </c>
      <c r="S44" t="s">
        <v>334</v>
      </c>
      <c r="T44" s="35">
        <v>100</v>
      </c>
      <c r="U44" s="35">
        <f t="shared" si="19"/>
        <v>56.331877729257641</v>
      </c>
      <c r="V44" s="35">
        <f t="shared" si="20"/>
        <v>71.181556195965413</v>
      </c>
      <c r="W44" s="35">
        <f t="shared" si="21"/>
        <v>69.78851963746223</v>
      </c>
      <c r="X44" s="35">
        <f t="shared" si="22"/>
        <v>59.029924166572343</v>
      </c>
      <c r="Y44" s="35">
        <f t="shared" si="23"/>
        <v>73.879602633280129</v>
      </c>
      <c r="Z44" s="35">
        <f t="shared" si="24"/>
        <v>72.486566074776945</v>
      </c>
      <c r="AA44" s="35">
        <f t="shared" si="25"/>
        <v>-2.6980464373147015</v>
      </c>
      <c r="AB44" s="35">
        <f t="shared" si="26"/>
        <v>-2.6980464373147157</v>
      </c>
      <c r="AC44" s="35">
        <f t="shared" si="27"/>
        <v>-2.6980464373147157</v>
      </c>
      <c r="AF44">
        <v>1.89</v>
      </c>
      <c r="AG44">
        <v>2</v>
      </c>
      <c r="AJ44" t="s">
        <v>337</v>
      </c>
    </row>
    <row r="45" spans="1:36" ht="15" x14ac:dyDescent="0.25">
      <c r="A45">
        <v>2.29</v>
      </c>
      <c r="B45">
        <v>3.47</v>
      </c>
      <c r="C45">
        <v>3.31</v>
      </c>
      <c r="D45" s="20">
        <f t="shared" si="3"/>
        <v>2.6980464373147051E-2</v>
      </c>
      <c r="E45" s="17">
        <f>IF(OR($A45="",$B45="",$C45=""),"",A45*'MPTO_working_3-way'!$I44)</f>
        <v>2.3517852634145067</v>
      </c>
      <c r="F45" s="21">
        <f>IF(OR($A45="",$B45="",$C45=""),"",B45*'MPTO_working_3-way'!$I44)</f>
        <v>3.5636222113748204</v>
      </c>
      <c r="G45" s="22">
        <f>IF(OR($A45="",$B45="",$C45=""),"",C45*'MPTO_working_3-way'!$I44)</f>
        <v>3.3993053370751167</v>
      </c>
      <c r="H45" s="17">
        <f>IF(OR($A45="",$B45="",$C45=""),"",'MPTO_working_3-way'!E44)</f>
        <v>2.3381544971704975</v>
      </c>
      <c r="I45" s="21">
        <f>IF(OR($A45="",$B45="",$C45=""),"",'MPTO_working_3-way'!F44)</f>
        <v>3.5817779920910766</v>
      </c>
      <c r="J45" s="22">
        <f>IF(OR($A45="",$B45="",$C45=""),"",'MPTO_working_3-way'!G44)</f>
        <v>3.411556741586077</v>
      </c>
      <c r="K45" s="17">
        <f>IF(OR($A45="",$B45="",$C45=""),"",'OddsRatio_working_3-way'!H44)</f>
        <v>2.3440132699205978</v>
      </c>
      <c r="L45" s="21">
        <f>IF(OR($A45="",$B45="",$C45=""),"",'OddsRatio_working_3-way'!I44)</f>
        <v>3.5734207571347878</v>
      </c>
      <c r="M45" s="22">
        <f>IF(OR($A45="",$B45="",$C45=""),"",'OddsRatio_working_3-way'!J44)</f>
        <v>3.4067214368345593</v>
      </c>
      <c r="N45" s="23">
        <f t="shared" si="16"/>
        <v>42.520888941540576</v>
      </c>
      <c r="O45" s="24">
        <f t="shared" si="17"/>
        <v>28.06133592971986</v>
      </c>
      <c r="P45" s="24">
        <f t="shared" si="18"/>
        <v>29.417775128739553</v>
      </c>
      <c r="Q45" t="s">
        <v>225</v>
      </c>
      <c r="R45" t="s">
        <v>226</v>
      </c>
      <c r="S45" t="s">
        <v>334</v>
      </c>
      <c r="T45" s="35">
        <v>100</v>
      </c>
      <c r="U45" s="35">
        <f t="shared" si="19"/>
        <v>14.529914529914532</v>
      </c>
      <c r="V45" s="35">
        <f t="shared" si="20"/>
        <v>87.277353689567434</v>
      </c>
      <c r="W45" s="35">
        <f t="shared" si="21"/>
        <v>94.63519313304721</v>
      </c>
      <c r="X45" s="35">
        <f t="shared" si="22"/>
        <v>18.08745317738536</v>
      </c>
      <c r="Y45" s="35">
        <f t="shared" si="23"/>
        <v>90.834892337038269</v>
      </c>
      <c r="Z45" s="35">
        <f t="shared" si="24"/>
        <v>98.192731780518045</v>
      </c>
      <c r="AA45" s="35">
        <f t="shared" si="25"/>
        <v>-3.5575386474708282</v>
      </c>
      <c r="AB45" s="35">
        <f t="shared" si="26"/>
        <v>-3.5575386474708353</v>
      </c>
      <c r="AC45" s="35">
        <f t="shared" si="27"/>
        <v>-3.5575386474708353</v>
      </c>
      <c r="AF45">
        <v>1.8</v>
      </c>
      <c r="AG45">
        <v>2.09</v>
      </c>
      <c r="AJ45" t="s">
        <v>337</v>
      </c>
    </row>
    <row r="46" spans="1:36" s="35" customFormat="1" ht="15" x14ac:dyDescent="0.25">
      <c r="A46">
        <v>1.17</v>
      </c>
      <c r="B46">
        <v>7.86</v>
      </c>
      <c r="C46">
        <v>18.64</v>
      </c>
      <c r="D46" s="20">
        <f t="shared" si="3"/>
        <v>3.557538647470837E-2</v>
      </c>
      <c r="E46" s="17">
        <f>IF(OR($A46="",$B46="",$C46=""),"",A46*'MPTO_working_3-way'!$I45)</f>
        <v>1.2116232021754088</v>
      </c>
      <c r="F46" s="21">
        <f>IF(OR($A46="",$B46="",$C46=""),"",B46*'MPTO_working_3-way'!$I45)</f>
        <v>8.1396225376912081</v>
      </c>
      <c r="G46" s="22">
        <f>IF(OR($A46="",$B46="",$C46=""),"",C46*'MPTO_working_3-way'!$I45)</f>
        <v>19.303125203888566</v>
      </c>
      <c r="H46" s="17">
        <f>IF(OR($A46="",$B46="",$C46=""),"",'MPTO_working_3-way'!E45)</f>
        <v>1.1864614414840728</v>
      </c>
      <c r="I46" s="21">
        <f>IF(OR($A46="",$B46="",$C46=""),"",'MPTO_working_3-way'!F45)</f>
        <v>8.6679147753222416</v>
      </c>
      <c r="J46" s="22">
        <f>IF(OR($A46="",$B46="",$C46=""),"",'MPTO_working_3-way'!G45)</f>
        <v>23.929394973599347</v>
      </c>
      <c r="K46" s="17">
        <f>IF(OR($A46="",$B46="",$C46=""),"",'OddsRatio_working_3-way'!H45)</f>
        <v>1.1927069266814612</v>
      </c>
      <c r="L46" s="21">
        <f>IF(OR($A46="",$B46="",$C46=""),"",'OddsRatio_working_3-way'!I45)</f>
        <v>8.7762912766754422</v>
      </c>
      <c r="M46" s="22">
        <f>IF(OR($A46="",$B46="",$C46=""),"",'OddsRatio_working_3-way'!J45)</f>
        <v>20.996177568594</v>
      </c>
      <c r="N46" s="23">
        <f t="shared" si="16"/>
        <v>82.533909734028711</v>
      </c>
      <c r="O46" s="24">
        <f t="shared" si="17"/>
        <v>12.285581983309616</v>
      </c>
      <c r="P46" s="24">
        <f t="shared" si="18"/>
        <v>5.1805082826616724</v>
      </c>
      <c r="Q46" t="s">
        <v>227</v>
      </c>
      <c r="R46" t="s">
        <v>228</v>
      </c>
      <c r="S46" t="s">
        <v>334</v>
      </c>
      <c r="T46" s="35">
        <v>100</v>
      </c>
      <c r="U46" s="35">
        <f t="shared" si="19"/>
        <v>18.032786885245901</v>
      </c>
      <c r="V46" s="35">
        <f t="shared" si="20"/>
        <v>85.632183908045974</v>
      </c>
      <c r="W46" s="35">
        <f t="shared" si="21"/>
        <v>92.619926199261997</v>
      </c>
      <c r="X46" s="35">
        <f t="shared" si="22"/>
        <v>21.747889892692029</v>
      </c>
      <c r="Y46" s="35">
        <f t="shared" si="23"/>
        <v>89.347286915492106</v>
      </c>
      <c r="Z46" s="35">
        <f t="shared" si="24"/>
        <v>96.335029206708128</v>
      </c>
      <c r="AA46" s="35">
        <f t="shared" si="25"/>
        <v>-3.7151030074461282</v>
      </c>
      <c r="AB46" s="35">
        <f t="shared" si="26"/>
        <v>-3.7151030074461318</v>
      </c>
      <c r="AC46" s="35">
        <f t="shared" si="27"/>
        <v>-3.7151030074461318</v>
      </c>
      <c r="AD46" s="36"/>
      <c r="AE46" s="36"/>
      <c r="AF46">
        <v>1.49</v>
      </c>
      <c r="AG46">
        <v>2.68</v>
      </c>
      <c r="AH46" s="36"/>
      <c r="AI46" s="36"/>
      <c r="AJ46" t="s">
        <v>337</v>
      </c>
    </row>
    <row r="47" spans="1:36" ht="15" x14ac:dyDescent="0.25">
      <c r="A47">
        <v>1.22</v>
      </c>
      <c r="B47">
        <v>6.96</v>
      </c>
      <c r="C47">
        <v>13.55</v>
      </c>
      <c r="D47" s="20">
        <f t="shared" si="3"/>
        <v>3.71510300744613E-2</v>
      </c>
      <c r="E47" s="17">
        <f>IF(OR($A47="",$B47="",$C47=""),"",A47*'MPTO_working_3-way'!$I46)</f>
        <v>1.2653242566908427</v>
      </c>
      <c r="F47" s="21">
        <f>IF(OR($A47="",$B47="",$C47=""),"",B47*'MPTO_working_3-way'!$I46)</f>
        <v>7.2185711693182508</v>
      </c>
      <c r="G47" s="22">
        <f>IF(OR($A47="",$B47="",$C47=""),"",C47*'MPTO_working_3-way'!$I46)</f>
        <v>14.053396457508951</v>
      </c>
      <c r="H47" s="17">
        <f>IF(OR($A47="",$B47="",$C47=""),"",'MPTO_working_3-way'!E46)</f>
        <v>1.238714606260279</v>
      </c>
      <c r="I47" s="21">
        <f>IF(OR($A47="",$B47="",$C47=""),"",'MPTO_working_3-way'!F46)</f>
        <v>7.616466189570013</v>
      </c>
      <c r="J47" s="22">
        <f>IF(OR($A47="",$B47="",$C47=""),"",'MPTO_working_3-way'!G46)</f>
        <v>16.282120612326153</v>
      </c>
      <c r="K47" s="17">
        <f>IF(OR($A47="",$B47="",$C47=""),"",'OddsRatio_working_3-way'!H46)</f>
        <v>1.2456774250942835</v>
      </c>
      <c r="L47" s="21">
        <f>IF(OR($A47="",$B47="",$C47=""),"",'OddsRatio_working_3-way'!I46)</f>
        <v>7.6556247889178684</v>
      </c>
      <c r="M47" s="22">
        <f>IF(OR($A47="",$B47="",$C47=""),"",'OddsRatio_working_3-way'!J46)</f>
        <v>15.01478038606027</v>
      </c>
      <c r="N47" s="23">
        <f t="shared" si="16"/>
        <v>79.031125398264663</v>
      </c>
      <c r="O47" s="24">
        <f t="shared" si="17"/>
        <v>13.853157038201561</v>
      </c>
      <c r="P47" s="24">
        <f t="shared" si="18"/>
        <v>7.1157175635337913</v>
      </c>
      <c r="Q47" t="s">
        <v>229</v>
      </c>
      <c r="R47" t="s">
        <v>230</v>
      </c>
      <c r="S47" t="s">
        <v>334</v>
      </c>
      <c r="T47" s="35">
        <v>100</v>
      </c>
      <c r="U47" s="35">
        <f t="shared" si="19"/>
        <v>13.793103448275851</v>
      </c>
      <c r="V47" s="35">
        <f t="shared" si="20"/>
        <v>88.052568697729981</v>
      </c>
      <c r="W47" s="35">
        <f t="shared" si="21"/>
        <v>94.493392070484575</v>
      </c>
      <c r="X47" s="35">
        <f t="shared" si="22"/>
        <v>17.45403923178543</v>
      </c>
      <c r="Y47" s="35">
        <f t="shared" si="23"/>
        <v>91.713504481239568</v>
      </c>
      <c r="Z47" s="35">
        <f t="shared" si="24"/>
        <v>98.154327853994161</v>
      </c>
      <c r="AA47" s="35">
        <f t="shared" si="25"/>
        <v>-3.6609357835095793</v>
      </c>
      <c r="AB47" s="35">
        <f t="shared" si="26"/>
        <v>-3.6609357835095864</v>
      </c>
      <c r="AC47" s="35">
        <f t="shared" si="27"/>
        <v>-3.6609357835095864</v>
      </c>
      <c r="AF47">
        <v>1.5</v>
      </c>
      <c r="AG47">
        <v>2.65</v>
      </c>
      <c r="AJ47" t="s">
        <v>337</v>
      </c>
    </row>
    <row r="48" spans="1:36" ht="15" x14ac:dyDescent="0.25">
      <c r="A48">
        <v>1.1599999999999999</v>
      </c>
      <c r="B48">
        <v>8.3699999999999992</v>
      </c>
      <c r="C48">
        <v>18.16</v>
      </c>
      <c r="D48" s="20">
        <f t="shared" si="3"/>
        <v>3.660935783509589E-2</v>
      </c>
      <c r="E48" s="17">
        <f>IF(OR($A48="",$B48="",$C48=""),"",A48*'MPTO_working_3-way'!$I47)</f>
        <v>1.2024668550887112</v>
      </c>
      <c r="F48" s="21">
        <f>IF(OR($A48="",$B48="",$C48=""),"",B48*'MPTO_working_3-way'!$I47)</f>
        <v>8.6764203250797518</v>
      </c>
      <c r="G48" s="22">
        <f>IF(OR($A48="",$B48="",$C48=""),"",C48*'MPTO_working_3-way'!$I47)</f>
        <v>18.82482593828534</v>
      </c>
      <c r="H48" s="17">
        <f>IF(OR($A48="",$B48="",$C48=""),"",'MPTO_working_3-way'!E47)</f>
        <v>1.1766562974915982</v>
      </c>
      <c r="I48" s="21">
        <f>IF(OR($A48="",$B48="",$C48=""),"",'MPTO_working_3-way'!F47)</f>
        <v>9.3221671643121038</v>
      </c>
      <c r="J48" s="22">
        <f>IF(OR($A48="",$B48="",$C48=""),"",'MPTO_working_3-way'!G47)</f>
        <v>23.330166642908296</v>
      </c>
      <c r="K48" s="17">
        <f>IF(OR($A48="",$B48="",$C48=""),"",'OddsRatio_working_3-way'!H47)</f>
        <v>1.1828923598110692</v>
      </c>
      <c r="L48" s="21">
        <f>IF(OR($A48="",$B48="",$C48=""),"",'OddsRatio_working_3-way'!I47)</f>
        <v>9.4244793237973727</v>
      </c>
      <c r="M48" s="22">
        <f>IF(OR($A48="",$B48="",$C48=""),"",'OddsRatio_working_3-way'!J47)</f>
        <v>20.615205589737176</v>
      </c>
      <c r="N48" s="23">
        <f t="shared" si="16"/>
        <v>83.162375392561287</v>
      </c>
      <c r="O48" s="24">
        <f t="shared" si="17"/>
        <v>11.525490496460108</v>
      </c>
      <c r="P48" s="24">
        <f t="shared" si="18"/>
        <v>5.3121341109785849</v>
      </c>
      <c r="Q48" t="s">
        <v>121</v>
      </c>
      <c r="R48" t="s">
        <v>104</v>
      </c>
      <c r="S48" t="s">
        <v>334</v>
      </c>
      <c r="T48" s="35">
        <v>100</v>
      </c>
      <c r="U48" s="35">
        <f t="shared" si="19"/>
        <v>69.040247678018574</v>
      </c>
      <c r="V48" s="35">
        <f t="shared" si="20"/>
        <v>74.358974358974365</v>
      </c>
      <c r="W48" s="35">
        <f t="shared" si="21"/>
        <v>53.917050691244242</v>
      </c>
      <c r="X48" s="35">
        <f t="shared" si="22"/>
        <v>71.723974949781393</v>
      </c>
      <c r="Y48" s="35">
        <f t="shared" si="23"/>
        <v>77.042701630737184</v>
      </c>
      <c r="Z48" s="35">
        <f t="shared" si="24"/>
        <v>56.600777963007062</v>
      </c>
      <c r="AA48" s="35">
        <f t="shared" si="25"/>
        <v>-2.6837272717628196</v>
      </c>
      <c r="AB48" s="35">
        <f t="shared" si="26"/>
        <v>-2.6837272717628196</v>
      </c>
      <c r="AC48" s="35">
        <f t="shared" si="27"/>
        <v>-2.6837272717628196</v>
      </c>
      <c r="AF48">
        <v>1.41</v>
      </c>
      <c r="AG48">
        <v>3</v>
      </c>
      <c r="AJ48" t="s">
        <v>125</v>
      </c>
    </row>
    <row r="49" spans="1:36" ht="15" x14ac:dyDescent="0.25">
      <c r="A49">
        <v>3.23</v>
      </c>
      <c r="B49">
        <v>3.9</v>
      </c>
      <c r="C49">
        <v>2.17</v>
      </c>
      <c r="D49" s="20">
        <f t="shared" si="3"/>
        <v>2.6837272717628258E-2</v>
      </c>
      <c r="E49" s="17">
        <f>IF(OR($A49="",$B49="",$C49=""),"",A49*'MPTO_working_3-way'!$I48)</f>
        <v>3.3166843908779393</v>
      </c>
      <c r="F49" s="21">
        <f>IF(OR($A49="",$B49="",$C49=""),"",B49*'MPTO_working_3-way'!$I48)</f>
        <v>4.0046653635987504</v>
      </c>
      <c r="G49" s="22">
        <f>IF(OR($A49="",$B49="",$C49=""),"",C49*'MPTO_working_3-way'!$I48)</f>
        <v>2.2282368817972533</v>
      </c>
      <c r="H49" s="17">
        <f>IF(OR($A49="",$B49="",$C49=""),"",'MPTO_working_3-way'!E48)</f>
        <v>3.3261071919770888</v>
      </c>
      <c r="I49" s="21">
        <f>IF(OR($A49="",$B49="",$C49=""),"",'MPTO_working_3-way'!F48)</f>
        <v>4.0409836752212138</v>
      </c>
      <c r="J49" s="22">
        <f>IF(OR($A49="",$B49="",$C49=""),"",'MPTO_working_3-way'!G48)</f>
        <v>2.2129586028589707</v>
      </c>
      <c r="K49" s="17">
        <f>IF(OR($A49="",$B49="",$C49=""),"",'OddsRatio_working_3-way'!H48)</f>
        <v>3.3241755880646027</v>
      </c>
      <c r="L49" s="21">
        <f>IF(OR($A49="",$B49="",$C49=""),"",'OddsRatio_working_3-way'!I48)</f>
        <v>4.0224704956893929</v>
      </c>
      <c r="M49" s="22">
        <f>IF(OR($A49="",$B49="",$C49=""),"",'OddsRatio_working_3-way'!J48)</f>
        <v>2.2194105103298587</v>
      </c>
      <c r="N49" s="23">
        <f t="shared" si="16"/>
        <v>30.150592644580694</v>
      </c>
      <c r="O49" s="24">
        <f t="shared" si="17"/>
        <v>24.970875446665548</v>
      </c>
      <c r="P49" s="24">
        <f t="shared" si="18"/>
        <v>44.878531908753757</v>
      </c>
      <c r="Q49" t="s">
        <v>123</v>
      </c>
      <c r="R49" t="s">
        <v>105</v>
      </c>
      <c r="S49" t="s">
        <v>334</v>
      </c>
      <c r="T49" s="35">
        <v>100</v>
      </c>
      <c r="U49" s="35">
        <f t="shared" si="19"/>
        <v>57.081545064377686</v>
      </c>
      <c r="V49" s="35">
        <f t="shared" si="20"/>
        <v>70.588235294117652</v>
      </c>
      <c r="W49" s="35">
        <f t="shared" si="21"/>
        <v>69.6048632218845</v>
      </c>
      <c r="X49" s="35">
        <f t="shared" si="22"/>
        <v>59.806901483997855</v>
      </c>
      <c r="Y49" s="35">
        <f t="shared" si="23"/>
        <v>73.313591713737807</v>
      </c>
      <c r="Z49" s="35">
        <f t="shared" si="24"/>
        <v>72.330219641504684</v>
      </c>
      <c r="AA49" s="35">
        <f t="shared" si="25"/>
        <v>-2.7253564196201694</v>
      </c>
      <c r="AB49" s="35">
        <f t="shared" si="26"/>
        <v>-2.7253564196201552</v>
      </c>
      <c r="AC49" s="35">
        <f t="shared" si="27"/>
        <v>-2.7253564196201836</v>
      </c>
      <c r="AF49">
        <v>1.69</v>
      </c>
      <c r="AG49">
        <v>2.25</v>
      </c>
      <c r="AJ49" t="s">
        <v>125</v>
      </c>
    </row>
    <row r="50" spans="1:36" ht="15" x14ac:dyDescent="0.25">
      <c r="A50">
        <v>2.33</v>
      </c>
      <c r="B50">
        <v>3.4</v>
      </c>
      <c r="C50">
        <v>3.29</v>
      </c>
      <c r="D50" s="20">
        <f t="shared" si="3"/>
        <v>2.7253564196201729E-2</v>
      </c>
      <c r="E50" s="17">
        <f>IF(OR($A50="",$B50="",$C50=""),"",A50*'MPTO_working_3-way'!$I49)</f>
        <v>2.3935008045771502</v>
      </c>
      <c r="F50" s="21">
        <f>IF(OR($A50="",$B50="",$C50=""),"",B50*'MPTO_working_3-way'!$I49)</f>
        <v>3.4926621182670856</v>
      </c>
      <c r="G50" s="22">
        <f>IF(OR($A50="",$B50="",$C50=""),"",C50*'MPTO_working_3-way'!$I49)</f>
        <v>3.3796642262055037</v>
      </c>
      <c r="H50" s="17">
        <f>IF(OR($A50="",$B50="",$C50=""),"",'MPTO_working_3-way'!E49)</f>
        <v>2.3803854640571269</v>
      </c>
      <c r="I50" s="21">
        <f>IF(OR($A50="",$B50="",$C50=""),"",'MPTO_working_3-way'!F49)</f>
        <v>3.508364151304046</v>
      </c>
      <c r="J50" s="22">
        <f>IF(OR($A50="",$B50="",$C50=""),"",'MPTO_working_3-way'!G49)</f>
        <v>3.3913612610862054</v>
      </c>
      <c r="K50" s="17">
        <f>IF(OR($A50="",$B50="",$C50=""),"",'OddsRatio_working_3-way'!H49)</f>
        <v>2.3860779554627478</v>
      </c>
      <c r="L50" s="21">
        <f>IF(OR($A50="",$B50="",$C50=""),"",'OddsRatio_working_3-way'!I49)</f>
        <v>3.5011933030906741</v>
      </c>
      <c r="M50" s="22">
        <f>IF(OR($A50="",$B50="",$C50=""),"",'OddsRatio_working_3-way'!J49)</f>
        <v>3.3865552766990175</v>
      </c>
      <c r="N50" s="23">
        <f t="shared" si="16"/>
        <v>41.779806302453522</v>
      </c>
      <c r="O50" s="24">
        <f t="shared" si="17"/>
        <v>28.63145549550492</v>
      </c>
      <c r="P50" s="24">
        <f t="shared" si="18"/>
        <v>29.588738202041554</v>
      </c>
      <c r="Q50" t="s">
        <v>120</v>
      </c>
      <c r="R50" t="s">
        <v>122</v>
      </c>
      <c r="S50" t="s">
        <v>334</v>
      </c>
      <c r="T50" s="35">
        <v>100</v>
      </c>
      <c r="U50" s="35">
        <f t="shared" si="19"/>
        <v>61.240310077519375</v>
      </c>
      <c r="V50" s="35">
        <f t="shared" si="20"/>
        <v>69.969969969969966</v>
      </c>
      <c r="W50" s="35">
        <f t="shared" si="21"/>
        <v>65.986394557823132</v>
      </c>
      <c r="X50" s="35">
        <f t="shared" si="22"/>
        <v>64.043635472206901</v>
      </c>
      <c r="Y50" s="35">
        <f t="shared" si="23"/>
        <v>72.773295364657486</v>
      </c>
      <c r="Z50" s="35">
        <f t="shared" si="24"/>
        <v>68.789719952510637</v>
      </c>
      <c r="AA50" s="35">
        <f t="shared" si="25"/>
        <v>-2.8033253946875263</v>
      </c>
      <c r="AB50" s="35">
        <f t="shared" si="26"/>
        <v>-2.8033253946875192</v>
      </c>
      <c r="AC50" s="35">
        <f t="shared" si="27"/>
        <v>-2.803325394687505</v>
      </c>
      <c r="AF50">
        <v>2.2200000000000002</v>
      </c>
      <c r="AG50">
        <v>1.71</v>
      </c>
      <c r="AJ50" t="s">
        <v>125</v>
      </c>
    </row>
    <row r="51" spans="1:36" ht="15" x14ac:dyDescent="0.25">
      <c r="A51">
        <v>2.58</v>
      </c>
      <c r="B51">
        <v>3.33</v>
      </c>
      <c r="C51">
        <v>2.94</v>
      </c>
      <c r="D51" s="20">
        <f t="shared" si="3"/>
        <v>2.8033253946875059E-2</v>
      </c>
      <c r="E51" s="17">
        <f>IF(OR($A51="",$B51="",$C51=""),"",A51*'MPTO_working_3-way'!$I50)</f>
        <v>2.6523257951829375</v>
      </c>
      <c r="F51" s="21">
        <f>IF(OR($A51="",$B51="",$C51=""),"",B51*'MPTO_working_3-way'!$I50)</f>
        <v>3.4233507356430941</v>
      </c>
      <c r="G51" s="22">
        <f>IF(OR($A51="",$B51="",$C51=""),"",C51*'MPTO_working_3-way'!$I50)</f>
        <v>3.0224177666038128</v>
      </c>
      <c r="H51" s="17">
        <f>IF(OR($A51="",$B51="",$C51=""),"",'MPTO_working_3-way'!E50)</f>
        <v>2.6437367884940732</v>
      </c>
      <c r="I51" s="21">
        <f>IF(OR($A51="",$B51="",$C51=""),"",'MPTO_working_3-way'!F50)</f>
        <v>3.4369471826213887</v>
      </c>
      <c r="J51" s="22">
        <f>IF(OR($A51="",$B51="",$C51=""),"",'MPTO_working_3-way'!G50)</f>
        <v>3.0230510383020648</v>
      </c>
      <c r="K51" s="17">
        <f>IF(OR($A51="",$B51="",$C51=""),"",'OddsRatio_working_3-way'!H50)</f>
        <v>2.6477718944788227</v>
      </c>
      <c r="L51" s="21">
        <f>IF(OR($A51="",$B51="",$C51=""),"",'OddsRatio_working_3-way'!I50)</f>
        <v>3.4299420975542128</v>
      </c>
      <c r="M51" s="22">
        <f>IF(OR($A51="",$B51="",$C51=""),"",'OddsRatio_working_3-way'!J50)</f>
        <v>3.02321359195501</v>
      </c>
      <c r="N51" s="23">
        <f t="shared" si="16"/>
        <v>37.702758907528086</v>
      </c>
      <c r="O51" s="24">
        <f t="shared" si="17"/>
        <v>29.211146540967697</v>
      </c>
      <c r="P51" s="24">
        <f t="shared" si="18"/>
        <v>33.086094551504232</v>
      </c>
      <c r="Q51" t="s">
        <v>145</v>
      </c>
      <c r="R51" t="s">
        <v>146</v>
      </c>
      <c r="S51" t="s">
        <v>334</v>
      </c>
      <c r="T51" s="35">
        <v>100</v>
      </c>
      <c r="U51" s="35">
        <f t="shared" si="19"/>
        <v>52.830188679245275</v>
      </c>
      <c r="V51" s="35">
        <f t="shared" si="20"/>
        <v>72.752043596730246</v>
      </c>
      <c r="W51" s="35">
        <f t="shared" si="21"/>
        <v>71.509971509971507</v>
      </c>
      <c r="X51" s="35">
        <f t="shared" si="22"/>
        <v>55.73798489329824</v>
      </c>
      <c r="Y51" s="35">
        <f t="shared" si="23"/>
        <v>75.659839810783197</v>
      </c>
      <c r="Z51" s="35">
        <f t="shared" si="24"/>
        <v>74.417767724024458</v>
      </c>
      <c r="AA51" s="35">
        <f t="shared" si="25"/>
        <v>-2.907796214052965</v>
      </c>
      <c r="AB51" s="35">
        <f t="shared" si="26"/>
        <v>-2.9077962140529507</v>
      </c>
      <c r="AC51" s="35">
        <f t="shared" si="27"/>
        <v>-2.9077962140529507</v>
      </c>
      <c r="AF51">
        <v>2.02</v>
      </c>
      <c r="AG51">
        <v>1.87</v>
      </c>
      <c r="AJ51" t="s">
        <v>87</v>
      </c>
    </row>
    <row r="52" spans="1:36" ht="15" x14ac:dyDescent="0.25">
      <c r="A52">
        <v>2.12</v>
      </c>
      <c r="B52">
        <v>3.67</v>
      </c>
      <c r="C52">
        <v>3.51</v>
      </c>
      <c r="D52" s="20">
        <f t="shared" si="3"/>
        <v>2.907796214052949E-2</v>
      </c>
      <c r="E52" s="17">
        <f>IF(OR($A52="",$B52="",$C52=""),"",A52*'MPTO_working_3-way'!$I51)</f>
        <v>2.1816452797379227</v>
      </c>
      <c r="F52" s="21">
        <f>IF(OR($A52="",$B52="",$C52=""),"",B52*'MPTO_working_3-way'!$I51)</f>
        <v>3.7767161210557432</v>
      </c>
      <c r="G52" s="22">
        <f>IF(OR($A52="",$B52="",$C52=""),"",C52*'MPTO_working_3-way'!$I51)</f>
        <v>3.6120636471132581</v>
      </c>
      <c r="H52" s="17">
        <f>IF(OR($A52="",$B52="",$C52=""),"",'MPTO_working_3-way'!E51)</f>
        <v>2.164476588256417</v>
      </c>
      <c r="I52" s="21">
        <f>IF(OR($A52="",$B52="",$C52=""),"",'MPTO_working_3-way'!F51)</f>
        <v>3.8053645824817881</v>
      </c>
      <c r="J52" s="22">
        <f>IF(OR($A52="",$B52="",$C52=""),"",'MPTO_working_3-way'!G51)</f>
        <v>3.6336201757884283</v>
      </c>
      <c r="K52" s="17">
        <f>IF(OR($A52="",$B52="",$C52=""),"",'OddsRatio_working_3-way'!H51)</f>
        <v>2.171501869912873</v>
      </c>
      <c r="L52" s="21">
        <f>IF(OR($A52="",$B52="",$C52=""),"",'OddsRatio_working_3-way'!I51)</f>
        <v>3.7927767791672951</v>
      </c>
      <c r="M52" s="22">
        <f>IF(OR($A52="",$B52="",$C52=""),"",'OddsRatio_working_3-way'!J51)</f>
        <v>3.6254193691797418</v>
      </c>
      <c r="N52" s="23">
        <f t="shared" si="16"/>
        <v>45.83696576558625</v>
      </c>
      <c r="O52" s="24">
        <f t="shared" si="17"/>
        <v>26.478029270583885</v>
      </c>
      <c r="P52" s="24">
        <f t="shared" si="18"/>
        <v>27.685004963829879</v>
      </c>
      <c r="Q52" t="s">
        <v>231</v>
      </c>
      <c r="R52" t="s">
        <v>232</v>
      </c>
      <c r="S52" t="s">
        <v>334</v>
      </c>
      <c r="T52" s="35">
        <v>100</v>
      </c>
      <c r="U52" s="35">
        <f t="shared" si="19"/>
        <v>61.240310077519375</v>
      </c>
      <c r="V52" s="35">
        <f t="shared" si="20"/>
        <v>69.78851963746223</v>
      </c>
      <c r="W52" s="35">
        <f t="shared" si="21"/>
        <v>65.156794425087099</v>
      </c>
      <c r="X52" s="35">
        <f t="shared" si="22"/>
        <v>65.054685937450657</v>
      </c>
      <c r="Y52" s="35">
        <f t="shared" si="23"/>
        <v>73.602895497393504</v>
      </c>
      <c r="Z52" s="35">
        <f t="shared" si="24"/>
        <v>68.971170285018374</v>
      </c>
      <c r="AA52" s="35">
        <f t="shared" si="25"/>
        <v>-3.8143758599312818</v>
      </c>
      <c r="AB52" s="35">
        <f t="shared" si="26"/>
        <v>-3.8143758599312747</v>
      </c>
      <c r="AC52" s="35">
        <f t="shared" si="27"/>
        <v>-3.8143758599312747</v>
      </c>
      <c r="AF52">
        <v>2.12</v>
      </c>
      <c r="AG52">
        <v>1.78</v>
      </c>
      <c r="AJ52" t="s">
        <v>338</v>
      </c>
    </row>
    <row r="53" spans="1:36" s="35" customFormat="1" ht="15" x14ac:dyDescent="0.25">
      <c r="A53">
        <v>2.58</v>
      </c>
      <c r="B53">
        <v>3.31</v>
      </c>
      <c r="C53">
        <v>2.87</v>
      </c>
      <c r="D53" s="20">
        <f t="shared" si="3"/>
        <v>3.8143758599312738E-2</v>
      </c>
      <c r="E53" s="17">
        <f>IF(OR($A53="",$B53="",$C53=""),"",A53*'MPTO_working_3-way'!$I52)</f>
        <v>2.678410897186227</v>
      </c>
      <c r="F53" s="21">
        <f>IF(OR($A53="",$B53="",$C53=""),"",B53*'MPTO_working_3-way'!$I52)</f>
        <v>3.4362558409637254</v>
      </c>
      <c r="G53" s="22">
        <f>IF(OR($A53="",$B53="",$C53=""),"",C53*'MPTO_working_3-way'!$I52)</f>
        <v>2.9794725871800276</v>
      </c>
      <c r="H53" s="17">
        <f>IF(OR($A53="",$B53="",$C53=""),"",'MPTO_working_3-way'!E52)</f>
        <v>2.6675038145457086</v>
      </c>
      <c r="I53" s="21">
        <f>IF(OR($A53="",$B53="",$C53=""),"",'MPTO_working_3-way'!F52)</f>
        <v>3.4554224212255824</v>
      </c>
      <c r="J53" s="22">
        <f>IF(OR($A53="",$B53="",$C53=""),"",'MPTO_working_3-way'!G52)</f>
        <v>2.9786951550133063</v>
      </c>
      <c r="K53" s="17">
        <f>IF(OR($A53="",$B53="",$C53=""),"",'OddsRatio_working_3-way'!H52)</f>
        <v>2.6726677791066118</v>
      </c>
      <c r="L53" s="21">
        <f>IF(OR($A53="",$B53="",$C53=""),"",'OddsRatio_working_3-way'!I52)</f>
        <v>3.4454826390735898</v>
      </c>
      <c r="M53" s="22">
        <f>IF(OR($A53="",$B53="",$C53=""),"",'OddsRatio_working_3-way'!J52)</f>
        <v>2.9796764221071923</v>
      </c>
      <c r="N53" s="23">
        <f t="shared" si="16"/>
        <v>37.33557091820893</v>
      </c>
      <c r="O53" s="24">
        <f t="shared" si="17"/>
        <v>29.101441984585819</v>
      </c>
      <c r="P53" s="24">
        <f t="shared" si="18"/>
        <v>33.562987097205244</v>
      </c>
      <c r="Q53" t="s">
        <v>233</v>
      </c>
      <c r="R53" t="s">
        <v>234</v>
      </c>
      <c r="S53" t="s">
        <v>334</v>
      </c>
      <c r="T53" s="35">
        <v>100</v>
      </c>
      <c r="U53" s="35">
        <f t="shared" si="19"/>
        <v>51.456310679611654</v>
      </c>
      <c r="V53" s="35">
        <f t="shared" si="20"/>
        <v>69.696969696969703</v>
      </c>
      <c r="W53" s="35">
        <f t="shared" si="21"/>
        <v>75</v>
      </c>
      <c r="X53" s="35">
        <f t="shared" si="22"/>
        <v>55.303030303030297</v>
      </c>
      <c r="Y53" s="35">
        <f t="shared" si="23"/>
        <v>73.543689320388353</v>
      </c>
      <c r="Z53" s="35">
        <f t="shared" si="24"/>
        <v>78.84671962341865</v>
      </c>
      <c r="AA53" s="35">
        <f t="shared" si="25"/>
        <v>-3.8467196234186432</v>
      </c>
      <c r="AB53" s="35">
        <f t="shared" si="26"/>
        <v>-3.8467196234186503</v>
      </c>
      <c r="AC53" s="35">
        <f t="shared" si="27"/>
        <v>-3.8467196234186503</v>
      </c>
      <c r="AD53" s="36"/>
      <c r="AE53" s="36"/>
      <c r="AF53">
        <v>2.0099999999999998</v>
      </c>
      <c r="AG53">
        <v>1.85</v>
      </c>
      <c r="AH53" s="36"/>
      <c r="AI53" s="36"/>
      <c r="AJ53" t="s">
        <v>338</v>
      </c>
    </row>
    <row r="54" spans="1:36" ht="15" x14ac:dyDescent="0.25">
      <c r="A54">
        <v>2.06</v>
      </c>
      <c r="B54">
        <v>3.3</v>
      </c>
      <c r="C54">
        <v>4</v>
      </c>
      <c r="D54" s="20">
        <f t="shared" si="3"/>
        <v>3.8467196234186485E-2</v>
      </c>
      <c r="E54" s="17">
        <f>IF(OR($A54="",$B54="",$C54=""),"",A54*'MPTO_working_3-way'!$I53)</f>
        <v>2.1392424242424242</v>
      </c>
      <c r="F54" s="21">
        <f>IF(OR($A54="",$B54="",$C54=""),"",B54*'MPTO_working_3-way'!$I53)</f>
        <v>3.426941747572815</v>
      </c>
      <c r="G54" s="22">
        <f>IF(OR($A54="",$B54="",$C54=""),"",C54*'MPTO_working_3-way'!$I53)</f>
        <v>4.1538687849367459</v>
      </c>
      <c r="H54" s="17">
        <f>IF(OR($A54="",$B54="",$C54=""),"",'MPTO_working_3-way'!E53)</f>
        <v>2.1158894018778853</v>
      </c>
      <c r="I54" s="21">
        <f>IF(OR($A54="",$B54="",$C54=""),"",'MPTO_working_3-way'!F53)</f>
        <v>3.4458055250485762</v>
      </c>
      <c r="J54" s="22">
        <f>IF(OR($A54="",$B54="",$C54=""),"",'MPTO_working_3-way'!G53)</f>
        <v>4.2162497415753561</v>
      </c>
      <c r="K54" s="17">
        <f>IF(OR($A54="",$B54="",$C54=""),"",'OddsRatio_working_3-way'!H53)</f>
        <v>2.1253640289012306</v>
      </c>
      <c r="L54" s="21">
        <f>IF(OR($A54="",$B54="",$C54=""),"",'OddsRatio_working_3-way'!I53)</f>
        <v>3.4418276098800282</v>
      </c>
      <c r="M54" s="22">
        <f>IF(OR($A54="",$B54="",$C54=""),"",'OddsRatio_working_3-way'!J53)</f>
        <v>4.1849925346261241</v>
      </c>
      <c r="N54" s="23">
        <f t="shared" si="16"/>
        <v>46.745520220978825</v>
      </c>
      <c r="O54" s="24">
        <f t="shared" si="17"/>
        <v>29.180536865217089</v>
      </c>
      <c r="P54" s="24">
        <f t="shared" si="18"/>
        <v>24.073942913804096</v>
      </c>
      <c r="Q54" t="s">
        <v>235</v>
      </c>
      <c r="R54" t="s">
        <v>236</v>
      </c>
      <c r="S54" t="s">
        <v>334</v>
      </c>
      <c r="T54" s="35">
        <v>100</v>
      </c>
      <c r="U54" s="35">
        <f t="shared" si="19"/>
        <v>35.897435897435898</v>
      </c>
      <c r="V54" s="35">
        <f t="shared" si="20"/>
        <v>77.426636568848764</v>
      </c>
      <c r="W54" s="35">
        <f t="shared" si="21"/>
        <v>82.51748251748252</v>
      </c>
      <c r="X54" s="35">
        <f t="shared" si="22"/>
        <v>40.05588091366873</v>
      </c>
      <c r="Y54" s="35">
        <f t="shared" si="23"/>
        <v>81.585081585081582</v>
      </c>
      <c r="Z54" s="35">
        <f t="shared" si="24"/>
        <v>86.675927533715338</v>
      </c>
      <c r="AA54" s="35">
        <f t="shared" si="25"/>
        <v>-4.1584450162328324</v>
      </c>
      <c r="AB54" s="35">
        <f t="shared" si="26"/>
        <v>-4.1584450162328181</v>
      </c>
      <c r="AC54" s="35">
        <f t="shared" si="27"/>
        <v>-4.1584450162328181</v>
      </c>
      <c r="AF54">
        <v>2.2999999999999998</v>
      </c>
      <c r="AG54">
        <v>1.65</v>
      </c>
      <c r="AJ54" t="s">
        <v>338</v>
      </c>
    </row>
    <row r="55" spans="1:36" ht="15" x14ac:dyDescent="0.25">
      <c r="A55">
        <v>1.56</v>
      </c>
      <c r="B55">
        <v>4.43</v>
      </c>
      <c r="C55">
        <v>5.72</v>
      </c>
      <c r="D55" s="20">
        <f t="shared" si="3"/>
        <v>4.1584450162328146E-2</v>
      </c>
      <c r="E55" s="17">
        <f>IF(OR($A55="",$B55="",$C55=""),"",A55*'MPTO_working_3-way'!$I54)</f>
        <v>1.6248717422532319</v>
      </c>
      <c r="F55" s="21">
        <f>IF(OR($A55="",$B55="",$C55=""),"",B55*'MPTO_working_3-way'!$I54)</f>
        <v>4.6142191142191136</v>
      </c>
      <c r="G55" s="22">
        <f>IF(OR($A55="",$B55="",$C55=""),"",C55*'MPTO_working_3-way'!$I54)</f>
        <v>5.9578630549285165</v>
      </c>
      <c r="H55" s="17">
        <f>IF(OR($A55="",$B55="",$C55=""),"",'MPTO_working_3-way'!E54)</f>
        <v>1.5944788741847793</v>
      </c>
      <c r="I55" s="21">
        <f>IF(OR($A55="",$B55="",$C55=""),"",'MPTO_working_3-way'!F54)</f>
        <v>4.7198274791592496</v>
      </c>
      <c r="J55" s="22">
        <f>IF(OR($A55="",$B55="",$C55=""),"",'MPTO_working_3-way'!G54)</f>
        <v>6.212581179444709</v>
      </c>
      <c r="K55" s="17">
        <f>IF(OR($A55="",$B55="",$C55=""),"",'OddsRatio_working_3-way'!H54)</f>
        <v>1.6044597923347599</v>
      </c>
      <c r="L55" s="21">
        <f>IF(OR($A55="",$B55="",$C55=""),"",'OddsRatio_working_3-way'!I54)</f>
        <v>4.7023162280504023</v>
      </c>
      <c r="M55" s="22">
        <f>IF(OR($A55="",$B55="",$C55=""),"",'OddsRatio_working_3-way'!J54)</f>
        <v>6.0947325353929731</v>
      </c>
      <c r="N55" s="23">
        <f t="shared" si="16"/>
        <v>61.543319019954538</v>
      </c>
      <c r="O55" s="24">
        <f t="shared" si="17"/>
        <v>21.672139429148778</v>
      </c>
      <c r="P55" s="24">
        <f t="shared" si="18"/>
        <v>16.784541550896694</v>
      </c>
      <c r="Q55" t="s">
        <v>237</v>
      </c>
      <c r="R55" t="s">
        <v>238</v>
      </c>
      <c r="S55" t="s">
        <v>334</v>
      </c>
      <c r="T55" s="35">
        <v>100</v>
      </c>
      <c r="U55" s="35">
        <f t="shared" si="19"/>
        <v>74.489795918367349</v>
      </c>
      <c r="V55" s="35">
        <f t="shared" si="20"/>
        <v>71.428571428571431</v>
      </c>
      <c r="W55" s="35">
        <f t="shared" si="21"/>
        <v>50</v>
      </c>
      <c r="X55" s="35">
        <f t="shared" si="22"/>
        <v>78.571428571428569</v>
      </c>
      <c r="Y55" s="35">
        <f t="shared" si="23"/>
        <v>75.510204081632651</v>
      </c>
      <c r="Z55" s="35">
        <f t="shared" si="24"/>
        <v>54.081632653061227</v>
      </c>
      <c r="AA55" s="35">
        <f t="shared" si="25"/>
        <v>-4.0816326530612201</v>
      </c>
      <c r="AB55" s="35">
        <f t="shared" si="26"/>
        <v>-4.0816326530612201</v>
      </c>
      <c r="AC55" s="35">
        <f t="shared" si="27"/>
        <v>-4.0816326530612272</v>
      </c>
      <c r="AF55">
        <v>1.67</v>
      </c>
      <c r="AG55">
        <v>2.2599999999999998</v>
      </c>
      <c r="AJ55" t="s">
        <v>338</v>
      </c>
    </row>
    <row r="56" spans="1:36" ht="15" x14ac:dyDescent="0.25">
      <c r="A56">
        <v>3.92</v>
      </c>
      <c r="B56">
        <v>3.5</v>
      </c>
      <c r="C56">
        <v>2</v>
      </c>
      <c r="D56" s="20">
        <f t="shared" si="3"/>
        <v>4.081632653061229E-2</v>
      </c>
      <c r="E56" s="17">
        <f>IF(OR($A56="",$B56="",$C56=""),"",A56*'MPTO_working_3-way'!$I55)</f>
        <v>4.08</v>
      </c>
      <c r="F56" s="21">
        <f>IF(OR($A56="",$B56="",$C56=""),"",B56*'MPTO_working_3-way'!$I55)</f>
        <v>3.6428571428571432</v>
      </c>
      <c r="G56" s="22">
        <f>IF(OR($A56="",$B56="",$C56=""),"",C56*'MPTO_working_3-way'!$I55)</f>
        <v>2.0816326530612246</v>
      </c>
      <c r="H56" s="17">
        <f>IF(OR($A56="",$B56="",$C56=""),"",'MPTO_working_3-way'!E55)</f>
        <v>4.140845070422535</v>
      </c>
      <c r="I56" s="21">
        <f>IF(OR($A56="",$B56="",$C56=""),"",'MPTO_working_3-way'!F55)</f>
        <v>3.6750000000000007</v>
      </c>
      <c r="J56" s="22">
        <f>IF(OR($A56="",$B56="",$C56=""),"",'MPTO_working_3-way'!G55)</f>
        <v>2.0559440559440558</v>
      </c>
      <c r="K56" s="17">
        <f>IF(OR($A56="",$B56="",$C56=""),"",'OddsRatio_working_3-way'!H55)</f>
        <v>4.1128504281186569</v>
      </c>
      <c r="L56" s="21">
        <f>IF(OR($A56="",$B56="",$C56=""),"",'OddsRatio_working_3-way'!I55)</f>
        <v>3.6651116679098101</v>
      </c>
      <c r="M56" s="22">
        <f>IF(OR($A56="",$B56="",$C56=""),"",'OddsRatio_working_3-way'!J55)</f>
        <v>2.0660446671639239</v>
      </c>
      <c r="N56" s="23">
        <f t="shared" si="16"/>
        <v>24.509803921568626</v>
      </c>
      <c r="O56" s="24">
        <f t="shared" si="17"/>
        <v>27.450980392156861</v>
      </c>
      <c r="P56" s="24">
        <f t="shared" si="18"/>
        <v>48.039215686274503</v>
      </c>
      <c r="Q56" t="s">
        <v>239</v>
      </c>
      <c r="R56" t="s">
        <v>240</v>
      </c>
      <c r="S56" t="s">
        <v>334</v>
      </c>
      <c r="T56" s="35">
        <v>100</v>
      </c>
      <c r="U56" s="35">
        <f t="shared" si="19"/>
        <v>31.506849315068493</v>
      </c>
      <c r="V56" s="35">
        <f t="shared" si="20"/>
        <v>79.757085020242926</v>
      </c>
      <c r="W56" s="35">
        <f t="shared" si="21"/>
        <v>85.422740524781332</v>
      </c>
      <c r="X56" s="35">
        <f t="shared" si="22"/>
        <v>34.820174454975742</v>
      </c>
      <c r="Y56" s="35">
        <f t="shared" si="23"/>
        <v>83.070410160150161</v>
      </c>
      <c r="Z56" s="35">
        <f t="shared" si="24"/>
        <v>88.736065664688596</v>
      </c>
      <c r="AA56" s="35">
        <f t="shared" si="25"/>
        <v>-3.3133251399072492</v>
      </c>
      <c r="AB56" s="35">
        <f t="shared" si="26"/>
        <v>-3.313325139907235</v>
      </c>
      <c r="AC56" s="35">
        <f t="shared" si="27"/>
        <v>-3.3133251399072634</v>
      </c>
      <c r="AF56">
        <v>2.16</v>
      </c>
      <c r="AG56">
        <v>1.72</v>
      </c>
      <c r="AJ56" t="s">
        <v>338</v>
      </c>
    </row>
    <row r="57" spans="1:36" ht="15" x14ac:dyDescent="0.25">
      <c r="A57">
        <v>1.46</v>
      </c>
      <c r="B57">
        <v>4.9400000000000004</v>
      </c>
      <c r="C57">
        <v>6.86</v>
      </c>
      <c r="D57" s="20">
        <f t="shared" si="3"/>
        <v>3.3133251399072527E-2</v>
      </c>
      <c r="E57" s="17">
        <f>IF(OR($A57="",$B57="",$C57=""),"",A57*'MPTO_working_3-way'!$I56)</f>
        <v>1.508374547042646</v>
      </c>
      <c r="F57" s="21">
        <f>IF(OR($A57="",$B57="",$C57=""),"",B57*'MPTO_working_3-way'!$I56)</f>
        <v>5.1036782619114183</v>
      </c>
      <c r="G57" s="22">
        <f>IF(OR($A57="",$B57="",$C57=""),"",C57*'MPTO_working_3-way'!$I56)</f>
        <v>7.0872941045976381</v>
      </c>
      <c r="H57" s="17">
        <f>IF(OR($A57="",$B57="",$C57=""),"",'MPTO_working_3-way'!E56)</f>
        <v>1.4839281168318625</v>
      </c>
      <c r="I57" s="21">
        <f>IF(OR($A57="",$B57="",$C57=""),"",'MPTO_working_3-way'!F56)</f>
        <v>5.2250771839401082</v>
      </c>
      <c r="J57" s="22">
        <f>IF(OR($A57="",$B57="",$C57=""),"",'MPTO_working_3-way'!G56)</f>
        <v>7.4223523072264133</v>
      </c>
      <c r="K57" s="17">
        <f>IF(OR($A57="",$B57="",$C57=""),"",'OddsRatio_working_3-way'!H56)</f>
        <v>1.4916276430078623</v>
      </c>
      <c r="L57" s="21">
        <f>IF(OR($A57="",$B57="",$C57=""),"",'OddsRatio_working_3-way'!I56)</f>
        <v>5.2108976379369052</v>
      </c>
      <c r="M57" s="22">
        <f>IF(OR($A57="",$B57="",$C57=""),"",'OddsRatio_working_3-way'!J56)</f>
        <v>7.2629086696218961</v>
      </c>
      <c r="N57" s="23">
        <f t="shared" si="16"/>
        <v>66.296531054612601</v>
      </c>
      <c r="O57" s="24">
        <f t="shared" si="17"/>
        <v>19.593711607233686</v>
      </c>
      <c r="P57" s="24">
        <f t="shared" si="18"/>
        <v>14.109757338153702</v>
      </c>
      <c r="Q57" t="s">
        <v>241</v>
      </c>
      <c r="R57" t="s">
        <v>242</v>
      </c>
      <c r="S57" t="s">
        <v>334</v>
      </c>
      <c r="T57" s="35">
        <v>100</v>
      </c>
      <c r="U57" s="35">
        <f t="shared" si="19"/>
        <v>32.885906040268459</v>
      </c>
      <c r="V57" s="35">
        <f t="shared" si="20"/>
        <v>81.238273921200744</v>
      </c>
      <c r="W57" s="35">
        <f t="shared" si="21"/>
        <v>82.728842832469766</v>
      </c>
      <c r="X57" s="35">
        <f t="shared" si="22"/>
        <v>36.032883246329476</v>
      </c>
      <c r="Y57" s="35">
        <f t="shared" si="23"/>
        <v>84.385251127261768</v>
      </c>
      <c r="Z57" s="35">
        <f t="shared" si="24"/>
        <v>85.87582003853079</v>
      </c>
      <c r="AA57" s="35">
        <f t="shared" si="25"/>
        <v>-3.1469772060610168</v>
      </c>
      <c r="AB57" s="35">
        <f t="shared" si="26"/>
        <v>-3.1469772060610239</v>
      </c>
      <c r="AC57" s="35">
        <f t="shared" si="27"/>
        <v>-3.1469772060610239</v>
      </c>
      <c r="AF57">
        <v>1.59</v>
      </c>
      <c r="AG57">
        <v>2.48</v>
      </c>
      <c r="AJ57" t="s">
        <v>342</v>
      </c>
    </row>
    <row r="58" spans="1:36" ht="15" x14ac:dyDescent="0.25">
      <c r="A58">
        <v>1.49</v>
      </c>
      <c r="B58">
        <v>5.33</v>
      </c>
      <c r="C58">
        <v>5.79</v>
      </c>
      <c r="D58" s="20">
        <f t="shared" si="3"/>
        <v>3.1469772060610079E-2</v>
      </c>
      <c r="E58" s="17">
        <f>IF(OR($A58="",$B58="",$C58=""),"",A58*'MPTO_working_3-way'!$I57)</f>
        <v>1.536889960370309</v>
      </c>
      <c r="F58" s="21">
        <f>IF(OR($A58="",$B58="",$C58=""),"",B58*'MPTO_working_3-way'!$I57)</f>
        <v>5.4977338850830515</v>
      </c>
      <c r="G58" s="22">
        <f>IF(OR($A58="",$B58="",$C58=""),"",C58*'MPTO_working_3-way'!$I57)</f>
        <v>5.9722099802309323</v>
      </c>
      <c r="H58" s="17">
        <f>IF(OR($A58="",$B58="",$C58=""),"",'MPTO_working_3-way'!E57)</f>
        <v>1.5136584617620688</v>
      </c>
      <c r="I58" s="21">
        <f>IF(OR($A58="",$B58="",$C58=""),"",'MPTO_working_3-way'!F57)</f>
        <v>5.6456559345832806</v>
      </c>
      <c r="J58" s="22">
        <f>IF(OR($A58="",$B58="",$C58=""),"",'MPTO_working_3-way'!G57)</f>
        <v>6.1644053950562157</v>
      </c>
      <c r="K58" s="17">
        <f>IF(OR($A58="",$B58="",$C58=""),"",'OddsRatio_working_3-way'!H57)</f>
        <v>1.5210304819362159</v>
      </c>
      <c r="L58" s="21">
        <f>IF(OR($A58="",$B58="",$C58=""),"",'OddsRatio_working_3-way'!I57)</f>
        <v>5.6042081362934972</v>
      </c>
      <c r="M58" s="22">
        <f>IF(OR($A58="",$B58="",$C58=""),"",'OddsRatio_working_3-way'!J57)</f>
        <v>6.0933387928050466</v>
      </c>
      <c r="N58" s="23">
        <f t="shared" si="16"/>
        <v>65.066467072180828</v>
      </c>
      <c r="O58" s="24">
        <f t="shared" si="17"/>
        <v>18.189312558639667</v>
      </c>
      <c r="P58" s="24">
        <f t="shared" si="18"/>
        <v>16.744220369179523</v>
      </c>
      <c r="Q58" t="s">
        <v>243</v>
      </c>
      <c r="R58" t="s">
        <v>244</v>
      </c>
      <c r="S58" t="s">
        <v>335</v>
      </c>
      <c r="T58" s="35">
        <v>100</v>
      </c>
      <c r="U58" s="35">
        <f t="shared" si="19"/>
        <v>45.652173913043477</v>
      </c>
      <c r="V58" s="35">
        <f t="shared" si="20"/>
        <v>75.247524752475243</v>
      </c>
      <c r="W58" s="35">
        <f t="shared" si="21"/>
        <v>76.19047619047619</v>
      </c>
      <c r="X58" s="35">
        <f t="shared" si="22"/>
        <v>48.56199905704856</v>
      </c>
      <c r="Y58" s="35">
        <f t="shared" si="23"/>
        <v>78.157349896480326</v>
      </c>
      <c r="Z58" s="35">
        <f t="shared" si="24"/>
        <v>79.100301334481273</v>
      </c>
      <c r="AA58" s="35">
        <f t="shared" si="25"/>
        <v>-2.9098251440050831</v>
      </c>
      <c r="AB58" s="35">
        <f t="shared" si="26"/>
        <v>-2.9098251440050831</v>
      </c>
      <c r="AC58" s="35">
        <f t="shared" si="27"/>
        <v>-2.9098251440050831</v>
      </c>
      <c r="AF58">
        <v>1.33</v>
      </c>
      <c r="AG58">
        <v>3.51</v>
      </c>
      <c r="AJ58" t="s">
        <v>343</v>
      </c>
    </row>
    <row r="59" spans="1:36" ht="15" x14ac:dyDescent="0.25">
      <c r="A59">
        <v>1.84</v>
      </c>
      <c r="B59">
        <v>4.04</v>
      </c>
      <c r="C59">
        <v>4.2</v>
      </c>
      <c r="D59" s="20">
        <f t="shared" si="3"/>
        <v>2.9098251440050849E-2</v>
      </c>
      <c r="E59" s="17">
        <f>IF(OR($A59="",$B59="",$C59=""),"",A59*'MPTO_working_3-way'!$I58)</f>
        <v>1.8935407826496937</v>
      </c>
      <c r="F59" s="21">
        <f>IF(OR($A59="",$B59="",$C59=""),"",B59*'MPTO_working_3-way'!$I58)</f>
        <v>4.1575569358178051</v>
      </c>
      <c r="G59" s="22">
        <f>IF(OR($A59="",$B59="",$C59=""),"",C59*'MPTO_working_3-way'!$I58)</f>
        <v>4.3222126560482135</v>
      </c>
      <c r="H59" s="17">
        <f>IF(OR($A59="",$B59="",$C59=""),"",'MPTO_working_3-way'!E58)</f>
        <v>1.8734350597813565</v>
      </c>
      <c r="I59" s="21">
        <f>IF(OR($A59="",$B59="",$C59=""),"",'MPTO_working_3-way'!F58)</f>
        <v>4.204766488055049</v>
      </c>
      <c r="J59" s="22">
        <f>IF(OR($A59="",$B59="",$C59=""),"",'MPTO_working_3-way'!G58)</f>
        <v>4.3783638240265672</v>
      </c>
      <c r="K59" s="17">
        <f>IF(OR($A59="",$B59="",$C59=""),"",'OddsRatio_working_3-way'!H58)</f>
        <v>1.8809220347524218</v>
      </c>
      <c r="L59" s="21">
        <f>IF(OR($A59="",$B59="",$C59=""),"",'OddsRatio_working_3-way'!I58)</f>
        <v>4.1880987924373372</v>
      </c>
      <c r="M59" s="22">
        <f>IF(OR($A59="",$B59="",$C59=""),"",'OddsRatio_working_3-way'!J58)</f>
        <v>4.3558934657235131</v>
      </c>
      <c r="N59" s="23">
        <f t="shared" si="16"/>
        <v>52.811114984313519</v>
      </c>
      <c r="O59" s="24">
        <f t="shared" si="17"/>
        <v>24.05258702255864</v>
      </c>
      <c r="P59" s="24">
        <f t="shared" si="18"/>
        <v>23.136297993127833</v>
      </c>
      <c r="Q59" t="s">
        <v>245</v>
      </c>
      <c r="R59" t="s">
        <v>246</v>
      </c>
      <c r="S59" t="s">
        <v>335</v>
      </c>
      <c r="T59" s="35">
        <v>100</v>
      </c>
      <c r="U59" s="35">
        <f t="shared" si="19"/>
        <v>42.528735632183903</v>
      </c>
      <c r="V59" s="35">
        <f t="shared" si="20"/>
        <v>76.470588235294116</v>
      </c>
      <c r="W59" s="35">
        <f t="shared" si="21"/>
        <v>77.876106194690252</v>
      </c>
      <c r="X59" s="35">
        <f t="shared" si="22"/>
        <v>45.653305570015618</v>
      </c>
      <c r="Y59" s="35">
        <f t="shared" si="23"/>
        <v>79.595158173125824</v>
      </c>
      <c r="Z59" s="35">
        <f t="shared" si="24"/>
        <v>81.000676132521974</v>
      </c>
      <c r="AA59" s="35">
        <f t="shared" si="25"/>
        <v>-3.1245699378317155</v>
      </c>
      <c r="AB59" s="35">
        <f t="shared" si="26"/>
        <v>-3.1245699378317084</v>
      </c>
      <c r="AC59" s="35">
        <f t="shared" si="27"/>
        <v>-3.1245699378317227</v>
      </c>
      <c r="AF59">
        <v>1.63</v>
      </c>
      <c r="AG59">
        <v>2.39</v>
      </c>
      <c r="AJ59" t="s">
        <v>343</v>
      </c>
    </row>
    <row r="60" spans="1:36" s="35" customFormat="1" ht="15" x14ac:dyDescent="0.25">
      <c r="A60">
        <v>1.74</v>
      </c>
      <c r="B60">
        <v>4.25</v>
      </c>
      <c r="C60">
        <v>4.5199999999999996</v>
      </c>
      <c r="D60" s="20">
        <f t="shared" si="3"/>
        <v>3.1245699378317227E-2</v>
      </c>
      <c r="E60" s="17">
        <f>IF(OR($A60="",$B60="",$C60=""),"",A60*'MPTO_working_3-way'!$I59)</f>
        <v>1.794367516918272</v>
      </c>
      <c r="F60" s="21">
        <f>IF(OR($A60="",$B60="",$C60=""),"",B60*'MPTO_working_3-way'!$I59)</f>
        <v>4.3827942223578482</v>
      </c>
      <c r="G60" s="22">
        <f>IF(OR($A60="",$B60="",$C60=""),"",C60*'MPTO_working_3-way'!$I59)</f>
        <v>4.6612305611899938</v>
      </c>
      <c r="H60" s="17">
        <f>IF(OR($A60="",$B60="",$C60=""),"",'MPTO_working_3-way'!E59)</f>
        <v>1.7721151671096533</v>
      </c>
      <c r="I60" s="21">
        <f>IF(OR($A60="",$B60="",$C60=""),"",'MPTO_working_3-way'!F59)</f>
        <v>4.4468381374722847</v>
      </c>
      <c r="J60" s="22">
        <f>IF(OR($A60="",$B60="",$C60=""),"",'MPTO_working_3-way'!G59)</f>
        <v>4.7432996225272701</v>
      </c>
      <c r="K60" s="17">
        <f>IF(OR($A60="",$B60="",$C60=""),"",'OddsRatio_working_3-way'!H59)</f>
        <v>1.7800715911252416</v>
      </c>
      <c r="L60" s="21">
        <f>IF(OR($A60="",$B60="",$C60=""),"",'OddsRatio_working_3-way'!I59)</f>
        <v>4.425990096158154</v>
      </c>
      <c r="M60" s="22">
        <f>IF(OR($A60="",$B60="",$C60=""),"",'OddsRatio_working_3-way'!J59)</f>
        <v>4.7106108118389853</v>
      </c>
      <c r="N60" s="23">
        <f t="shared" si="16"/>
        <v>55.729943312696903</v>
      </c>
      <c r="O60" s="24">
        <f t="shared" si="17"/>
        <v>22.816494438610029</v>
      </c>
      <c r="P60" s="24">
        <f t="shared" si="18"/>
        <v>21.453562248693057</v>
      </c>
      <c r="Q60" t="s">
        <v>247</v>
      </c>
      <c r="R60" t="s">
        <v>248</v>
      </c>
      <c r="S60" t="s">
        <v>335</v>
      </c>
      <c r="T60" s="35">
        <v>100</v>
      </c>
      <c r="U60" s="35">
        <f t="shared" si="19"/>
        <v>82.014388489208642</v>
      </c>
      <c r="V60" s="35">
        <f t="shared" si="20"/>
        <v>80.6949806949807</v>
      </c>
      <c r="W60" s="35">
        <f t="shared" si="21"/>
        <v>32.432432432432435</v>
      </c>
      <c r="X60" s="35">
        <f t="shared" si="22"/>
        <v>86.872586872586879</v>
      </c>
      <c r="Y60" s="35">
        <f t="shared" si="23"/>
        <v>85.553179078358937</v>
      </c>
      <c r="Z60" s="35">
        <f t="shared" si="24"/>
        <v>37.29063081581068</v>
      </c>
      <c r="AA60" s="35">
        <f t="shared" si="25"/>
        <v>-4.8581983833782374</v>
      </c>
      <c r="AB60" s="35">
        <f t="shared" si="26"/>
        <v>-4.8581983833782374</v>
      </c>
      <c r="AC60" s="35">
        <f t="shared" si="27"/>
        <v>-4.8581983833782445</v>
      </c>
      <c r="AD60" s="36"/>
      <c r="AE60" s="36"/>
      <c r="AF60">
        <v>1.62</v>
      </c>
      <c r="AG60">
        <v>2.4</v>
      </c>
      <c r="AH60" s="36"/>
      <c r="AI60" s="36"/>
      <c r="AJ60" t="s">
        <v>343</v>
      </c>
    </row>
    <row r="61" spans="1:36" ht="15" x14ac:dyDescent="0.25">
      <c r="A61">
        <v>5.56</v>
      </c>
      <c r="B61">
        <v>5.18</v>
      </c>
      <c r="C61">
        <v>1.48</v>
      </c>
      <c r="D61" s="20">
        <f t="shared" si="3"/>
        <v>4.8581983833782427E-2</v>
      </c>
      <c r="E61" s="17">
        <f>IF(OR($A61="",$B61="",$C61=""),"",A61*'MPTO_working_3-way'!$I60)</f>
        <v>5.8301158301158296</v>
      </c>
      <c r="F61" s="21">
        <f>IF(OR($A61="",$B61="",$C61=""),"",B61*'MPTO_working_3-way'!$I60)</f>
        <v>5.4316546762589928</v>
      </c>
      <c r="G61" s="22">
        <f>IF(OR($A61="",$B61="",$C61=""),"",C61*'MPTO_working_3-way'!$I60)</f>
        <v>1.5519013360739979</v>
      </c>
      <c r="H61" s="17">
        <f>IF(OR($A61="",$B61="",$C61=""),"",'MPTO_working_3-way'!E60)</f>
        <v>6.1101493550577057</v>
      </c>
      <c r="I61" s="21">
        <f>IF(OR($A61="",$B61="",$C61=""),"",'MPTO_working_3-way'!F60)</f>
        <v>5.6543112926024817</v>
      </c>
      <c r="J61" s="22">
        <f>IF(OR($A61="",$B61="",$C61=""),"",'MPTO_working_3-way'!G60)</f>
        <v>1.5163423468957964</v>
      </c>
      <c r="K61" s="17">
        <f>IF(OR($A61="",$B61="",$C61=""),"",'OddsRatio_working_3-way'!H60)</f>
        <v>6.009227823643676</v>
      </c>
      <c r="L61" s="21">
        <f>IF(OR($A61="",$B61="",$C61=""),"",'OddsRatio_working_3-way'!I60)</f>
        <v>5.5917921716733705</v>
      </c>
      <c r="M61" s="22">
        <f>IF(OR($A61="",$B61="",$C61=""),"",'OddsRatio_working_3-way'!J60)</f>
        <v>1.5272871393309133</v>
      </c>
      <c r="N61" s="23">
        <f t="shared" si="16"/>
        <v>17.152317880794705</v>
      </c>
      <c r="O61" s="24">
        <f t="shared" si="17"/>
        <v>18.410596026490069</v>
      </c>
      <c r="P61" s="24">
        <f t="shared" si="18"/>
        <v>64.437086092715234</v>
      </c>
      <c r="Q61" t="s">
        <v>249</v>
      </c>
      <c r="R61" t="s">
        <v>250</v>
      </c>
      <c r="S61" t="s">
        <v>335</v>
      </c>
      <c r="T61" s="35">
        <v>100</v>
      </c>
      <c r="U61" s="35">
        <f t="shared" si="19"/>
        <v>50.248756218905463</v>
      </c>
      <c r="V61" s="35">
        <f t="shared" si="20"/>
        <v>74.554707379134854</v>
      </c>
      <c r="W61" s="35">
        <f t="shared" si="21"/>
        <v>72.451790633608823</v>
      </c>
      <c r="X61" s="35">
        <f t="shared" si="22"/>
        <v>52.993501987256323</v>
      </c>
      <c r="Y61" s="35">
        <f t="shared" si="23"/>
        <v>77.299453147485721</v>
      </c>
      <c r="Z61" s="35">
        <f t="shared" si="24"/>
        <v>75.196536401959662</v>
      </c>
      <c r="AA61" s="35">
        <f t="shared" si="25"/>
        <v>-2.7447457683508603</v>
      </c>
      <c r="AB61" s="35">
        <f t="shared" si="26"/>
        <v>-2.7447457683508674</v>
      </c>
      <c r="AC61" s="35">
        <f t="shared" si="27"/>
        <v>-2.7447457683508389</v>
      </c>
      <c r="AF61">
        <v>1.4</v>
      </c>
      <c r="AG61">
        <v>2.97</v>
      </c>
      <c r="AJ61" t="s">
        <v>343</v>
      </c>
    </row>
    <row r="62" spans="1:36" ht="15" x14ac:dyDescent="0.25">
      <c r="A62">
        <v>2.0099999999999998</v>
      </c>
      <c r="B62">
        <v>3.93</v>
      </c>
      <c r="C62">
        <v>3.63</v>
      </c>
      <c r="D62" s="20">
        <f t="shared" si="3"/>
        <v>2.7447457683508425E-2</v>
      </c>
      <c r="E62" s="17">
        <f>IF(OR($A62="",$B62="",$C62=""),"",A62*'MPTO_working_3-way'!$I61)</f>
        <v>2.0651693899438519</v>
      </c>
      <c r="F62" s="21">
        <f>IF(OR($A62="",$B62="",$C62=""),"",B62*'MPTO_working_3-way'!$I61)</f>
        <v>4.0378685086961879</v>
      </c>
      <c r="G62" s="22">
        <f>IF(OR($A62="",$B62="",$C62=""),"",C62*'MPTO_working_3-way'!$I61)</f>
        <v>3.7296342713911357</v>
      </c>
      <c r="H62" s="17">
        <f>IF(OR($A62="",$B62="",$C62=""),"",'MPTO_working_3-way'!E61)</f>
        <v>2.0476559770224028</v>
      </c>
      <c r="I62" s="21">
        <f>IF(OR($A62="",$B62="",$C62=""),"",'MPTO_working_3-way'!F61)</f>
        <v>4.0765781346562875</v>
      </c>
      <c r="J62" s="22">
        <f>IF(OR($A62="",$B62="",$C62=""),"",'MPTO_working_3-way'!G61)</f>
        <v>3.7546988962744696</v>
      </c>
      <c r="K62" s="17">
        <f>IF(OR($A62="",$B62="",$C62=""),"",'OddsRatio_working_3-way'!H61)</f>
        <v>2.054595331010634</v>
      </c>
      <c r="L62" s="21">
        <f>IF(OR($A62="",$B62="",$C62=""),"",'OddsRatio_working_3-way'!I61)</f>
        <v>4.0593706137239201</v>
      </c>
      <c r="M62" s="22">
        <f>IF(OR($A62="",$B62="",$C62=""),"",'OddsRatio_working_3-way'!J61)</f>
        <v>3.7461244757999692</v>
      </c>
      <c r="N62" s="23">
        <f t="shared" si="16"/>
        <v>48.422178096838252</v>
      </c>
      <c r="O62" s="24">
        <f t="shared" si="17"/>
        <v>24.76554146937529</v>
      </c>
      <c r="P62" s="24">
        <f t="shared" si="18"/>
        <v>26.812280433786466</v>
      </c>
      <c r="Q62" t="s">
        <v>251</v>
      </c>
      <c r="R62" t="s">
        <v>252</v>
      </c>
      <c r="S62" t="s">
        <v>335</v>
      </c>
      <c r="T62" s="35">
        <v>100</v>
      </c>
      <c r="U62" s="35">
        <f t="shared" si="19"/>
        <v>69.040247678018574</v>
      </c>
      <c r="V62" s="35">
        <f t="shared" si="20"/>
        <v>74.358974358974365</v>
      </c>
      <c r="W62" s="35">
        <f t="shared" si="21"/>
        <v>53.917050691244242</v>
      </c>
      <c r="X62" s="35">
        <f t="shared" si="22"/>
        <v>71.723974949781393</v>
      </c>
      <c r="Y62" s="35">
        <f t="shared" si="23"/>
        <v>77.042701630737184</v>
      </c>
      <c r="Z62" s="35">
        <f t="shared" si="24"/>
        <v>56.600777963007062</v>
      </c>
      <c r="AA62" s="35">
        <f t="shared" si="25"/>
        <v>-2.6837272717628196</v>
      </c>
      <c r="AB62" s="35">
        <f t="shared" si="26"/>
        <v>-2.6837272717628196</v>
      </c>
      <c r="AC62" s="35">
        <f t="shared" si="27"/>
        <v>-2.6837272717628196</v>
      </c>
      <c r="AF62">
        <v>1.54</v>
      </c>
      <c r="AG62">
        <v>2.57</v>
      </c>
      <c r="AJ62" t="s">
        <v>343</v>
      </c>
    </row>
    <row r="63" spans="1:36" ht="15" x14ac:dyDescent="0.25">
      <c r="A63">
        <v>3.23</v>
      </c>
      <c r="B63">
        <v>3.9</v>
      </c>
      <c r="C63">
        <v>2.17</v>
      </c>
      <c r="D63" s="20">
        <f t="shared" si="3"/>
        <v>2.6837272717628258E-2</v>
      </c>
      <c r="E63" s="17">
        <f>IF(OR($A63="",$B63="",$C63=""),"",A63*'MPTO_working_3-way'!$I62)</f>
        <v>3.3166843908779393</v>
      </c>
      <c r="F63" s="21">
        <f>IF(OR($A63="",$B63="",$C63=""),"",B63*'MPTO_working_3-way'!$I62)</f>
        <v>4.0046653635987504</v>
      </c>
      <c r="G63" s="22">
        <f>IF(OR($A63="",$B63="",$C63=""),"",C63*'MPTO_working_3-way'!$I62)</f>
        <v>2.2282368817972533</v>
      </c>
      <c r="H63" s="17">
        <f>IF(OR($A63="",$B63="",$C63=""),"",'MPTO_working_3-way'!E62)</f>
        <v>3.3261071919770888</v>
      </c>
      <c r="I63" s="21">
        <f>IF(OR($A63="",$B63="",$C63=""),"",'MPTO_working_3-way'!F62)</f>
        <v>4.0409836752212138</v>
      </c>
      <c r="J63" s="22">
        <f>IF(OR($A63="",$B63="",$C63=""),"",'MPTO_working_3-way'!G62)</f>
        <v>2.2129586028589707</v>
      </c>
      <c r="K63" s="17">
        <f>IF(OR($A63="",$B63="",$C63=""),"",'OddsRatio_working_3-way'!H62)</f>
        <v>3.3241755880646027</v>
      </c>
      <c r="L63" s="21">
        <f>IF(OR($A63="",$B63="",$C63=""),"",'OddsRatio_working_3-way'!I62)</f>
        <v>4.0224704956893929</v>
      </c>
      <c r="M63" s="22">
        <f>IF(OR($A63="",$B63="",$C63=""),"",'OddsRatio_working_3-way'!J62)</f>
        <v>2.2194105103298587</v>
      </c>
      <c r="N63" s="23">
        <f t="shared" si="16"/>
        <v>30.150592644580694</v>
      </c>
      <c r="O63" s="24">
        <f t="shared" si="17"/>
        <v>24.970875446665548</v>
      </c>
      <c r="P63" s="24">
        <f t="shared" si="18"/>
        <v>44.878531908753757</v>
      </c>
      <c r="Q63" t="s">
        <v>253</v>
      </c>
      <c r="R63" t="s">
        <v>254</v>
      </c>
      <c r="S63" t="s">
        <v>335</v>
      </c>
      <c r="T63" s="35">
        <v>100</v>
      </c>
      <c r="U63" s="35">
        <f t="shared" si="19"/>
        <v>62.121212121212118</v>
      </c>
      <c r="V63" s="35">
        <f t="shared" si="20"/>
        <v>73.544973544973558</v>
      </c>
      <c r="W63" s="35">
        <f t="shared" si="21"/>
        <v>61.538461538461533</v>
      </c>
      <c r="X63" s="35">
        <f t="shared" si="22"/>
        <v>64.916564916564923</v>
      </c>
      <c r="Y63" s="35">
        <f t="shared" si="23"/>
        <v>76.340326340326342</v>
      </c>
      <c r="Z63" s="35">
        <f t="shared" si="24"/>
        <v>64.333814333814331</v>
      </c>
      <c r="AA63" s="35">
        <f t="shared" si="25"/>
        <v>-2.7953527953528052</v>
      </c>
      <c r="AB63" s="35">
        <f t="shared" si="26"/>
        <v>-2.7953527953527839</v>
      </c>
      <c r="AC63" s="35">
        <f t="shared" si="27"/>
        <v>-2.7953527953527981</v>
      </c>
      <c r="AF63">
        <v>1.49</v>
      </c>
      <c r="AG63">
        <v>2.72</v>
      </c>
      <c r="AJ63" t="s">
        <v>343</v>
      </c>
    </row>
    <row r="64" spans="1:36" ht="15" x14ac:dyDescent="0.25">
      <c r="A64">
        <v>2.64</v>
      </c>
      <c r="B64">
        <v>3.78</v>
      </c>
      <c r="C64">
        <v>2.6</v>
      </c>
      <c r="D64" s="20">
        <f t="shared" si="3"/>
        <v>2.7953527953527901E-2</v>
      </c>
      <c r="E64" s="17">
        <f>IF(OR($A64="",$B64="",$C64=""),"",A64*'MPTO_working_3-way'!$I63)</f>
        <v>2.7137973137973139</v>
      </c>
      <c r="F64" s="21">
        <f>IF(OR($A64="",$B64="",$C64=""),"",B64*'MPTO_working_3-way'!$I63)</f>
        <v>3.8856643356643352</v>
      </c>
      <c r="G64" s="22">
        <f>IF(OR($A64="",$B64="",$C64=""),"",C64*'MPTO_working_3-way'!$I63)</f>
        <v>2.6726791726791728</v>
      </c>
      <c r="H64" s="17">
        <f>IF(OR($A64="",$B64="",$C64=""),"",'MPTO_working_3-way'!E63)</f>
        <v>2.7065794305170745</v>
      </c>
      <c r="I64" s="21">
        <f>IF(OR($A64="",$B64="",$C64=""),"",'MPTO_working_3-way'!F63)</f>
        <v>3.9179975355770855</v>
      </c>
      <c r="J64" s="22">
        <f>IF(OR($A64="",$B64="",$C64=""),"",'MPTO_working_3-way'!G63)</f>
        <v>2.6645524901822246</v>
      </c>
      <c r="K64" s="17">
        <f>IF(OR($A64="",$B64="",$C64=""),"",'OddsRatio_working_3-way'!H63)</f>
        <v>2.7107115089893599</v>
      </c>
      <c r="L64" s="21">
        <f>IF(OR($A64="",$B64="",$C64=""),"",'OddsRatio_working_3-way'!I63)</f>
        <v>3.8998646310917184</v>
      </c>
      <c r="M64" s="22">
        <f>IF(OR($A64="",$B64="",$C64=""),"",'OddsRatio_working_3-way'!J63)</f>
        <v>2.668986838038399</v>
      </c>
      <c r="N64" s="23">
        <f t="shared" si="16"/>
        <v>36.848735714928459</v>
      </c>
      <c r="O64" s="24">
        <f t="shared" si="17"/>
        <v>25.735624943759568</v>
      </c>
      <c r="P64" s="24">
        <f t="shared" si="18"/>
        <v>37.415639341311973</v>
      </c>
      <c r="Q64" t="s">
        <v>255</v>
      </c>
      <c r="R64" t="s">
        <v>256</v>
      </c>
      <c r="S64" t="s">
        <v>335</v>
      </c>
      <c r="T64" s="35">
        <v>100</v>
      </c>
      <c r="U64" s="35">
        <f t="shared" si="19"/>
        <v>61.240310077519375</v>
      </c>
      <c r="V64" s="35">
        <f t="shared" si="20"/>
        <v>74.093264248704671</v>
      </c>
      <c r="W64" s="35">
        <f t="shared" si="21"/>
        <v>61.832061068702288</v>
      </c>
      <c r="X64" s="35">
        <f t="shared" si="22"/>
        <v>64.074674682593042</v>
      </c>
      <c r="Y64" s="35">
        <f t="shared" si="23"/>
        <v>76.92762885377833</v>
      </c>
      <c r="Z64" s="35">
        <f t="shared" si="24"/>
        <v>64.666425673775962</v>
      </c>
      <c r="AA64" s="35">
        <f t="shared" si="25"/>
        <v>-2.8343646050736666</v>
      </c>
      <c r="AB64" s="35">
        <f t="shared" si="26"/>
        <v>-2.8343646050736595</v>
      </c>
      <c r="AC64" s="35">
        <f t="shared" si="27"/>
        <v>-2.8343646050736737</v>
      </c>
      <c r="AF64">
        <v>1.56</v>
      </c>
      <c r="AG64">
        <v>2.5299999999999998</v>
      </c>
      <c r="AJ64" t="s">
        <v>343</v>
      </c>
    </row>
    <row r="65" spans="1:36" ht="15" x14ac:dyDescent="0.25">
      <c r="A65">
        <v>2.58</v>
      </c>
      <c r="B65">
        <v>3.86</v>
      </c>
      <c r="C65">
        <v>2.62</v>
      </c>
      <c r="D65" s="20">
        <f t="shared" si="3"/>
        <v>2.8343646050736693E-2</v>
      </c>
      <c r="E65" s="17">
        <f>IF(OR($A65="",$B65="",$C65=""),"",A65*'MPTO_working_3-way'!$I64)</f>
        <v>2.653126606810901</v>
      </c>
      <c r="F65" s="21">
        <f>IF(OR($A65="",$B65="",$C65=""),"",B65*'MPTO_working_3-way'!$I64)</f>
        <v>3.9694064737558437</v>
      </c>
      <c r="G65" s="22">
        <f>IF(OR($A65="",$B65="",$C65=""),"",C65*'MPTO_working_3-way'!$I64)</f>
        <v>2.6942603526529303</v>
      </c>
      <c r="H65" s="17">
        <f>IF(OR($A65="",$B65="",$C65=""),"",'MPTO_working_3-way'!E64)</f>
        <v>2.6444601321024526</v>
      </c>
      <c r="I65" s="21">
        <f>IF(OR($A65="",$B65="",$C65=""),"",'MPTO_working_3-way'!F64)</f>
        <v>4.006097673319803</v>
      </c>
      <c r="J65" s="22">
        <f>IF(OR($A65="",$B65="",$C65=""),"",'MPTO_working_3-way'!G64)</f>
        <v>2.6865001495013741</v>
      </c>
      <c r="K65" s="17">
        <f>IF(OR($A65="",$B65="",$C65=""),"",'OddsRatio_working_3-way'!H64)</f>
        <v>2.649232066383759</v>
      </c>
      <c r="L65" s="21">
        <f>IF(OR($A65="",$B65="",$C65=""),"",'OddsRatio_working_3-way'!I64)</f>
        <v>3.9853188037073091</v>
      </c>
      <c r="M65" s="22">
        <f>IF(OR($A65="",$B65="",$C65=""),"",'OddsRatio_working_3-way'!J64)</f>
        <v>2.6909847769251196</v>
      </c>
      <c r="N65" s="23">
        <f t="shared" si="16"/>
        <v>37.691378821986007</v>
      </c>
      <c r="O65" s="24">
        <f t="shared" si="17"/>
        <v>25.192683254073557</v>
      </c>
      <c r="P65" s="24">
        <f t="shared" si="18"/>
        <v>37.115937923940422</v>
      </c>
      <c r="Q65" t="s">
        <v>257</v>
      </c>
      <c r="R65" t="s">
        <v>258</v>
      </c>
      <c r="S65" t="s">
        <v>335</v>
      </c>
      <c r="T65" s="35">
        <v>100</v>
      </c>
      <c r="U65" s="35">
        <f t="shared" si="19"/>
        <v>21.875</v>
      </c>
      <c r="V65" s="35">
        <f t="shared" si="20"/>
        <v>84.756097560975604</v>
      </c>
      <c r="W65" s="35">
        <f t="shared" si="21"/>
        <v>89.775051124744365</v>
      </c>
      <c r="X65" s="35">
        <f t="shared" si="22"/>
        <v>25.468851314280016</v>
      </c>
      <c r="Y65" s="35">
        <f t="shared" si="23"/>
        <v>88.34994887525562</v>
      </c>
      <c r="Z65" s="35">
        <f t="shared" si="24"/>
        <v>93.368902439024396</v>
      </c>
      <c r="AA65" s="35">
        <f t="shared" si="25"/>
        <v>-3.5938513142800161</v>
      </c>
      <c r="AB65" s="35">
        <f t="shared" si="26"/>
        <v>-3.5938513142800161</v>
      </c>
      <c r="AC65" s="35">
        <f t="shared" si="27"/>
        <v>-3.5938513142800304</v>
      </c>
      <c r="AF65">
        <v>1.55</v>
      </c>
      <c r="AG65">
        <v>2.57</v>
      </c>
      <c r="AJ65" t="s">
        <v>343</v>
      </c>
    </row>
    <row r="66" spans="1:36" ht="15" x14ac:dyDescent="0.25">
      <c r="A66">
        <v>1.28</v>
      </c>
      <c r="B66">
        <v>6.56</v>
      </c>
      <c r="C66">
        <v>9.7799999999999994</v>
      </c>
      <c r="D66" s="20">
        <f t="shared" si="3"/>
        <v>3.5938513142800055E-2</v>
      </c>
      <c r="E66" s="17">
        <f>IF(OR($A66="",$B66="",$C66=""),"",A66*'MPTO_working_3-way'!$I65)</f>
        <v>1.3260012968227841</v>
      </c>
      <c r="F66" s="21">
        <f>IF(OR($A66="",$B66="",$C66=""),"",B66*'MPTO_working_3-way'!$I65)</f>
        <v>6.795756646216768</v>
      </c>
      <c r="G66" s="22">
        <f>IF(OR($A66="",$B66="",$C66=""),"",C66*'MPTO_working_3-way'!$I65)</f>
        <v>10.131478658536583</v>
      </c>
      <c r="H66" s="17">
        <f>IF(OR($A66="",$B66="",$C66=""),"",'MPTO_working_3-way'!E65)</f>
        <v>1.2999328658708726</v>
      </c>
      <c r="I66" s="21">
        <f>IF(OR($A66="",$B66="",$C66=""),"",'MPTO_working_3-way'!F65)</f>
        <v>7.1194889455247576</v>
      </c>
      <c r="J66" s="22">
        <f>IF(OR($A66="",$B66="",$C66=""),"",'MPTO_working_3-way'!G65)</f>
        <v>11.077879396580002</v>
      </c>
      <c r="K66" s="17">
        <f>IF(OR($A66="",$B66="",$C66=""),"",'OddsRatio_working_3-way'!H65)</f>
        <v>1.3071079140309751</v>
      </c>
      <c r="L66" s="21">
        <f>IF(OR($A66="",$B66="",$C66=""),"",'OddsRatio_working_3-way'!I65)</f>
        <v>7.0982857214722195</v>
      </c>
      <c r="M66" s="22">
        <f>IF(OR($A66="",$B66="",$C66=""),"",'OddsRatio_working_3-way'!J65)</f>
        <v>10.630026732828433</v>
      </c>
      <c r="N66" s="23">
        <f t="shared" si="16"/>
        <v>75.414707541846909</v>
      </c>
      <c r="O66" s="24">
        <f t="shared" si="17"/>
        <v>14.715064886214032</v>
      </c>
      <c r="P66" s="24">
        <f t="shared" si="18"/>
        <v>9.8702275719390649</v>
      </c>
      <c r="Q66" t="s">
        <v>259</v>
      </c>
      <c r="R66" t="s">
        <v>260</v>
      </c>
      <c r="S66" t="s">
        <v>335</v>
      </c>
      <c r="T66" s="35">
        <v>100</v>
      </c>
      <c r="U66" s="35">
        <f t="shared" si="19"/>
        <v>25.373134328358205</v>
      </c>
      <c r="V66" s="35">
        <f t="shared" si="20"/>
        <v>81.91681735985533</v>
      </c>
      <c r="W66" s="35">
        <f t="shared" si="21"/>
        <v>89.247311827956992</v>
      </c>
      <c r="X66" s="35">
        <f t="shared" si="22"/>
        <v>28.835870812187675</v>
      </c>
      <c r="Y66" s="35">
        <f t="shared" si="23"/>
        <v>85.379553843684803</v>
      </c>
      <c r="Z66" s="35">
        <f t="shared" si="24"/>
        <v>92.710048311786451</v>
      </c>
      <c r="AA66" s="35">
        <f t="shared" si="25"/>
        <v>-3.4627364838294703</v>
      </c>
      <c r="AB66" s="35">
        <f t="shared" si="26"/>
        <v>-3.4627364838294739</v>
      </c>
      <c r="AC66" s="35">
        <f t="shared" si="27"/>
        <v>-3.4627364838294596</v>
      </c>
      <c r="AF66">
        <v>1.34</v>
      </c>
      <c r="AG66">
        <v>3.38</v>
      </c>
      <c r="AJ66" t="s">
        <v>343</v>
      </c>
    </row>
    <row r="67" spans="1:36" ht="15" x14ac:dyDescent="0.25">
      <c r="A67">
        <v>1.34</v>
      </c>
      <c r="B67">
        <v>5.53</v>
      </c>
      <c r="C67">
        <v>9.3000000000000007</v>
      </c>
      <c r="D67" s="20">
        <f t="shared" si="3"/>
        <v>3.462736483829465E-2</v>
      </c>
      <c r="E67" s="17">
        <f>IF(OR($A67="",$B67="",$C67=""),"",A67*'MPTO_working_3-way'!$I66)</f>
        <v>1.3864006688833148</v>
      </c>
      <c r="F67" s="21">
        <f>IF(OR($A67="",$B67="",$C67=""),"",B67*'MPTO_working_3-way'!$I66)</f>
        <v>5.7214893275557701</v>
      </c>
      <c r="G67" s="22">
        <f>IF(OR($A67="",$B67="",$C67=""),"",C67*'MPTO_working_3-way'!$I66)</f>
        <v>9.622034492996141</v>
      </c>
      <c r="H67" s="17">
        <f>IF(OR($A67="",$B67="",$C67=""),"",'MPTO_working_3-way'!E66)</f>
        <v>1.3610512291388333</v>
      </c>
      <c r="I67" s="21">
        <f>IF(OR($A67="",$B67="",$C67=""),"",'MPTO_working_3-way'!F66)</f>
        <v>5.907045382726575</v>
      </c>
      <c r="J67" s="22">
        <f>IF(OR($A67="",$B67="",$C67=""),"",'MPTO_working_3-way'!G66)</f>
        <v>10.418356743965258</v>
      </c>
      <c r="K67" s="17">
        <f>IF(OR($A67="",$B67="",$C67=""),"",'OddsRatio_working_3-way'!H66)</f>
        <v>1.3684848909723353</v>
      </c>
      <c r="L67" s="21">
        <f>IF(OR($A67="",$B67="",$C67=""),"",'OddsRatio_working_3-way'!I66)</f>
        <v>5.9095192826608214</v>
      </c>
      <c r="M67" s="22">
        <f>IF(OR($A67="",$B67="",$C67=""),"",'OddsRatio_working_3-way'!J66)</f>
        <v>9.995366456089366</v>
      </c>
      <c r="N67" s="23">
        <f t="shared" si="16"/>
        <v>72.129220826577949</v>
      </c>
      <c r="O67" s="24">
        <f t="shared" si="17"/>
        <v>17.477966710237695</v>
      </c>
      <c r="P67" s="24">
        <f t="shared" si="18"/>
        <v>10.392812463184349</v>
      </c>
      <c r="Q67" t="s">
        <v>77</v>
      </c>
      <c r="R67" t="s">
        <v>261</v>
      </c>
      <c r="S67" t="s">
        <v>335</v>
      </c>
      <c r="T67" s="35">
        <v>100</v>
      </c>
      <c r="U67" s="35">
        <f t="shared" si="19"/>
        <v>52.153110047846894</v>
      </c>
      <c r="V67" s="35">
        <f t="shared" si="20"/>
        <v>71.910112359550567</v>
      </c>
      <c r="W67" s="35">
        <f t="shared" si="21"/>
        <v>73.118279569892465</v>
      </c>
      <c r="X67" s="35">
        <f t="shared" si="22"/>
        <v>54.971608070556968</v>
      </c>
      <c r="Y67" s="35">
        <f t="shared" si="23"/>
        <v>74.728610382260641</v>
      </c>
      <c r="Z67" s="35">
        <f t="shared" si="24"/>
        <v>75.936777592602553</v>
      </c>
      <c r="AA67" s="35">
        <f t="shared" si="25"/>
        <v>-2.8184980227100738</v>
      </c>
      <c r="AB67" s="35">
        <f t="shared" si="26"/>
        <v>-2.8184980227100738</v>
      </c>
      <c r="AC67" s="35">
        <f t="shared" si="27"/>
        <v>-2.818498022710088</v>
      </c>
      <c r="AF67">
        <v>1.6</v>
      </c>
      <c r="AG67">
        <v>2.46</v>
      </c>
      <c r="AJ67" t="s">
        <v>84</v>
      </c>
    </row>
    <row r="68" spans="1:36" ht="15" x14ac:dyDescent="0.25">
      <c r="A68">
        <v>2.09</v>
      </c>
      <c r="B68">
        <v>3.56</v>
      </c>
      <c r="C68">
        <v>3.72</v>
      </c>
      <c r="D68" s="20">
        <f t="shared" ref="D68:D132" si="28">IF(OR($A68="",$B68="",$C68=""),"",(1/A68)+(1/B68)+(1/C68)-1)</f>
        <v>2.8184980227100809E-2</v>
      </c>
      <c r="E68" s="17">
        <f>IF(OR($A68="",$B68="",$C68=""),"",A68*'MPTO_working_3-way'!$I67)</f>
        <v>2.1489066086746407</v>
      </c>
      <c r="F68" s="21">
        <f>IF(OR($A68="",$B68="",$C68=""),"",B68*'MPTO_working_3-way'!$I67)</f>
        <v>3.6603385296084787</v>
      </c>
      <c r="G68" s="22">
        <f>IF(OR($A68="",$B68="",$C68=""),"",C68*'MPTO_working_3-way'!$I67)</f>
        <v>3.8248481264448153</v>
      </c>
      <c r="H68" s="17">
        <f>IF(OR($A68="",$B68="",$C68=""),"",'MPTO_working_3-way'!E67)</f>
        <v>2.1318602185476738</v>
      </c>
      <c r="I68" s="21">
        <f>IF(OR($A68="",$B68="",$C68=""),"",'MPTO_working_3-way'!F67)</f>
        <v>3.6831885753056381</v>
      </c>
      <c r="J68" s="22">
        <f>IF(OR($A68="",$B68="",$C68=""),"",'MPTO_working_3-way'!G67)</f>
        <v>3.8547200587082702</v>
      </c>
      <c r="K68" s="17">
        <f>IF(OR($A68="",$B68="",$C68=""),"",'OddsRatio_working_3-way'!H67)</f>
        <v>2.1387745039086639</v>
      </c>
      <c r="L68" s="21">
        <f>IF(OR($A68="",$B68="",$C68=""),"",'OddsRatio_working_3-way'!I67)</f>
        <v>3.6745529633084217</v>
      </c>
      <c r="M68" s="22">
        <f>IF(OR($A68="",$B68="",$C68=""),"",'OddsRatio_working_3-way'!J67)</f>
        <v>3.841712523515199</v>
      </c>
      <c r="N68" s="23">
        <f t="shared" si="16"/>
        <v>46.535293621566915</v>
      </c>
      <c r="O68" s="24">
        <f t="shared" si="17"/>
        <v>27.319877435133389</v>
      </c>
      <c r="P68" s="24">
        <f t="shared" si="18"/>
        <v>26.144828943299693</v>
      </c>
      <c r="Q68" t="s">
        <v>95</v>
      </c>
      <c r="R68" t="s">
        <v>262</v>
      </c>
      <c r="S68" t="s">
        <v>335</v>
      </c>
      <c r="T68" s="35">
        <v>100</v>
      </c>
      <c r="U68" s="35">
        <f t="shared" si="19"/>
        <v>63.63636363636364</v>
      </c>
      <c r="V68" s="35">
        <f t="shared" si="20"/>
        <v>71.910112359550567</v>
      </c>
      <c r="W68" s="35">
        <f t="shared" si="21"/>
        <v>61.832061068702288</v>
      </c>
      <c r="X68" s="35">
        <f t="shared" si="22"/>
        <v>66.257826571747145</v>
      </c>
      <c r="Y68" s="35">
        <f t="shared" si="23"/>
        <v>74.531575294934072</v>
      </c>
      <c r="Z68" s="35">
        <f t="shared" si="24"/>
        <v>64.453524004085807</v>
      </c>
      <c r="AA68" s="35">
        <f t="shared" si="25"/>
        <v>-2.6214629353835051</v>
      </c>
      <c r="AB68" s="35">
        <f t="shared" si="26"/>
        <v>-2.6214629353835051</v>
      </c>
      <c r="AC68" s="35">
        <f t="shared" si="27"/>
        <v>-2.6214629353835193</v>
      </c>
      <c r="AF68">
        <v>1.92</v>
      </c>
      <c r="AG68">
        <v>1.97</v>
      </c>
      <c r="AJ68" t="s">
        <v>84</v>
      </c>
    </row>
    <row r="69" spans="1:36" ht="15" x14ac:dyDescent="0.25">
      <c r="A69">
        <v>2.75</v>
      </c>
      <c r="B69">
        <v>3.56</v>
      </c>
      <c r="C69">
        <v>2.62</v>
      </c>
      <c r="D69" s="20">
        <f t="shared" si="28"/>
        <v>2.6214629353835228E-2</v>
      </c>
      <c r="E69" s="17">
        <f>IF(OR($A69="",$B69="",$C69=""),"",A69*'MPTO_working_3-way'!$I68)</f>
        <v>2.8220902307230471</v>
      </c>
      <c r="F69" s="21">
        <f>IF(OR($A69="",$B69="",$C69=""),"",B69*'MPTO_working_3-way'!$I68)</f>
        <v>3.6533240804996536</v>
      </c>
      <c r="G69" s="22">
        <f>IF(OR($A69="",$B69="",$C69=""),"",C69*'MPTO_working_3-way'!$I68)</f>
        <v>2.6886823289070483</v>
      </c>
      <c r="H69" s="17">
        <f>IF(OR($A69="",$B69="",$C69=""),"",'MPTO_working_3-way'!E68)</f>
        <v>2.8177097827838242</v>
      </c>
      <c r="I69" s="21">
        <f>IF(OR($A69="",$B69="",$C69=""),"",'MPTO_working_3-way'!F68)</f>
        <v>3.6743002301528946</v>
      </c>
      <c r="J69" s="22">
        <f>IF(OR($A69="",$B69="",$C69=""),"",'MPTO_working_3-way'!G68)</f>
        <v>2.6813879906333633</v>
      </c>
      <c r="K69" s="17">
        <f>IF(OR($A69="",$B69="",$C69=""),"",'OddsRatio_working_3-way'!H68)</f>
        <v>2.8203363238680308</v>
      </c>
      <c r="L69" s="21">
        <f>IF(OR($A69="",$B69="",$C69=""),"",'OddsRatio_working_3-way'!I68)</f>
        <v>3.6628919937726616</v>
      </c>
      <c r="M69" s="22">
        <f>IF(OR($A69="",$B69="",$C69=""),"",'OddsRatio_working_3-way'!J68)</f>
        <v>2.685111339809263</v>
      </c>
      <c r="N69" s="23">
        <f t="shared" ref="N69:N131" si="29">(1/E69)* 100</f>
        <v>35.434728100234771</v>
      </c>
      <c r="O69" s="24">
        <f t="shared" ref="O69:O131" si="30">(1/F69)* 100</f>
        <v>27.372332099900458</v>
      </c>
      <c r="P69" s="24">
        <f t="shared" ref="P69:P131" si="31">(1/G69)* 100</f>
        <v>37.192939799864746</v>
      </c>
      <c r="Q69" t="s">
        <v>124</v>
      </c>
      <c r="R69" t="s">
        <v>263</v>
      </c>
      <c r="S69" t="s">
        <v>335</v>
      </c>
      <c r="T69" s="35">
        <v>100</v>
      </c>
      <c r="U69" s="35">
        <f t="shared" ref="U69:U131" si="32">(1/A70)*((T69*A70)-T69)</f>
        <v>72.972972972972968</v>
      </c>
      <c r="V69" s="35">
        <f t="shared" ref="V69:V131" si="33">(1/B70)*((T69*B70)-T69)</f>
        <v>73.68421052631578</v>
      </c>
      <c r="W69" s="35">
        <f t="shared" ref="W69:W131" si="34">(1/C70)*((T69*C70)-T69)</f>
        <v>50.495049504950494</v>
      </c>
      <c r="X69" s="35">
        <f t="shared" ref="X69:X131" si="35">((1/B70)+(1/C70))*T69</f>
        <v>75.820739968733704</v>
      </c>
      <c r="Y69" s="35">
        <f t="shared" ref="Y69:Y131" si="36">((1/A70)+(1/C70))*T69</f>
        <v>76.531977522076517</v>
      </c>
      <c r="Z69" s="35">
        <f t="shared" ref="Z69:Z131" si="37">((1/A70)+(1/B70))*T69</f>
        <v>53.34281650071123</v>
      </c>
      <c r="AA69" s="35">
        <f t="shared" ref="AA69:AA131" si="38">U69-X69</f>
        <v>-2.8477669957607361</v>
      </c>
      <c r="AB69" s="35">
        <f t="shared" ref="AB69:AB131" si="39">V69-Y69</f>
        <v>-2.8477669957607361</v>
      </c>
      <c r="AC69" s="35">
        <f t="shared" ref="AC69:AC131" si="40">W69-Z69</f>
        <v>-2.8477669957607361</v>
      </c>
      <c r="AF69">
        <v>1.89</v>
      </c>
      <c r="AG69">
        <v>2</v>
      </c>
      <c r="AJ69" t="s">
        <v>84</v>
      </c>
    </row>
    <row r="70" spans="1:36" ht="15" x14ac:dyDescent="0.25">
      <c r="A70">
        <v>3.7</v>
      </c>
      <c r="B70">
        <v>3.8</v>
      </c>
      <c r="C70">
        <v>2.02</v>
      </c>
      <c r="D70" s="20">
        <f t="shared" si="28"/>
        <v>2.8477669957607255E-2</v>
      </c>
      <c r="E70" s="17">
        <f>IF(OR($A70="",$B70="",$C70=""),"",A70*'MPTO_working_3-way'!$I69)</f>
        <v>3.805367378843147</v>
      </c>
      <c r="F70" s="21">
        <f>IF(OR($A70="",$B70="",$C70=""),"",B70*'MPTO_working_3-way'!$I69)</f>
        <v>3.9082151458389074</v>
      </c>
      <c r="G70" s="22">
        <f>IF(OR($A70="",$B70="",$C70=""),"",C70*'MPTO_working_3-way'!$I69)</f>
        <v>2.0775248933143668</v>
      </c>
      <c r="H70" s="17">
        <f>IF(OR($A70="",$B70="",$C70=""),"",'MPTO_working_3-way'!E69)</f>
        <v>3.834683516958306</v>
      </c>
      <c r="I70" s="21">
        <f>IF(OR($A70="",$B70="",$C70=""),"",'MPTO_working_3-way'!F69)</f>
        <v>3.9422019876741978</v>
      </c>
      <c r="J70" s="22">
        <f>IF(OR($A70="",$B70="",$C70=""),"",'MPTO_working_3-way'!G69)</f>
        <v>2.0594906601693932</v>
      </c>
      <c r="K70" s="17">
        <f>IF(OR($A70="",$B70="",$C70=""),"",'OddsRatio_working_3-way'!H69)</f>
        <v>3.8234630756512362</v>
      </c>
      <c r="L70" s="21">
        <f>IF(OR($A70="",$B70="",$C70=""),"",'OddsRatio_working_3-way'!I69)</f>
        <v>3.928035782156837</v>
      </c>
      <c r="M70" s="22">
        <f>IF(OR($A70="",$B70="",$C70=""),"",'OddsRatio_working_3-way'!J69)</f>
        <v>2.0666416063571336</v>
      </c>
      <c r="N70" s="23">
        <f t="shared" si="29"/>
        <v>26.278671687778161</v>
      </c>
      <c r="O70" s="24">
        <f t="shared" si="30"/>
        <v>25.587127695994528</v>
      </c>
      <c r="P70" s="24">
        <f t="shared" si="31"/>
        <v>48.134200616227325</v>
      </c>
      <c r="Q70" t="s">
        <v>70</v>
      </c>
      <c r="R70" t="s">
        <v>72</v>
      </c>
      <c r="S70" t="s">
        <v>335</v>
      </c>
      <c r="T70" s="35">
        <v>100</v>
      </c>
      <c r="U70" s="35">
        <f t="shared" si="32"/>
        <v>87.922705314009661</v>
      </c>
      <c r="V70" s="35">
        <f t="shared" si="33"/>
        <v>81.060606060606062</v>
      </c>
      <c r="W70" s="35">
        <f t="shared" si="34"/>
        <v>28.057553956834536</v>
      </c>
      <c r="X70" s="35">
        <f t="shared" si="35"/>
        <v>90.881839982559413</v>
      </c>
      <c r="Y70" s="35">
        <f t="shared" si="36"/>
        <v>84.019740729155814</v>
      </c>
      <c r="Z70" s="35">
        <f t="shared" si="37"/>
        <v>31.01668862538428</v>
      </c>
      <c r="AA70" s="35">
        <f t="shared" si="38"/>
        <v>-2.9591346685497513</v>
      </c>
      <c r="AB70" s="35">
        <f t="shared" si="39"/>
        <v>-2.9591346685497513</v>
      </c>
      <c r="AC70" s="35">
        <f t="shared" si="40"/>
        <v>-2.9591346685497442</v>
      </c>
      <c r="AF70">
        <v>1.83</v>
      </c>
      <c r="AG70">
        <v>2.06</v>
      </c>
      <c r="AJ70" t="s">
        <v>84</v>
      </c>
    </row>
    <row r="71" spans="1:36" ht="15" x14ac:dyDescent="0.25">
      <c r="A71">
        <v>8.2799999999999994</v>
      </c>
      <c r="B71">
        <v>5.28</v>
      </c>
      <c r="C71">
        <v>1.39</v>
      </c>
      <c r="D71" s="20">
        <f t="shared" si="28"/>
        <v>2.9591346685497566E-2</v>
      </c>
      <c r="E71" s="17">
        <f>IF(OR($A71="",$B71="",$C71=""),"",A71*'MPTO_working_3-way'!$I70)</f>
        <v>8.5250163505559193</v>
      </c>
      <c r="F71" s="21">
        <f>IF(OR($A71="",$B71="",$C71=""),"",B71*'MPTO_working_3-way'!$I70)</f>
        <v>5.4362423104994271</v>
      </c>
      <c r="G71" s="22">
        <f>IF(OR($A71="",$B71="",$C71=""),"",C71*'MPTO_working_3-way'!$I70)</f>
        <v>1.4311319718928415</v>
      </c>
      <c r="H71" s="17">
        <f>IF(OR($A71="",$B71="",$C71=""),"",'MPTO_working_3-way'!E70)</f>
        <v>9.0163874493456202</v>
      </c>
      <c r="I71" s="21">
        <f>IF(OR($A71="",$B71="",$C71=""),"",'MPTO_working_3-way'!F70)</f>
        <v>5.5700948285723522</v>
      </c>
      <c r="J71" s="22">
        <f>IF(OR($A71="",$B71="",$C71=""),"",'MPTO_working_3-way'!G70)</f>
        <v>1.4093227411253029</v>
      </c>
      <c r="K71" s="17">
        <f>IF(OR($A71="",$B71="",$C71=""),"",'OddsRatio_working_3-way'!H70)</f>
        <v>8.7650648968598261</v>
      </c>
      <c r="L71" s="21">
        <f>IF(OR($A71="",$B71="",$C71=""),"",'OddsRatio_working_3-way'!I70)</f>
        <v>5.5651755162857226</v>
      </c>
      <c r="M71" s="22">
        <f>IF(OR($A71="",$B71="",$C71=""),"",'OddsRatio_working_3-way'!J70)</f>
        <v>1.4159856194746332</v>
      </c>
      <c r="N71" s="23">
        <f t="shared" si="29"/>
        <v>11.730182780644046</v>
      </c>
      <c r="O71" s="24">
        <f t="shared" si="30"/>
        <v>18.395059360555436</v>
      </c>
      <c r="P71" s="24">
        <f t="shared" si="31"/>
        <v>69.874757858800521</v>
      </c>
      <c r="Q71" t="s">
        <v>264</v>
      </c>
      <c r="R71" t="s">
        <v>93</v>
      </c>
      <c r="S71" t="s">
        <v>335</v>
      </c>
      <c r="T71" s="35">
        <v>100</v>
      </c>
      <c r="U71" s="35">
        <f t="shared" si="32"/>
        <v>32.885906040268459</v>
      </c>
      <c r="V71" s="35">
        <f t="shared" si="33"/>
        <v>78.070175438596479</v>
      </c>
      <c r="W71" s="35">
        <f t="shared" si="34"/>
        <v>85.955056179775283</v>
      </c>
      <c r="X71" s="35">
        <f t="shared" si="35"/>
        <v>35.97476838162823</v>
      </c>
      <c r="Y71" s="35">
        <f t="shared" si="36"/>
        <v>81.159037779956265</v>
      </c>
      <c r="Z71" s="35">
        <f t="shared" si="37"/>
        <v>89.043918521135055</v>
      </c>
      <c r="AA71" s="35">
        <f t="shared" si="38"/>
        <v>-3.0888623413597713</v>
      </c>
      <c r="AB71" s="35">
        <f t="shared" si="39"/>
        <v>-3.0888623413597855</v>
      </c>
      <c r="AC71" s="35">
        <f t="shared" si="40"/>
        <v>-3.0888623413597713</v>
      </c>
      <c r="AF71">
        <v>1.57</v>
      </c>
      <c r="AG71">
        <v>2.5099999999999998</v>
      </c>
      <c r="AJ71" t="s">
        <v>84</v>
      </c>
    </row>
    <row r="72" spans="1:36" ht="15" x14ac:dyDescent="0.25">
      <c r="A72">
        <v>1.49</v>
      </c>
      <c r="B72">
        <v>4.5599999999999996</v>
      </c>
      <c r="C72">
        <v>7.12</v>
      </c>
      <c r="D72" s="20">
        <f t="shared" si="28"/>
        <v>3.088862341359766E-2</v>
      </c>
      <c r="E72" s="17">
        <f>IF(OR($A72="",$B72="",$C72=""),"",A72*'MPTO_working_3-way'!$I71)</f>
        <v>1.5360240488862604</v>
      </c>
      <c r="F72" s="21">
        <f>IF(OR($A72="",$B72="",$C72=""),"",B72*'MPTO_working_3-way'!$I71)</f>
        <v>4.7008521227660047</v>
      </c>
      <c r="G72" s="22">
        <f>IF(OR($A72="",$B72="",$C72=""),"",C72*'MPTO_working_3-way'!$I71)</f>
        <v>7.339926998704815</v>
      </c>
      <c r="H72" s="17">
        <f>IF(OR($A72="",$B72="",$C72=""),"",'MPTO_working_3-way'!E71)</f>
        <v>1.5132147566450813</v>
      </c>
      <c r="I72" s="21">
        <f>IF(OR($A72="",$B72="",$C72=""),"",'MPTO_working_3-way'!F71)</f>
        <v>4.7846423435902672</v>
      </c>
      <c r="J72" s="22">
        <f>IF(OR($A72="",$B72="",$C72=""),"",'MPTO_working_3-way'!G71)</f>
        <v>7.6832514793851709</v>
      </c>
      <c r="K72" s="17">
        <f>IF(OR($A72="",$B72="",$C72=""),"",'OddsRatio_working_3-way'!H71)</f>
        <v>1.5206341533709111</v>
      </c>
      <c r="L72" s="21">
        <f>IF(OR($A72="",$B72="",$C72=""),"",'OddsRatio_working_3-way'!I71)</f>
        <v>4.7825665020417221</v>
      </c>
      <c r="M72" s="22">
        <f>IF(OR($A72="",$B72="",$C72=""),"",'OddsRatio_working_3-way'!J71)</f>
        <v>7.5026143237346465</v>
      </c>
      <c r="N72" s="23">
        <f t="shared" si="29"/>
        <v>65.103147357951812</v>
      </c>
      <c r="O72" s="24">
        <f t="shared" si="30"/>
        <v>21.27273893933075</v>
      </c>
      <c r="P72" s="24">
        <f t="shared" si="31"/>
        <v>13.624113702717445</v>
      </c>
      <c r="Q72" t="s">
        <v>112</v>
      </c>
      <c r="R72" t="s">
        <v>71</v>
      </c>
      <c r="S72" t="s">
        <v>335</v>
      </c>
      <c r="T72" s="35">
        <v>100</v>
      </c>
      <c r="U72" s="35">
        <f t="shared" si="32"/>
        <v>53.051643192488264</v>
      </c>
      <c r="V72" s="35">
        <f t="shared" si="33"/>
        <v>72.375690607734811</v>
      </c>
      <c r="W72" s="35">
        <f t="shared" si="34"/>
        <v>71.83098591549296</v>
      </c>
      <c r="X72" s="35">
        <f t="shared" si="35"/>
        <v>55.793323476772237</v>
      </c>
      <c r="Y72" s="35">
        <f t="shared" si="36"/>
        <v>75.117370892018769</v>
      </c>
      <c r="Z72" s="35">
        <f t="shared" si="37"/>
        <v>74.572666199776933</v>
      </c>
      <c r="AA72" s="35">
        <f t="shared" si="38"/>
        <v>-2.7416802842839729</v>
      </c>
      <c r="AB72" s="35">
        <f t="shared" si="39"/>
        <v>-2.7416802842839587</v>
      </c>
      <c r="AC72" s="35">
        <f t="shared" si="40"/>
        <v>-2.7416802842839729</v>
      </c>
      <c r="AF72">
        <v>1.85</v>
      </c>
      <c r="AG72">
        <v>2.04</v>
      </c>
      <c r="AJ72" t="s">
        <v>84</v>
      </c>
    </row>
    <row r="73" spans="1:36" ht="15" x14ac:dyDescent="0.25">
      <c r="A73">
        <v>2.13</v>
      </c>
      <c r="B73">
        <v>3.62</v>
      </c>
      <c r="C73">
        <v>3.55</v>
      </c>
      <c r="D73" s="20">
        <f t="shared" si="28"/>
        <v>2.7416802842839871E-2</v>
      </c>
      <c r="E73" s="17">
        <f>IF(OR($A73="",$B73="",$C73=""),"",A73*'MPTO_working_3-way'!$I72)</f>
        <v>2.1883977900552489</v>
      </c>
      <c r="F73" s="21">
        <f>IF(OR($A73="",$B73="",$C73=""),"",B73*'MPTO_working_3-way'!$I72)</f>
        <v>3.7192488262910803</v>
      </c>
      <c r="G73" s="22">
        <f>IF(OR($A73="",$B73="",$C73=""),"",C73*'MPTO_working_3-way'!$I72)</f>
        <v>3.6473296500920815</v>
      </c>
      <c r="H73" s="17">
        <f>IF(OR($A73="",$B73="",$C73=""),"",'MPTO_working_3-way'!E72)</f>
        <v>2.172285558664989</v>
      </c>
      <c r="I73" s="21">
        <f>IF(OR($A73="",$B73="",$C73=""),"",'MPTO_working_3-way'!F72)</f>
        <v>3.7438578318712978</v>
      </c>
      <c r="J73" s="22">
        <f>IF(OR($A73="",$B73="",$C73=""),"",'MPTO_working_3-way'!G72)</f>
        <v>3.6690353075532154</v>
      </c>
      <c r="K73" s="17">
        <f>IF(OR($A73="",$B73="",$C73=""),"",'OddsRatio_working_3-way'!H72)</f>
        <v>2.1788981848722395</v>
      </c>
      <c r="L73" s="21">
        <f>IF(OR($A73="",$B73="",$C73=""),"",'OddsRatio_working_3-way'!I72)</f>
        <v>3.7333745525356341</v>
      </c>
      <c r="M73" s="22">
        <f>IF(OR($A73="",$B73="",$C73=""),"",'OddsRatio_working_3-way'!J72)</f>
        <v>3.6603454614373545</v>
      </c>
      <c r="N73" s="23">
        <f t="shared" si="29"/>
        <v>45.6955314314567</v>
      </c>
      <c r="O73" s="24">
        <f t="shared" si="30"/>
        <v>26.887149709669274</v>
      </c>
      <c r="P73" s="24">
        <f t="shared" si="31"/>
        <v>27.417318858874019</v>
      </c>
      <c r="Q73" t="s">
        <v>92</v>
      </c>
      <c r="R73" t="s">
        <v>265</v>
      </c>
      <c r="S73" t="s">
        <v>335</v>
      </c>
      <c r="T73" s="35">
        <v>100</v>
      </c>
      <c r="U73" s="35">
        <f t="shared" si="32"/>
        <v>55.752212389380524</v>
      </c>
      <c r="V73" s="35">
        <f t="shared" si="33"/>
        <v>70.238095238095241</v>
      </c>
      <c r="W73" s="35">
        <f t="shared" si="34"/>
        <v>68.55345911949685</v>
      </c>
      <c r="X73" s="35">
        <f t="shared" si="35"/>
        <v>61.208445642407902</v>
      </c>
      <c r="Y73" s="35">
        <f t="shared" si="36"/>
        <v>75.694328491122604</v>
      </c>
      <c r="Z73" s="35">
        <f t="shared" si="37"/>
        <v>74.009692372524242</v>
      </c>
      <c r="AA73" s="35">
        <f t="shared" si="38"/>
        <v>-5.4562332530273778</v>
      </c>
      <c r="AB73" s="35">
        <f t="shared" si="39"/>
        <v>-5.4562332530273636</v>
      </c>
      <c r="AC73" s="35">
        <f t="shared" si="40"/>
        <v>-5.456233253027392</v>
      </c>
      <c r="AF73">
        <v>2.04</v>
      </c>
      <c r="AG73">
        <v>1.85</v>
      </c>
      <c r="AJ73" t="s">
        <v>84</v>
      </c>
    </row>
    <row r="74" spans="1:36" ht="15" x14ac:dyDescent="0.25">
      <c r="A74">
        <v>2.2599999999999998</v>
      </c>
      <c r="B74">
        <v>3.36</v>
      </c>
      <c r="C74">
        <v>3.18</v>
      </c>
      <c r="D74" s="20">
        <f t="shared" si="28"/>
        <v>5.4562332530273761E-2</v>
      </c>
      <c r="E74" s="17">
        <f>IF(OR($A74="",$B74="",$C74=""),"",A74*'MPTO_working_3-way'!$I73)</f>
        <v>2.3833108715184186</v>
      </c>
      <c r="F74" s="21">
        <f>IF(OR($A74="",$B74="",$C74=""),"",B74*'MPTO_working_3-way'!$I73)</f>
        <v>3.5433294373017197</v>
      </c>
      <c r="G74" s="22">
        <f>IF(OR($A74="",$B74="",$C74=""),"",C74*'MPTO_working_3-way'!$I73)</f>
        <v>3.3535082174462709</v>
      </c>
      <c r="H74" s="17">
        <f>IF(OR($A74="",$B74="",$C74=""),"",'MPTO_working_3-way'!E73)</f>
        <v>2.3568761507360807</v>
      </c>
      <c r="I74" s="21">
        <f>IF(OR($A74="",$B74="",$C74=""),"",'MPTO_working_3-way'!F73)</f>
        <v>3.5786932747803077</v>
      </c>
      <c r="J74" s="22">
        <f>IF(OR($A74="",$B74="",$C74=""),"",'MPTO_working_3-way'!G73)</f>
        <v>3.3752088220757646</v>
      </c>
      <c r="K74" s="17">
        <f>IF(OR($A74="",$B74="",$C74=""),"",'OddsRatio_working_3-way'!H73)</f>
        <v>2.3680602568514955</v>
      </c>
      <c r="L74" s="21">
        <f>IF(OR($A74="",$B74="",$C74=""),"",'OddsRatio_working_3-way'!I73)</f>
        <v>3.5623985763250237</v>
      </c>
      <c r="M74" s="22">
        <f>IF(OR($A74="",$B74="",$C74=""),"",'OddsRatio_working_3-way'!J73)</f>
        <v>3.3669613967748098</v>
      </c>
      <c r="N74" s="23">
        <f t="shared" si="29"/>
        <v>41.95843739691815</v>
      </c>
      <c r="O74" s="24">
        <f t="shared" si="30"/>
        <v>28.222044201498512</v>
      </c>
      <c r="P74" s="24">
        <f t="shared" si="31"/>
        <v>29.819518401583334</v>
      </c>
      <c r="Q74" t="s">
        <v>266</v>
      </c>
      <c r="R74" t="s">
        <v>267</v>
      </c>
      <c r="S74" t="s">
        <v>335</v>
      </c>
      <c r="T74" s="35">
        <v>100</v>
      </c>
      <c r="U74" s="35">
        <f t="shared" si="32"/>
        <v>55.752212389380524</v>
      </c>
      <c r="V74" s="35">
        <f t="shared" si="33"/>
        <v>72.067039106145245</v>
      </c>
      <c r="W74" s="35">
        <f t="shared" si="34"/>
        <v>66.555183946488299</v>
      </c>
      <c r="X74" s="35">
        <f t="shared" si="35"/>
        <v>61.377776947366456</v>
      </c>
      <c r="Y74" s="35">
        <f t="shared" si="36"/>
        <v>77.692603664131184</v>
      </c>
      <c r="Z74" s="35">
        <f t="shared" si="37"/>
        <v>72.180748504474224</v>
      </c>
      <c r="AA74" s="35">
        <f t="shared" si="38"/>
        <v>-5.6255645579859319</v>
      </c>
      <c r="AB74" s="35">
        <f t="shared" si="39"/>
        <v>-5.625564557985939</v>
      </c>
      <c r="AC74" s="35">
        <f t="shared" si="40"/>
        <v>-5.6255645579859248</v>
      </c>
      <c r="AF74">
        <v>1.77</v>
      </c>
      <c r="AG74">
        <v>2.04</v>
      </c>
      <c r="AJ74" t="s">
        <v>68</v>
      </c>
    </row>
    <row r="75" spans="1:36" ht="15" x14ac:dyDescent="0.25">
      <c r="A75">
        <v>2.2599999999999998</v>
      </c>
      <c r="B75">
        <v>3.58</v>
      </c>
      <c r="C75">
        <v>2.99</v>
      </c>
      <c r="D75" s="20">
        <f t="shared" si="28"/>
        <v>5.6255645579859292E-2</v>
      </c>
      <c r="E75" s="17">
        <f>IF(OR($A75="",$B75="",$C75=""),"",A75*'MPTO_working_3-way'!$I74)</f>
        <v>2.3871377590104816</v>
      </c>
      <c r="F75" s="21">
        <f>IF(OR($A75="",$B75="",$C75=""),"",B75*'MPTO_working_3-way'!$I74)</f>
        <v>3.7813952111758962</v>
      </c>
      <c r="G75" s="22">
        <f>IF(OR($A75="",$B75="",$C75=""),"",C75*'MPTO_working_3-way'!$I74)</f>
        <v>3.1582043802837796</v>
      </c>
      <c r="H75" s="17">
        <f>IF(OR($A75="",$B75="",$C75=""),"",'MPTO_working_3-way'!E74)</f>
        <v>2.3600157025506108</v>
      </c>
      <c r="I75" s="21">
        <f>IF(OR($A75="",$B75="",$C75=""),"",'MPTO_working_3-way'!F74)</f>
        <v>3.8376265355111645</v>
      </c>
      <c r="J75" s="22">
        <f>IF(OR($A75="",$B75="",$C75=""),"",'MPTO_working_3-way'!G74)</f>
        <v>3.1676014813875941</v>
      </c>
      <c r="K75" s="17">
        <f>IF(OR($A75="",$B75="",$C75=""),"",'OddsRatio_working_3-way'!H74)</f>
        <v>2.3717178752804737</v>
      </c>
      <c r="L75" s="21">
        <f>IF(OR($A75="",$B75="",$C75=""),"",'OddsRatio_working_3-way'!I74)</f>
        <v>3.8087556493838268</v>
      </c>
      <c r="M75" s="22">
        <f>IF(OR($A75="",$B75="",$C75=""),"",'OddsRatio_working_3-way'!J74)</f>
        <v>3.1664433109588432</v>
      </c>
      <c r="N75" s="23">
        <f t="shared" si="29"/>
        <v>41.891172649144508</v>
      </c>
      <c r="O75" s="24">
        <f t="shared" si="30"/>
        <v>26.445265415381726</v>
      </c>
      <c r="P75" s="24">
        <f t="shared" si="31"/>
        <v>31.663561935473766</v>
      </c>
      <c r="Q75" t="s">
        <v>91</v>
      </c>
      <c r="R75" t="s">
        <v>268</v>
      </c>
      <c r="S75" t="s">
        <v>335</v>
      </c>
      <c r="T75" s="35">
        <v>100</v>
      </c>
      <c r="U75" s="35">
        <f t="shared" si="32"/>
        <v>66.21621621621621</v>
      </c>
      <c r="V75" s="35">
        <f t="shared" si="33"/>
        <v>73.614775725593674</v>
      </c>
      <c r="W75" s="35">
        <f t="shared" si="34"/>
        <v>54.545454545454554</v>
      </c>
      <c r="X75" s="35">
        <f t="shared" si="35"/>
        <v>71.839769728951779</v>
      </c>
      <c r="Y75" s="35">
        <f t="shared" si="36"/>
        <v>79.238329238329229</v>
      </c>
      <c r="Z75" s="35">
        <f t="shared" si="37"/>
        <v>60.169008058190123</v>
      </c>
      <c r="AA75" s="35">
        <f t="shared" si="38"/>
        <v>-5.6235535127355689</v>
      </c>
      <c r="AB75" s="35">
        <f t="shared" si="39"/>
        <v>-5.6235535127355547</v>
      </c>
      <c r="AC75" s="35">
        <f t="shared" si="40"/>
        <v>-5.6235535127355689</v>
      </c>
      <c r="AF75">
        <v>1.84</v>
      </c>
      <c r="AG75">
        <v>1.97</v>
      </c>
      <c r="AJ75" t="s">
        <v>68</v>
      </c>
    </row>
    <row r="76" spans="1:36" ht="15" x14ac:dyDescent="0.25">
      <c r="A76">
        <v>2.96</v>
      </c>
      <c r="B76">
        <v>3.79</v>
      </c>
      <c r="C76">
        <v>2.2000000000000002</v>
      </c>
      <c r="D76" s="20">
        <f t="shared" si="28"/>
        <v>5.6235535127355796E-2</v>
      </c>
      <c r="E76" s="17">
        <f>IF(OR($A76="",$B76="",$C76=""),"",A76*'MPTO_working_3-way'!$I75)</f>
        <v>3.126457183976973</v>
      </c>
      <c r="F76" s="21">
        <f>IF(OR($A76="",$B76="",$C76=""),"",B76*'MPTO_working_3-way'!$I75)</f>
        <v>4.0031326781326788</v>
      </c>
      <c r="G76" s="22">
        <f>IF(OR($A76="",$B76="",$C76=""),"",C76*'MPTO_working_3-way'!$I75)</f>
        <v>2.3237181772801829</v>
      </c>
      <c r="H76" s="17">
        <f>IF(OR($A76="",$B76="",$C76=""),"",'MPTO_working_3-way'!E75)</f>
        <v>3.1338859429918124</v>
      </c>
      <c r="I76" s="21">
        <f>IF(OR($A76="",$B76="",$C76=""),"",'MPTO_working_3-way'!F75)</f>
        <v>4.079849769231787</v>
      </c>
      <c r="J76" s="22">
        <f>IF(OR($A76="",$B76="",$C76=""),"",'MPTO_working_3-way'!G75)</f>
        <v>2.2946291103557539</v>
      </c>
      <c r="K76" s="17">
        <f>IF(OR($A76="",$B76="",$C76=""),"",'OddsRatio_working_3-way'!H75)</f>
        <v>3.1349844335270296</v>
      </c>
      <c r="L76" s="21">
        <f>IF(OR($A76="",$B76="",$C76=""),"",'OddsRatio_working_3-way'!I75)</f>
        <v>4.0390849844593939</v>
      </c>
      <c r="M76" s="22">
        <f>IF(OR($A76="",$B76="",$C76=""),"",'OddsRatio_working_3-way'!J75)</f>
        <v>2.3071333266492018</v>
      </c>
      <c r="N76" s="23">
        <f t="shared" si="29"/>
        <v>31.985085390741279</v>
      </c>
      <c r="O76" s="24">
        <f t="shared" si="30"/>
        <v>24.980436083534084</v>
      </c>
      <c r="P76" s="24">
        <f t="shared" si="31"/>
        <v>43.034478525724623</v>
      </c>
      <c r="Q76" t="s">
        <v>269</v>
      </c>
      <c r="R76" t="s">
        <v>88</v>
      </c>
      <c r="S76" t="s">
        <v>335</v>
      </c>
      <c r="T76" s="35">
        <v>100</v>
      </c>
      <c r="U76" s="35">
        <f t="shared" si="32"/>
        <v>68.152866242038215</v>
      </c>
      <c r="V76" s="35">
        <f t="shared" si="33"/>
        <v>73.262032085561486</v>
      </c>
      <c r="W76" s="35">
        <f t="shared" si="34"/>
        <v>53.051643192488264</v>
      </c>
      <c r="X76" s="35">
        <f t="shared" si="35"/>
        <v>73.686324721950243</v>
      </c>
      <c r="Y76" s="35">
        <f t="shared" si="36"/>
        <v>78.795490565473528</v>
      </c>
      <c r="Z76" s="35">
        <f t="shared" si="37"/>
        <v>58.585101672400278</v>
      </c>
      <c r="AA76" s="35">
        <f t="shared" si="38"/>
        <v>-5.5334584799120279</v>
      </c>
      <c r="AB76" s="35">
        <f t="shared" si="39"/>
        <v>-5.5334584799120421</v>
      </c>
      <c r="AC76" s="35">
        <f t="shared" si="40"/>
        <v>-5.5334584799120137</v>
      </c>
      <c r="AF76">
        <v>1.71</v>
      </c>
      <c r="AG76">
        <v>2.12</v>
      </c>
      <c r="AJ76" t="s">
        <v>68</v>
      </c>
    </row>
    <row r="77" spans="1:36" ht="15" x14ac:dyDescent="0.25">
      <c r="A77">
        <v>3.14</v>
      </c>
      <c r="B77">
        <v>3.74</v>
      </c>
      <c r="C77">
        <v>2.13</v>
      </c>
      <c r="D77" s="20">
        <f t="shared" si="28"/>
        <v>5.5334584799120012E-2</v>
      </c>
      <c r="E77" s="17">
        <f>IF(OR($A77="",$B77="",$C77=""),"",A77*'MPTO_working_3-way'!$I76)</f>
        <v>3.3137505962692368</v>
      </c>
      <c r="F77" s="21">
        <f>IF(OR($A77="",$B77="",$C77=""),"",B77*'MPTO_working_3-way'!$I76)</f>
        <v>3.9469513471487092</v>
      </c>
      <c r="G77" s="22">
        <f>IF(OR($A77="",$B77="",$C77=""),"",C77*'MPTO_working_3-way'!$I76)</f>
        <v>2.2478626656221254</v>
      </c>
      <c r="H77" s="17">
        <f>IF(OR($A77="",$B77="",$C77=""),"",'MPTO_working_3-way'!E76)</f>
        <v>3.3330391817386036</v>
      </c>
      <c r="I77" s="21">
        <f>IF(OR($A77="",$B77="",$C77=""),"",'MPTO_working_3-way'!F76)</f>
        <v>4.0171158452775373</v>
      </c>
      <c r="J77" s="22">
        <f>IF(OR($A77="",$B77="",$C77=""),"",'MPTO_working_3-way'!G76)</f>
        <v>2.2171046201652693</v>
      </c>
      <c r="K77" s="17">
        <f>IF(OR($A77="",$B77="",$C77=""),"",'OddsRatio_working_3-way'!H76)</f>
        <v>3.3289714463518103</v>
      </c>
      <c r="L77" s="21">
        <f>IF(OR($A77="",$B77="",$C77=""),"",'OddsRatio_working_3-way'!I76)</f>
        <v>3.9819540948616652</v>
      </c>
      <c r="M77" s="22">
        <f>IF(OR($A77="",$B77="",$C77=""),"",'OddsRatio_working_3-way'!J76)</f>
        <v>2.2297839880268908</v>
      </c>
      <c r="N77" s="23">
        <f t="shared" si="29"/>
        <v>30.177286158042282</v>
      </c>
      <c r="O77" s="24">
        <f t="shared" si="30"/>
        <v>25.336010303810895</v>
      </c>
      <c r="P77" s="24">
        <f t="shared" si="31"/>
        <v>44.486703538146841</v>
      </c>
      <c r="Q77" t="s">
        <v>73</v>
      </c>
      <c r="R77" t="s">
        <v>270</v>
      </c>
      <c r="S77" t="s">
        <v>335</v>
      </c>
      <c r="T77" s="35">
        <v>100</v>
      </c>
      <c r="U77" s="35">
        <f t="shared" si="32"/>
        <v>36.30573248407643</v>
      </c>
      <c r="V77" s="35">
        <f t="shared" si="33"/>
        <v>77.116704805491992</v>
      </c>
      <c r="W77" s="35">
        <f t="shared" si="34"/>
        <v>80.276134122287957</v>
      </c>
      <c r="X77" s="35">
        <f t="shared" si="35"/>
        <v>42.607161072220038</v>
      </c>
      <c r="Y77" s="35">
        <f t="shared" si="36"/>
        <v>83.4181333936356</v>
      </c>
      <c r="Z77" s="35">
        <f t="shared" si="37"/>
        <v>86.577562710431579</v>
      </c>
      <c r="AA77" s="35">
        <f t="shared" si="38"/>
        <v>-6.3014285881436081</v>
      </c>
      <c r="AB77" s="35">
        <f t="shared" si="39"/>
        <v>-6.3014285881436081</v>
      </c>
      <c r="AC77" s="35">
        <f t="shared" si="40"/>
        <v>-6.3014285881436223</v>
      </c>
      <c r="AF77">
        <v>1.89</v>
      </c>
      <c r="AG77">
        <v>1.91</v>
      </c>
      <c r="AJ77" t="s">
        <v>68</v>
      </c>
    </row>
    <row r="78" spans="1:36" ht="15" x14ac:dyDescent="0.25">
      <c r="A78">
        <v>1.57</v>
      </c>
      <c r="B78">
        <v>4.37</v>
      </c>
      <c r="C78">
        <v>5.07</v>
      </c>
      <c r="D78" s="20">
        <f t="shared" si="28"/>
        <v>6.3014285881435983E-2</v>
      </c>
      <c r="E78" s="17">
        <f>IF(OR($A78="",$B78="",$C78=""),"",A78*'MPTO_working_3-way'!$I77)</f>
        <v>1.6689324288338545</v>
      </c>
      <c r="F78" s="21">
        <f>IF(OR($A78="",$B78="",$C78=""),"",B78*'MPTO_working_3-way'!$I77)</f>
        <v>4.645372429301875</v>
      </c>
      <c r="G78" s="22">
        <f>IF(OR($A78="",$B78="",$C78=""),"",C78*'MPTO_working_3-way'!$I77)</f>
        <v>5.389482429418881</v>
      </c>
      <c r="H78" s="17">
        <f>IF(OR($A78="",$B78="",$C78=""),"",'MPTO_working_3-way'!E77)</f>
        <v>1.6235402604244464</v>
      </c>
      <c r="I78" s="21">
        <f>IF(OR($A78="",$B78="",$C78=""),"",'MPTO_working_3-way'!F77)</f>
        <v>4.8116667910839848</v>
      </c>
      <c r="J78" s="22">
        <f>IF(OR($A78="",$B78="",$C78=""),"",'MPTO_working_3-way'!G77)</f>
        <v>5.6742772988809644</v>
      </c>
      <c r="K78" s="17">
        <f>IF(OR($A78="",$B78="",$C78=""),"",'OddsRatio_working_3-way'!H77)</f>
        <v>1.6380639051383699</v>
      </c>
      <c r="L78" s="21">
        <f>IF(OR($A78="",$B78="",$C78=""),"",'OddsRatio_working_3-way'!I77)</f>
        <v>4.7724129128356267</v>
      </c>
      <c r="M78" s="22">
        <f>IF(OR($A78="",$B78="",$C78=""),"",'OddsRatio_working_3-way'!J77)</f>
        <v>5.5560001647599409</v>
      </c>
      <c r="N78" s="23">
        <f t="shared" si="29"/>
        <v>59.918543298888224</v>
      </c>
      <c r="O78" s="24">
        <f t="shared" si="30"/>
        <v>21.526799308753894</v>
      </c>
      <c r="P78" s="24">
        <f t="shared" si="31"/>
        <v>18.554657392357889</v>
      </c>
      <c r="Q78" t="s">
        <v>271</v>
      </c>
      <c r="R78" t="s">
        <v>272</v>
      </c>
      <c r="S78" t="s">
        <v>335</v>
      </c>
      <c r="T78" s="35">
        <v>100</v>
      </c>
      <c r="U78" s="35">
        <f t="shared" si="32"/>
        <v>65.03496503496504</v>
      </c>
      <c r="V78" s="35">
        <f t="shared" si="33"/>
        <v>74.226804123711347</v>
      </c>
      <c r="W78" s="35">
        <f t="shared" si="34"/>
        <v>55.156950672645742</v>
      </c>
      <c r="X78" s="35">
        <f t="shared" si="35"/>
        <v>70.616245203642919</v>
      </c>
      <c r="Y78" s="35">
        <f t="shared" si="36"/>
        <v>79.808084292389239</v>
      </c>
      <c r="Z78" s="35">
        <f t="shared" si="37"/>
        <v>60.738230841323634</v>
      </c>
      <c r="AA78" s="35">
        <f t="shared" si="38"/>
        <v>-5.5812801686778784</v>
      </c>
      <c r="AB78" s="35">
        <f t="shared" si="39"/>
        <v>-5.5812801686778926</v>
      </c>
      <c r="AC78" s="35">
        <f t="shared" si="40"/>
        <v>-5.5812801686778926</v>
      </c>
      <c r="AF78">
        <v>1.7</v>
      </c>
      <c r="AG78">
        <v>2.14</v>
      </c>
      <c r="AJ78" t="s">
        <v>68</v>
      </c>
    </row>
    <row r="79" spans="1:36" ht="15" x14ac:dyDescent="0.25">
      <c r="A79">
        <v>2.86</v>
      </c>
      <c r="B79">
        <v>3.88</v>
      </c>
      <c r="C79">
        <v>2.23</v>
      </c>
      <c r="D79" s="20">
        <f t="shared" si="28"/>
        <v>5.5812801686778934E-2</v>
      </c>
      <c r="E79" s="17">
        <f>IF(OR($A79="",$B79="",$C79=""),"",A79*'MPTO_working_3-way'!$I78)</f>
        <v>3.0196246128241877</v>
      </c>
      <c r="F79" s="21">
        <f>IF(OR($A79="",$B79="",$C79=""),"",B79*'MPTO_working_3-way'!$I78)</f>
        <v>4.0965536705447025</v>
      </c>
      <c r="G79" s="22">
        <f>IF(OR($A79="",$B79="",$C79=""),"",C79*'MPTO_working_3-way'!$I78)</f>
        <v>2.3544625477615169</v>
      </c>
      <c r="H79" s="17">
        <f>IF(OR($A79="",$B79="",$C79=""),"",'MPTO_working_3-way'!E78)</f>
        <v>3.0207274850846746</v>
      </c>
      <c r="I79" s="21">
        <f>IF(OR($A79="",$B79="",$C79=""),"",'MPTO_working_3-way'!F78)</f>
        <v>4.1818661552126537</v>
      </c>
      <c r="J79" s="22">
        <f>IF(OR($A79="",$B79="",$C79=""),"",'MPTO_working_3-way'!G78)</f>
        <v>2.3265216020024777</v>
      </c>
      <c r="K79" s="17">
        <f>IF(OR($A79="",$B79="",$C79=""),"",'OddsRatio_working_3-way'!H78)</f>
        <v>3.0246903237844314</v>
      </c>
      <c r="L79" s="21">
        <f>IF(OR($A79="",$B79="",$C79=""),"",'OddsRatio_working_3-way'!I78)</f>
        <v>4.1350043723113785</v>
      </c>
      <c r="M79" s="22">
        <f>IF(OR($A79="",$B79="",$C79=""),"",'OddsRatio_working_3-way'!J78)</f>
        <v>2.338908117341318</v>
      </c>
      <c r="N79" s="23">
        <f t="shared" si="29"/>
        <v>33.116699200061241</v>
      </c>
      <c r="O79" s="24">
        <f t="shared" si="30"/>
        <v>24.410762812416269</v>
      </c>
      <c r="P79" s="24">
        <f t="shared" si="31"/>
        <v>42.472537987522486</v>
      </c>
      <c r="Q79" t="s">
        <v>273</v>
      </c>
      <c r="R79" t="s">
        <v>274</v>
      </c>
      <c r="S79" t="s">
        <v>335</v>
      </c>
      <c r="T79" s="35">
        <v>100</v>
      </c>
      <c r="U79" s="35">
        <f t="shared" si="32"/>
        <v>61.538461538461533</v>
      </c>
      <c r="V79" s="35">
        <f t="shared" si="33"/>
        <v>74.025974025974023</v>
      </c>
      <c r="W79" s="35">
        <f t="shared" si="34"/>
        <v>58.847736625514408</v>
      </c>
      <c r="X79" s="35">
        <f t="shared" si="35"/>
        <v>67.126289348511563</v>
      </c>
      <c r="Y79" s="35">
        <f t="shared" si="36"/>
        <v>79.613801836024038</v>
      </c>
      <c r="Z79" s="35">
        <f t="shared" si="37"/>
        <v>64.43556443556443</v>
      </c>
      <c r="AA79" s="35">
        <f t="shared" si="38"/>
        <v>-5.5878278100500296</v>
      </c>
      <c r="AB79" s="35">
        <f t="shared" si="39"/>
        <v>-5.5878278100500154</v>
      </c>
      <c r="AC79" s="35">
        <f t="shared" si="40"/>
        <v>-5.5878278100500225</v>
      </c>
      <c r="AF79">
        <v>1.68</v>
      </c>
      <c r="AG79">
        <v>2.16</v>
      </c>
      <c r="AJ79" t="s">
        <v>68</v>
      </c>
    </row>
    <row r="80" spans="1:36" ht="15" x14ac:dyDescent="0.25">
      <c r="A80">
        <v>2.6</v>
      </c>
      <c r="B80">
        <v>3.85</v>
      </c>
      <c r="C80">
        <v>2.4300000000000002</v>
      </c>
      <c r="D80" s="20">
        <f t="shared" si="28"/>
        <v>5.5878278100500278E-2</v>
      </c>
      <c r="E80" s="17">
        <f>IF(OR($A80="",$B80="",$C80=""),"",A80*'MPTO_working_3-way'!$I79)</f>
        <v>2.7452835230613006</v>
      </c>
      <c r="F80" s="21">
        <f>IF(OR($A80="",$B80="",$C80=""),"",B80*'MPTO_working_3-way'!$I79)</f>
        <v>4.0651313706869265</v>
      </c>
      <c r="G80" s="22">
        <f>IF(OR($A80="",$B80="",$C80=""),"",C80*'MPTO_working_3-way'!$I79)</f>
        <v>2.5657842157842157</v>
      </c>
      <c r="H80" s="17">
        <f>IF(OR($A80="",$B80="",$C80=""),"",'MPTO_working_3-way'!E79)</f>
        <v>2.7323203768258115</v>
      </c>
      <c r="I80" s="21">
        <f>IF(OR($A80="",$B80="",$C80=""),"",'MPTO_working_3-way'!F79)</f>
        <v>4.1474128719849048</v>
      </c>
      <c r="J80" s="22">
        <f>IF(OR($A80="",$B80="",$C80=""),"",'MPTO_working_3-way'!G79)</f>
        <v>2.545199296845571</v>
      </c>
      <c r="K80" s="17">
        <f>IF(OR($A80="",$B80="",$C80=""),"",'OddsRatio_working_3-way'!H79)</f>
        <v>2.7407271893922629</v>
      </c>
      <c r="L80" s="21">
        <f>IF(OR($A80="",$B80="",$C80=""),"",'OddsRatio_working_3-way'!I79)</f>
        <v>4.100670306104969</v>
      </c>
      <c r="M80" s="22">
        <f>IF(OR($A80="",$B80="",$C80=""),"",'OddsRatio_working_3-way'!J79)</f>
        <v>2.5557749255193345</v>
      </c>
      <c r="N80" s="23">
        <f t="shared" si="29"/>
        <v>36.426110148538946</v>
      </c>
      <c r="O80" s="24">
        <f t="shared" si="30"/>
        <v>24.599451009402923</v>
      </c>
      <c r="P80" s="24">
        <f t="shared" si="31"/>
        <v>38.974438842058134</v>
      </c>
      <c r="Q80" t="s">
        <v>275</v>
      </c>
      <c r="R80" t="s">
        <v>276</v>
      </c>
      <c r="S80" t="s">
        <v>335</v>
      </c>
      <c r="T80" s="35">
        <v>100</v>
      </c>
      <c r="U80" s="35">
        <f t="shared" si="32"/>
        <v>76.958525345622121</v>
      </c>
      <c r="V80" s="35">
        <f t="shared" si="33"/>
        <v>74.554707379134854</v>
      </c>
      <c r="W80" s="35">
        <f t="shared" si="34"/>
        <v>42.528735632183903</v>
      </c>
      <c r="X80" s="35">
        <f t="shared" si="35"/>
        <v>82.916556988681236</v>
      </c>
      <c r="Y80" s="35">
        <f t="shared" si="36"/>
        <v>80.512739022193969</v>
      </c>
      <c r="Z80" s="35">
        <f t="shared" si="37"/>
        <v>48.486767275243018</v>
      </c>
      <c r="AA80" s="35">
        <f t="shared" si="38"/>
        <v>-5.9580316430591154</v>
      </c>
      <c r="AB80" s="35">
        <f t="shared" si="39"/>
        <v>-5.9580316430591154</v>
      </c>
      <c r="AC80" s="35">
        <f t="shared" si="40"/>
        <v>-5.9580316430591154</v>
      </c>
      <c r="AF80">
        <v>1.65</v>
      </c>
      <c r="AG80">
        <v>2.23</v>
      </c>
      <c r="AJ80" t="s">
        <v>68</v>
      </c>
    </row>
    <row r="81" spans="1:36" ht="15" x14ac:dyDescent="0.25">
      <c r="A81">
        <v>4.34</v>
      </c>
      <c r="B81">
        <v>3.93</v>
      </c>
      <c r="C81">
        <v>1.74</v>
      </c>
      <c r="D81" s="20">
        <f t="shared" si="28"/>
        <v>5.9580316430591029E-2</v>
      </c>
      <c r="E81" s="17">
        <f>IF(OR($A81="",$B81="",$C81=""),"",A81*'MPTO_working_3-way'!$I80)</f>
        <v>4.5985785733087647</v>
      </c>
      <c r="F81" s="21">
        <f>IF(OR($A81="",$B81="",$C81=""),"",B81*'MPTO_working_3-way'!$I80)</f>
        <v>4.1641506435722233</v>
      </c>
      <c r="G81" s="22">
        <f>IF(OR($A81="",$B81="",$C81=""),"",C81*'MPTO_working_3-way'!$I80)</f>
        <v>1.8436697505892283</v>
      </c>
      <c r="H81" s="17">
        <f>IF(OR($A81="",$B81="",$C81=""),"",'MPTO_working_3-way'!E80)</f>
        <v>4.7493609969024417</v>
      </c>
      <c r="I81" s="21">
        <f>IF(OR($A81="",$B81="",$C81=""),"",'MPTO_working_3-way'!F80)</f>
        <v>4.2627050430639981</v>
      </c>
      <c r="J81" s="22">
        <f>IF(OR($A81="",$B81="",$C81=""),"",'MPTO_working_3-way'!G80)</f>
        <v>1.8022806622490495</v>
      </c>
      <c r="K81" s="17">
        <f>IF(OR($A81="",$B81="",$C81=""),"",'OddsRatio_working_3-way'!H80)</f>
        <v>4.6864481611755764</v>
      </c>
      <c r="L81" s="21">
        <f>IF(OR($A81="",$B81="",$C81=""),"",'OddsRatio_working_3-way'!I80)</f>
        <v>4.2339200934863594</v>
      </c>
      <c r="M81" s="22">
        <f>IF(OR($A81="",$B81="",$C81=""),"",'OddsRatio_working_3-way'!J80)</f>
        <v>1.8167579758293195</v>
      </c>
      <c r="N81" s="23">
        <f t="shared" si="29"/>
        <v>21.745850028620495</v>
      </c>
      <c r="O81" s="24">
        <f t="shared" si="30"/>
        <v>24.014501049418051</v>
      </c>
      <c r="P81" s="24">
        <f t="shared" si="31"/>
        <v>54.239648921961468</v>
      </c>
      <c r="Q81" t="s">
        <v>277</v>
      </c>
      <c r="R81" t="s">
        <v>69</v>
      </c>
      <c r="S81" t="s">
        <v>335</v>
      </c>
      <c r="T81" s="35">
        <v>100</v>
      </c>
      <c r="U81" s="35">
        <f t="shared" si="32"/>
        <v>65.03496503496504</v>
      </c>
      <c r="V81" s="35">
        <f t="shared" si="33"/>
        <v>73.262032085561486</v>
      </c>
      <c r="W81" s="35">
        <f t="shared" si="34"/>
        <v>56.140350877192972</v>
      </c>
      <c r="X81" s="35">
        <f t="shared" si="35"/>
        <v>70.597617037245513</v>
      </c>
      <c r="Y81" s="35">
        <f t="shared" si="36"/>
        <v>78.824684087841987</v>
      </c>
      <c r="Z81" s="35">
        <f t="shared" si="37"/>
        <v>61.703002879473466</v>
      </c>
      <c r="AA81" s="35">
        <f t="shared" si="38"/>
        <v>-5.5626520022804726</v>
      </c>
      <c r="AB81" s="35">
        <f t="shared" si="39"/>
        <v>-5.5626520022805011</v>
      </c>
      <c r="AC81" s="35">
        <f t="shared" si="40"/>
        <v>-5.5626520022804939</v>
      </c>
      <c r="AF81">
        <v>1.79</v>
      </c>
      <c r="AG81">
        <v>2.0099999999999998</v>
      </c>
      <c r="AJ81" t="s">
        <v>68</v>
      </c>
    </row>
    <row r="82" spans="1:36" ht="15" x14ac:dyDescent="0.25">
      <c r="A82">
        <v>2.86</v>
      </c>
      <c r="B82">
        <v>3.74</v>
      </c>
      <c r="C82">
        <v>2.2799999999999998</v>
      </c>
      <c r="D82" s="20">
        <f t="shared" si="28"/>
        <v>5.5626520022804993E-2</v>
      </c>
      <c r="E82" s="17">
        <f>IF(OR($A82="",$B82="",$C82=""),"",A82*'MPTO_working_3-way'!$I81)</f>
        <v>3.019091847265222</v>
      </c>
      <c r="F82" s="21">
        <f>IF(OR($A82="",$B82="",$C82=""),"",B82*'MPTO_working_3-way'!$I81)</f>
        <v>3.9480431848852908</v>
      </c>
      <c r="G82" s="22">
        <f>IF(OR($A82="",$B82="",$C82=""),"",C82*'MPTO_working_3-way'!$I81)</f>
        <v>2.4068284656519952</v>
      </c>
      <c r="H82" s="17">
        <f>IF(OR($A82="",$B82="",$C82=""),"",'MPTO_working_3-way'!E81)</f>
        <v>3.020160997369989</v>
      </c>
      <c r="I82" s="21">
        <f>IF(OR($A82="",$B82="",$C82=""),"",'MPTO_working_3-way'!F81)</f>
        <v>4.0186868003325547</v>
      </c>
      <c r="J82" s="22">
        <f>IF(OR($A82="",$B82="",$C82=""),"",'MPTO_working_3-way'!G81)</f>
        <v>2.3806444962403432</v>
      </c>
      <c r="K82" s="17">
        <f>IF(OR($A82="",$B82="",$C82=""),"",'OddsRatio_working_3-way'!H81)</f>
        <v>3.0232360754799772</v>
      </c>
      <c r="L82" s="21">
        <f>IF(OR($A82="",$B82="",$C82=""),"",'OddsRatio_working_3-way'!I81)</f>
        <v>3.9804660466748061</v>
      </c>
      <c r="M82" s="22">
        <f>IF(OR($A82="",$B82="",$C82=""),"",'OddsRatio_working_3-way'!J81)</f>
        <v>2.3923345035561137</v>
      </c>
      <c r="N82" s="23">
        <f t="shared" si="29"/>
        <v>33.122543155016238</v>
      </c>
      <c r="O82" s="24">
        <f t="shared" si="30"/>
        <v>25.32900358913006</v>
      </c>
      <c r="P82" s="24">
        <f t="shared" si="31"/>
        <v>41.548453255853701</v>
      </c>
      <c r="Q82" t="s">
        <v>278</v>
      </c>
      <c r="R82" t="s">
        <v>279</v>
      </c>
      <c r="S82" t="s">
        <v>335</v>
      </c>
      <c r="T82" s="35">
        <v>100</v>
      </c>
      <c r="U82" s="35">
        <f t="shared" si="32"/>
        <v>57.081545064377686</v>
      </c>
      <c r="V82" s="35">
        <f t="shared" si="33"/>
        <v>71.346704871060169</v>
      </c>
      <c r="W82" s="35">
        <f t="shared" si="34"/>
        <v>65.986394557823132</v>
      </c>
      <c r="X82" s="35">
        <f t="shared" si="35"/>
        <v>62.666900571116699</v>
      </c>
      <c r="Y82" s="35">
        <f t="shared" si="36"/>
        <v>76.932060377799189</v>
      </c>
      <c r="Z82" s="35">
        <f t="shared" si="37"/>
        <v>71.571750064562139</v>
      </c>
      <c r="AA82" s="35">
        <f t="shared" si="38"/>
        <v>-5.5853555067390133</v>
      </c>
      <c r="AB82" s="35">
        <f t="shared" si="39"/>
        <v>-5.5853555067390204</v>
      </c>
      <c r="AC82" s="35">
        <f t="shared" si="40"/>
        <v>-5.5853555067390062</v>
      </c>
      <c r="AF82">
        <v>1.68</v>
      </c>
      <c r="AG82">
        <v>2.17</v>
      </c>
      <c r="AJ82" t="s">
        <v>68</v>
      </c>
    </row>
    <row r="83" spans="1:36" ht="15" x14ac:dyDescent="0.25">
      <c r="A83">
        <v>2.33</v>
      </c>
      <c r="B83">
        <v>3.49</v>
      </c>
      <c r="C83">
        <v>2.94</v>
      </c>
      <c r="D83" s="20">
        <f t="shared" si="28"/>
        <v>5.5853555067390204E-2</v>
      </c>
      <c r="E83" s="17">
        <f>IF(OR($A83="",$B83="",$C83=""),"",A83*'MPTO_working_3-way'!$I82)</f>
        <v>2.4601387833070194</v>
      </c>
      <c r="F83" s="21">
        <f>IF(OR($A83="",$B83="",$C83=""),"",B83*'MPTO_working_3-way'!$I82)</f>
        <v>3.6849289071851921</v>
      </c>
      <c r="G83" s="22">
        <f>IF(OR($A83="",$B83="",$C83=""),"",C83*'MPTO_working_3-way'!$I82)</f>
        <v>3.1042094518981274</v>
      </c>
      <c r="H83" s="17">
        <f>IF(OR($A83="",$B83="",$C83=""),"",'MPTO_working_3-way'!E82)</f>
        <v>2.4356578497042332</v>
      </c>
      <c r="I83" s="21">
        <f>IF(OR($A83="",$B83="",$C83=""),"",'MPTO_working_3-way'!F82)</f>
        <v>3.7325257198717403</v>
      </c>
      <c r="J83" s="22">
        <f>IF(OR($A83="",$B83="",$C83=""),"",'MPTO_working_3-way'!G82)</f>
        <v>3.1102438104618266</v>
      </c>
      <c r="K83" s="17">
        <f>IF(OR($A83="",$B83="",$C83=""),"",'OddsRatio_working_3-way'!H82)</f>
        <v>2.4464489680614729</v>
      </c>
      <c r="L83" s="21">
        <f>IF(OR($A83="",$B83="",$C83=""),"",'OddsRatio_working_3-way'!I82)</f>
        <v>3.7080134815586971</v>
      </c>
      <c r="M83" s="22">
        <f>IF(OR($A83="",$B83="",$C83=""),"",'OddsRatio_working_3-way'!J82)</f>
        <v>3.1098578932625989</v>
      </c>
      <c r="N83" s="23">
        <f t="shared" si="29"/>
        <v>40.648113300980484</v>
      </c>
      <c r="O83" s="24">
        <f t="shared" si="30"/>
        <v>27.137565613548574</v>
      </c>
      <c r="P83" s="24">
        <f t="shared" si="31"/>
        <v>32.214321085470928</v>
      </c>
      <c r="Q83" t="s">
        <v>280</v>
      </c>
      <c r="R83" t="s">
        <v>89</v>
      </c>
      <c r="S83" t="s">
        <v>335</v>
      </c>
      <c r="T83" s="35">
        <v>100</v>
      </c>
      <c r="U83" s="35">
        <f t="shared" si="32"/>
        <v>46.808510638297875</v>
      </c>
      <c r="V83" s="35">
        <f t="shared" si="33"/>
        <v>72.375690607734811</v>
      </c>
      <c r="W83" s="35">
        <f t="shared" si="34"/>
        <v>74.874371859296474</v>
      </c>
      <c r="X83" s="35">
        <f t="shared" si="35"/>
        <v>52.749937532968701</v>
      </c>
      <c r="Y83" s="35">
        <f t="shared" si="36"/>
        <v>78.317117502405637</v>
      </c>
      <c r="Z83" s="35">
        <f t="shared" si="37"/>
        <v>80.815798753967314</v>
      </c>
      <c r="AA83" s="35">
        <f t="shared" si="38"/>
        <v>-5.9414268946708262</v>
      </c>
      <c r="AB83" s="35">
        <f t="shared" si="39"/>
        <v>-5.9414268946708262</v>
      </c>
      <c r="AC83" s="35">
        <f t="shared" si="40"/>
        <v>-5.9414268946708404</v>
      </c>
      <c r="AF83">
        <v>1.9</v>
      </c>
      <c r="AG83">
        <v>1.9</v>
      </c>
      <c r="AJ83" t="s">
        <v>68</v>
      </c>
    </row>
    <row r="84" spans="1:36" ht="15" x14ac:dyDescent="0.25">
      <c r="A84">
        <v>1.88</v>
      </c>
      <c r="B84">
        <v>3.62</v>
      </c>
      <c r="C84">
        <v>3.98</v>
      </c>
      <c r="D84" s="20">
        <f t="shared" si="28"/>
        <v>5.9414268946708315E-2</v>
      </c>
      <c r="E84" s="17">
        <f>IF(OR($A84="",$B84="",$C84=""),"",A84*'MPTO_working_3-way'!$I83)</f>
        <v>1.9916988256198116</v>
      </c>
      <c r="F84" s="21">
        <f>IF(OR($A84="",$B84="",$C84=""),"",B84*'MPTO_working_3-way'!$I83)</f>
        <v>3.8350796535870844</v>
      </c>
      <c r="G84" s="22">
        <f>IF(OR($A84="",$B84="",$C84=""),"",C84*'MPTO_working_3-way'!$I83)</f>
        <v>4.216468790407899</v>
      </c>
      <c r="H84" s="17">
        <f>IF(OR($A84="",$B84="",$C84=""),"",'MPTO_working_3-way'!E83)</f>
        <v>1.9527049498950915</v>
      </c>
      <c r="I84" s="21">
        <f>IF(OR($A84="",$B84="",$C84=""),"",'MPTO_working_3-way'!F83)</f>
        <v>3.8995729317673651</v>
      </c>
      <c r="J84" s="22">
        <f>IF(OR($A84="",$B84="",$C84=""),"",'MPTO_working_3-way'!G83)</f>
        <v>4.320559130491004</v>
      </c>
      <c r="K84" s="17">
        <f>IF(OR($A84="",$B84="",$C84=""),"",'OddsRatio_working_3-way'!H83)</f>
        <v>1.9671941665456558</v>
      </c>
      <c r="L84" s="21">
        <f>IF(OR($A84="",$B84="",$C84=""),"",'OddsRatio_working_3-way'!I83)</f>
        <v>3.8796008140336569</v>
      </c>
      <c r="M84" s="22">
        <f>IF(OR($A84="",$B84="",$C84=""),"",'OddsRatio_working_3-way'!J83)</f>
        <v>4.2752711548932449</v>
      </c>
      <c r="N84" s="23">
        <f t="shared" si="29"/>
        <v>50.208394318292704</v>
      </c>
      <c r="O84" s="24">
        <f t="shared" si="30"/>
        <v>26.075077712262505</v>
      </c>
      <c r="P84" s="24">
        <f t="shared" si="31"/>
        <v>23.716527969444794</v>
      </c>
      <c r="Q84" t="s">
        <v>90</v>
      </c>
      <c r="R84" t="s">
        <v>281</v>
      </c>
      <c r="S84" t="s">
        <v>335</v>
      </c>
      <c r="T84" s="35">
        <v>100</v>
      </c>
      <c r="U84" s="35">
        <f t="shared" si="32"/>
        <v>33.774834437086092</v>
      </c>
      <c r="V84" s="35">
        <f t="shared" si="33"/>
        <v>74.811083123425689</v>
      </c>
      <c r="W84" s="35">
        <f t="shared" si="34"/>
        <v>85.163204747774472</v>
      </c>
      <c r="X84" s="35">
        <f t="shared" si="35"/>
        <v>40.025712128799832</v>
      </c>
      <c r="Y84" s="35">
        <f t="shared" si="36"/>
        <v>81.061960815139429</v>
      </c>
      <c r="Z84" s="35">
        <f t="shared" si="37"/>
        <v>91.414082439488226</v>
      </c>
      <c r="AA84" s="35">
        <f t="shared" si="38"/>
        <v>-6.2508776917137396</v>
      </c>
      <c r="AB84" s="35">
        <f t="shared" si="39"/>
        <v>-6.2508776917137396</v>
      </c>
      <c r="AC84" s="35">
        <f t="shared" si="40"/>
        <v>-6.2508776917137538</v>
      </c>
      <c r="AF84">
        <v>2.0099999999999998</v>
      </c>
      <c r="AG84">
        <v>1.81</v>
      </c>
      <c r="AJ84" t="s">
        <v>68</v>
      </c>
    </row>
    <row r="85" spans="1:36" ht="15" x14ac:dyDescent="0.25">
      <c r="A85">
        <v>1.51</v>
      </c>
      <c r="B85">
        <v>3.97</v>
      </c>
      <c r="C85">
        <v>6.74</v>
      </c>
      <c r="D85" s="20">
        <f t="shared" si="28"/>
        <v>6.2508776917137299E-2</v>
      </c>
      <c r="E85" s="17">
        <f>IF(OR($A85="",$B85="",$C85=""),"",A85*'MPTO_working_3-way'!$I84)</f>
        <v>1.6043882531448774</v>
      </c>
      <c r="F85" s="21">
        <f>IF(OR($A85="",$B85="",$C85=""),"",B85*'MPTO_working_3-way'!$I84)</f>
        <v>4.2181598443610353</v>
      </c>
      <c r="G85" s="22">
        <f>IF(OR($A85="",$B85="",$C85=""),"",C85*'MPTO_working_3-way'!$I84)</f>
        <v>7.1613091564215052</v>
      </c>
      <c r="H85" s="17">
        <f>IF(OR($A85="",$B85="",$C85=""),"",'MPTO_working_3-way'!E84)</f>
        <v>1.5590520670571448</v>
      </c>
      <c r="I85" s="21">
        <f>IF(OR($A85="",$B85="",$C85=""),"",'MPTO_working_3-way'!F84)</f>
        <v>4.3280130118002988</v>
      </c>
      <c r="J85" s="22">
        <f>IF(OR($A85="",$B85="",$C85=""),"",'MPTO_working_3-way'!G84)</f>
        <v>7.8411881169672712</v>
      </c>
      <c r="K85" s="17">
        <f>IF(OR($A85="",$B85="",$C85=""),"",'OddsRatio_working_3-way'!H84)</f>
        <v>1.5736041836245951</v>
      </c>
      <c r="L85" s="21">
        <f>IF(OR($A85="",$B85="",$C85=""),"",'OddsRatio_working_3-way'!I84)</f>
        <v>4.3404008340491123</v>
      </c>
      <c r="M85" s="22">
        <f>IF(OR($A85="",$B85="",$C85=""),"",'OddsRatio_working_3-way'!J84)</f>
        <v>7.4558588509905412</v>
      </c>
      <c r="N85" s="23">
        <f t="shared" si="29"/>
        <v>62.32905271151342</v>
      </c>
      <c r="O85" s="24">
        <f t="shared" si="30"/>
        <v>23.707020048963543</v>
      </c>
      <c r="P85" s="24">
        <f t="shared" si="31"/>
        <v>13.963927239523038</v>
      </c>
      <c r="Q85" t="s">
        <v>282</v>
      </c>
      <c r="R85" t="s">
        <v>283</v>
      </c>
      <c r="S85" t="s">
        <v>335</v>
      </c>
      <c r="T85" s="35">
        <v>100</v>
      </c>
      <c r="U85" s="35">
        <f t="shared" si="32"/>
        <v>52.606635071090047</v>
      </c>
      <c r="V85" s="35">
        <f t="shared" si="33"/>
        <v>70.149253731343279</v>
      </c>
      <c r="W85" s="35">
        <f t="shared" si="34"/>
        <v>71.509971509971507</v>
      </c>
      <c r="X85" s="35">
        <f t="shared" si="35"/>
        <v>58.3407747586852</v>
      </c>
      <c r="Y85" s="35">
        <f t="shared" si="36"/>
        <v>75.883393418938439</v>
      </c>
      <c r="Z85" s="35">
        <f t="shared" si="37"/>
        <v>77.244111197566667</v>
      </c>
      <c r="AA85" s="35">
        <f t="shared" si="38"/>
        <v>-5.7341396875951531</v>
      </c>
      <c r="AB85" s="35">
        <f t="shared" si="39"/>
        <v>-5.7341396875951602</v>
      </c>
      <c r="AC85" s="35">
        <f t="shared" si="40"/>
        <v>-5.7341396875951602</v>
      </c>
      <c r="AF85">
        <v>2.2000000000000002</v>
      </c>
      <c r="AG85">
        <v>1.66</v>
      </c>
      <c r="AJ85" t="s">
        <v>150</v>
      </c>
    </row>
    <row r="86" spans="1:36" ht="15" x14ac:dyDescent="0.25">
      <c r="A86">
        <v>2.11</v>
      </c>
      <c r="B86">
        <v>3.35</v>
      </c>
      <c r="C86">
        <v>3.51</v>
      </c>
      <c r="D86" s="20">
        <f t="shared" si="28"/>
        <v>5.7341396875951522E-2</v>
      </c>
      <c r="E86" s="17">
        <f>IF(OR($A86="",$B86="",$C86=""),"",A86*'MPTO_working_3-way'!$I85)</f>
        <v>2.2309903474082575</v>
      </c>
      <c r="F86" s="21">
        <f>IF(OR($A86="",$B86="",$C86=""),"",B86*'MPTO_working_3-way'!$I85)</f>
        <v>3.5420936795344375</v>
      </c>
      <c r="G86" s="22">
        <f>IF(OR($A86="",$B86="",$C86=""),"",C86*'MPTO_working_3-way'!$I85)</f>
        <v>3.7112683030345894</v>
      </c>
      <c r="H86" s="17">
        <f>IF(OR($A86="",$B86="",$C86=""),"",'MPTO_working_3-way'!E85)</f>
        <v>2.198672725637306</v>
      </c>
      <c r="I86" s="21">
        <f>IF(OR($A86="",$B86="",$C86=""),"",'MPTO_working_3-way'!F85)</f>
        <v>3.5791792364118717</v>
      </c>
      <c r="J86" s="22">
        <f>IF(OR($A86="",$B86="",$C86=""),"",'MPTO_working_3-way'!G85)</f>
        <v>3.7624185310143861</v>
      </c>
      <c r="K86" s="17">
        <f>IF(OR($A86="",$B86="",$C86=""),"",'OddsRatio_working_3-way'!H85)</f>
        <v>2.2117059084924771</v>
      </c>
      <c r="L86" s="21">
        <f>IF(OR($A86="",$B86="",$C86=""),"",'OddsRatio_working_3-way'!I85)</f>
        <v>3.5653233197813705</v>
      </c>
      <c r="M86" s="22">
        <f>IF(OR($A86="",$B86="",$C86=""),"",'OddsRatio_working_3-way'!J85)</f>
        <v>3.73998363091542</v>
      </c>
      <c r="N86" s="23">
        <f t="shared" si="29"/>
        <v>44.823143280816993</v>
      </c>
      <c r="O86" s="24">
        <f t="shared" si="30"/>
        <v>28.231890245529506</v>
      </c>
      <c r="P86" s="24">
        <f t="shared" si="31"/>
        <v>26.944966473653519</v>
      </c>
      <c r="Q86" t="s">
        <v>284</v>
      </c>
      <c r="R86" t="s">
        <v>285</v>
      </c>
      <c r="S86" t="s">
        <v>335</v>
      </c>
      <c r="T86" s="35">
        <v>100</v>
      </c>
      <c r="U86" s="35">
        <f t="shared" si="32"/>
        <v>60.629921259842511</v>
      </c>
      <c r="V86" s="35">
        <f t="shared" si="33"/>
        <v>67.948717948717942</v>
      </c>
      <c r="W86" s="35">
        <f t="shared" si="34"/>
        <v>65.870307167235495</v>
      </c>
      <c r="X86" s="35">
        <f t="shared" si="35"/>
        <v>66.180974884046549</v>
      </c>
      <c r="Y86" s="35">
        <f t="shared" si="36"/>
        <v>73.499771572921986</v>
      </c>
      <c r="Z86" s="35">
        <f t="shared" si="37"/>
        <v>71.421360791439525</v>
      </c>
      <c r="AA86" s="35">
        <f t="shared" si="38"/>
        <v>-5.5510536242040374</v>
      </c>
      <c r="AB86" s="35">
        <f t="shared" si="39"/>
        <v>-5.5510536242040445</v>
      </c>
      <c r="AC86" s="35">
        <f t="shared" si="40"/>
        <v>-5.5510536242040303</v>
      </c>
      <c r="AF86">
        <v>2.0099999999999998</v>
      </c>
      <c r="AG86">
        <v>1.8</v>
      </c>
      <c r="AJ86" t="s">
        <v>150</v>
      </c>
    </row>
    <row r="87" spans="1:36" ht="15" x14ac:dyDescent="0.25">
      <c r="A87">
        <v>2.54</v>
      </c>
      <c r="B87">
        <v>3.12</v>
      </c>
      <c r="C87">
        <v>2.93</v>
      </c>
      <c r="D87" s="20">
        <f t="shared" si="28"/>
        <v>5.5510536242040276E-2</v>
      </c>
      <c r="E87" s="17">
        <f>IF(OR($A87="",$B87="",$C87=""),"",A87*'MPTO_working_3-way'!$I86)</f>
        <v>2.6809967620547823</v>
      </c>
      <c r="F87" s="21">
        <f>IF(OR($A87="",$B87="",$C87=""),"",B87*'MPTO_working_3-way'!$I86)</f>
        <v>3.2931928730751658</v>
      </c>
      <c r="G87" s="22">
        <f>IF(OR($A87="",$B87="",$C87=""),"",C87*'MPTO_working_3-way'!$I86)</f>
        <v>3.0926458711891782</v>
      </c>
      <c r="H87" s="17">
        <f>IF(OR($A87="",$B87="",$C87=""),"",'MPTO_working_3-way'!E86)</f>
        <v>2.6652645575443765</v>
      </c>
      <c r="I87" s="21">
        <f>IF(OR($A87="",$B87="",$C87=""),"",'MPTO_working_3-way'!F86)</f>
        <v>3.3111562196259046</v>
      </c>
      <c r="J87" s="22">
        <f>IF(OR($A87="",$B87="",$C87=""),"",'MPTO_working_3-way'!G86)</f>
        <v>3.0979566176619704</v>
      </c>
      <c r="K87" s="17">
        <f>IF(OR($A87="",$B87="",$C87=""),"",'OddsRatio_working_3-way'!H86)</f>
        <v>2.6724571151666772</v>
      </c>
      <c r="L87" s="21">
        <f>IF(OR($A87="",$B87="",$C87=""),"",'OddsRatio_working_3-way'!I86)</f>
        <v>3.3023435611385428</v>
      </c>
      <c r="M87" s="22">
        <f>IF(OR($A87="",$B87="",$C87=""),"",'OddsRatio_working_3-way'!J86)</f>
        <v>3.0960014495270696</v>
      </c>
      <c r="N87" s="23">
        <f t="shared" si="29"/>
        <v>37.299560154394783</v>
      </c>
      <c r="O87" s="24">
        <f t="shared" si="30"/>
        <v>30.365667561590627</v>
      </c>
      <c r="P87" s="24">
        <f t="shared" si="31"/>
        <v>32.334772284014591</v>
      </c>
      <c r="Q87" t="s">
        <v>286</v>
      </c>
      <c r="R87" t="s">
        <v>287</v>
      </c>
      <c r="S87" t="s">
        <v>335</v>
      </c>
      <c r="T87" s="35">
        <v>100</v>
      </c>
      <c r="U87" s="35">
        <f t="shared" si="32"/>
        <v>60.15936254980079</v>
      </c>
      <c r="V87" s="35">
        <f t="shared" si="33"/>
        <v>73.753280839895012</v>
      </c>
      <c r="W87" s="35">
        <f t="shared" si="34"/>
        <v>63.369963369963365</v>
      </c>
      <c r="X87" s="35">
        <f t="shared" si="35"/>
        <v>62.876755790141615</v>
      </c>
      <c r="Y87" s="35">
        <f t="shared" si="36"/>
        <v>76.470674080235838</v>
      </c>
      <c r="Z87" s="35">
        <f t="shared" si="37"/>
        <v>66.087356610304198</v>
      </c>
      <c r="AA87" s="35">
        <f t="shared" si="38"/>
        <v>-2.7173932403408259</v>
      </c>
      <c r="AB87" s="35">
        <f t="shared" si="39"/>
        <v>-2.7173932403408259</v>
      </c>
      <c r="AC87" s="35">
        <f t="shared" si="40"/>
        <v>-2.717393240340833</v>
      </c>
      <c r="AF87">
        <v>2.16</v>
      </c>
      <c r="AG87">
        <v>1.69</v>
      </c>
      <c r="AJ87" t="s">
        <v>150</v>
      </c>
    </row>
    <row r="88" spans="1:36" ht="15" x14ac:dyDescent="0.25">
      <c r="A88">
        <v>2.5099999999999998</v>
      </c>
      <c r="B88">
        <v>3.81</v>
      </c>
      <c r="C88">
        <v>2.73</v>
      </c>
      <c r="D88" s="20">
        <f t="shared" si="28"/>
        <v>2.7173932403408152E-2</v>
      </c>
      <c r="E88" s="17">
        <f>IF(OR($A88="",$B88="",$C88=""),"",A88*'MPTO_working_3-way'!$I87)</f>
        <v>2.5782065703325543</v>
      </c>
      <c r="F88" s="21">
        <f>IF(OR($A88="",$B88="",$C88=""),"",B88*'MPTO_working_3-way'!$I87)</f>
        <v>3.9135326824569852</v>
      </c>
      <c r="G88" s="22">
        <f>IF(OR($A88="",$B88="",$C88=""),"",C88*'MPTO_working_3-way'!$I87)</f>
        <v>2.8041848354613044</v>
      </c>
      <c r="H88" s="17">
        <f>IF(OR($A88="",$B88="",$C88=""),"",'MPTO_working_3-way'!E87)</f>
        <v>2.5683937769292737</v>
      </c>
      <c r="I88" s="21">
        <f>IF(OR($A88="",$B88="",$C88=""),"",'MPTO_working_3-way'!F87)</f>
        <v>3.9461864219119591</v>
      </c>
      <c r="J88" s="22">
        <f>IF(OR($A88="",$B88="",$C88=""),"",'MPTO_working_3-way'!G87)</f>
        <v>2.7992198889608573</v>
      </c>
      <c r="K88" s="17">
        <f>IF(OR($A88="",$B88="",$C88=""),"",'OddsRatio_working_3-way'!H87)</f>
        <v>2.5733554004291044</v>
      </c>
      <c r="L88" s="21">
        <f>IF(OR($A88="",$B88="",$C88=""),"",'OddsRatio_working_3-way'!I87)</f>
        <v>3.9278997849044934</v>
      </c>
      <c r="M88" s="22">
        <f>IF(OR($A88="",$B88="",$C88=""),"",'OddsRatio_working_3-way'!J87)</f>
        <v>2.8025859885710935</v>
      </c>
      <c r="N88" s="23">
        <f t="shared" si="29"/>
        <v>38.786651601427472</v>
      </c>
      <c r="O88" s="24">
        <f t="shared" si="30"/>
        <v>25.552361028761929</v>
      </c>
      <c r="P88" s="24">
        <f t="shared" si="31"/>
        <v>35.660987369810606</v>
      </c>
      <c r="Q88" t="s">
        <v>288</v>
      </c>
      <c r="R88" t="s">
        <v>289</v>
      </c>
      <c r="S88" t="s">
        <v>335</v>
      </c>
      <c r="T88" s="35">
        <v>100</v>
      </c>
      <c r="U88" s="35">
        <f t="shared" si="32"/>
        <v>45.945945945945937</v>
      </c>
      <c r="V88" s="35">
        <f t="shared" si="33"/>
        <v>76.905311778290994</v>
      </c>
      <c r="W88" s="35">
        <f t="shared" si="34"/>
        <v>74.226804123711347</v>
      </c>
      <c r="X88" s="35">
        <f t="shared" si="35"/>
        <v>48.867884097997674</v>
      </c>
      <c r="Y88" s="35">
        <f t="shared" si="36"/>
        <v>79.827249930342717</v>
      </c>
      <c r="Z88" s="35">
        <f t="shared" si="37"/>
        <v>77.148742275763055</v>
      </c>
      <c r="AA88" s="35">
        <f t="shared" si="38"/>
        <v>-2.9219381520517373</v>
      </c>
      <c r="AB88" s="35">
        <f t="shared" si="39"/>
        <v>-2.9219381520517231</v>
      </c>
      <c r="AC88" s="35">
        <f t="shared" si="40"/>
        <v>-2.9219381520517089</v>
      </c>
      <c r="AF88">
        <v>1.45</v>
      </c>
      <c r="AG88">
        <v>2.87</v>
      </c>
      <c r="AJ88" t="s">
        <v>341</v>
      </c>
    </row>
    <row r="89" spans="1:36" ht="15" x14ac:dyDescent="0.25">
      <c r="A89">
        <v>1.85</v>
      </c>
      <c r="B89">
        <v>4.33</v>
      </c>
      <c r="C89">
        <v>3.88</v>
      </c>
      <c r="D89" s="20">
        <f t="shared" si="28"/>
        <v>2.9219381520517063E-2</v>
      </c>
      <c r="E89" s="17">
        <f>IF(OR($A89="",$B89="",$C89=""),"",A89*'MPTO_working_3-way'!$I88)</f>
        <v>1.9040558558129566</v>
      </c>
      <c r="F89" s="21">
        <f>IF(OR($A89="",$B89="",$C89=""),"",B89*'MPTO_working_3-way'!$I88)</f>
        <v>4.4565199219838387</v>
      </c>
      <c r="G89" s="22">
        <f>IF(OR($A89="",$B89="",$C89=""),"",C89*'MPTO_working_3-way'!$I88)</f>
        <v>3.993371200299606</v>
      </c>
      <c r="H89" s="17">
        <f>IF(OR($A89="",$B89="",$C89=""),"",'MPTO_working_3-way'!E88)</f>
        <v>1.8839461063616219</v>
      </c>
      <c r="I89" s="21">
        <f>IF(OR($A89="",$B89="",$C89=""),"",'MPTO_working_3-way'!F88)</f>
        <v>4.5206507953130624</v>
      </c>
      <c r="J89" s="22">
        <f>IF(OR($A89="",$B89="",$C89=""),"",'MPTO_working_3-way'!G88)</f>
        <v>4.032385459885985</v>
      </c>
      <c r="K89" s="17">
        <f>IF(OR($A89="",$B89="",$C89=""),"",'OddsRatio_working_3-way'!H88)</f>
        <v>1.8914830807240179</v>
      </c>
      <c r="L89" s="21">
        <f>IF(OR($A89="",$B89="",$C89=""),"",'OddsRatio_working_3-way'!I88)</f>
        <v>4.4925160691893868</v>
      </c>
      <c r="M89" s="22">
        <f>IF(OR($A89="",$B89="",$C89=""),"",'OddsRatio_working_3-way'!J88)</f>
        <v>4.0205544382178475</v>
      </c>
      <c r="N89" s="23">
        <f t="shared" si="29"/>
        <v>52.519467690355107</v>
      </c>
      <c r="O89" s="24">
        <f t="shared" si="30"/>
        <v>22.439033539759105</v>
      </c>
      <c r="P89" s="24">
        <f t="shared" si="31"/>
        <v>25.041498769885813</v>
      </c>
      <c r="Q89" t="s">
        <v>290</v>
      </c>
      <c r="R89" t="s">
        <v>291</v>
      </c>
      <c r="S89" t="s">
        <v>335</v>
      </c>
      <c r="T89" s="35">
        <v>100</v>
      </c>
      <c r="U89" s="35">
        <f t="shared" si="32"/>
        <v>44.134078212290497</v>
      </c>
      <c r="V89" s="35">
        <f t="shared" si="33"/>
        <v>76.744186046511629</v>
      </c>
      <c r="W89" s="35">
        <f t="shared" si="34"/>
        <v>75.903614457831324</v>
      </c>
      <c r="X89" s="35">
        <f t="shared" si="35"/>
        <v>47.352199495657047</v>
      </c>
      <c r="Y89" s="35">
        <f t="shared" si="36"/>
        <v>79.962307329878172</v>
      </c>
      <c r="Z89" s="35">
        <f t="shared" si="37"/>
        <v>79.121735741197867</v>
      </c>
      <c r="AA89" s="35">
        <f t="shared" si="38"/>
        <v>-3.2181212833665498</v>
      </c>
      <c r="AB89" s="35">
        <f t="shared" si="39"/>
        <v>-3.2181212833665427</v>
      </c>
      <c r="AC89" s="35">
        <f t="shared" si="40"/>
        <v>-3.2181212833665427</v>
      </c>
      <c r="AF89">
        <v>1.81</v>
      </c>
      <c r="AG89">
        <v>2.08</v>
      </c>
      <c r="AJ89" t="s">
        <v>341</v>
      </c>
    </row>
    <row r="90" spans="1:36" ht="15" x14ac:dyDescent="0.25">
      <c r="A90">
        <v>1.79</v>
      </c>
      <c r="B90">
        <v>4.3</v>
      </c>
      <c r="C90">
        <v>4.1500000000000004</v>
      </c>
      <c r="D90" s="20">
        <f t="shared" si="28"/>
        <v>3.2181212833665374E-2</v>
      </c>
      <c r="E90" s="17">
        <f>IF(OR($A90="",$B90="",$C90=""),"",A90*'MPTO_working_3-way'!$I89)</f>
        <v>1.8476043709722612</v>
      </c>
      <c r="F90" s="21">
        <f>IF(OR($A90="",$B90="",$C90=""),"",B90*'MPTO_working_3-way'!$I89)</f>
        <v>4.438379215184761</v>
      </c>
      <c r="G90" s="22">
        <f>IF(OR($A90="",$B90="",$C90=""),"",C90*'MPTO_working_3-way'!$I89)</f>
        <v>4.2835520332597117</v>
      </c>
      <c r="H90" s="17">
        <f>IF(OR($A90="",$B90="",$C90=""),"",'MPTO_working_3-way'!E89)</f>
        <v>1.8250434941593556</v>
      </c>
      <c r="I90" s="21">
        <f>IF(OR($A90="",$B90="",$C90=""),"",'MPTO_working_3-way'!F89)</f>
        <v>4.5079348278611588</v>
      </c>
      <c r="J90" s="22">
        <f>IF(OR($A90="",$B90="",$C90=""),"",'MPTO_working_3-way'!G89)</f>
        <v>4.3433546132560998</v>
      </c>
      <c r="K90" s="17">
        <f>IF(OR($A90="",$B90="",$C90=""),"",'OddsRatio_working_3-way'!H89)</f>
        <v>1.8332648252948309</v>
      </c>
      <c r="L90" s="21">
        <f>IF(OR($A90="",$B90="",$C90=""),"",'OddsRatio_working_3-way'!I89)</f>
        <v>4.4807264854087885</v>
      </c>
      <c r="M90" s="22">
        <f>IF(OR($A90="",$B90="",$C90=""),"",'OddsRatio_working_3-way'!J89)</f>
        <v>4.3225116451629351</v>
      </c>
      <c r="N90" s="23">
        <f t="shared" si="29"/>
        <v>54.124141277808945</v>
      </c>
      <c r="O90" s="24">
        <f t="shared" si="30"/>
        <v>22.530747183087914</v>
      </c>
      <c r="P90" s="24">
        <f t="shared" si="31"/>
        <v>23.345111539103137</v>
      </c>
      <c r="Q90" t="s">
        <v>292</v>
      </c>
      <c r="R90" t="s">
        <v>293</v>
      </c>
      <c r="S90" t="s">
        <v>335</v>
      </c>
      <c r="T90" s="35">
        <v>100</v>
      </c>
      <c r="U90" s="35">
        <f t="shared" si="32"/>
        <v>86.754966887417226</v>
      </c>
      <c r="V90" s="35">
        <f t="shared" si="33"/>
        <v>82.363315696649025</v>
      </c>
      <c r="W90" s="35">
        <f t="shared" si="34"/>
        <v>27.536231884057976</v>
      </c>
      <c r="X90" s="35">
        <f t="shared" si="35"/>
        <v>90.100452419293006</v>
      </c>
      <c r="Y90" s="35">
        <f t="shared" si="36"/>
        <v>85.70880122852482</v>
      </c>
      <c r="Z90" s="35">
        <f t="shared" si="37"/>
        <v>30.88171741593375</v>
      </c>
      <c r="AA90" s="35">
        <f t="shared" si="38"/>
        <v>-3.3454855318757808</v>
      </c>
      <c r="AB90" s="35">
        <f t="shared" si="39"/>
        <v>-3.345485531875795</v>
      </c>
      <c r="AC90" s="35">
        <f t="shared" si="40"/>
        <v>-3.3454855318757737</v>
      </c>
      <c r="AF90">
        <v>1.55</v>
      </c>
      <c r="AG90">
        <v>2.58</v>
      </c>
      <c r="AJ90" t="s">
        <v>341</v>
      </c>
    </row>
    <row r="91" spans="1:36" ht="15" x14ac:dyDescent="0.25">
      <c r="A91">
        <v>7.55</v>
      </c>
      <c r="B91">
        <v>5.67</v>
      </c>
      <c r="C91">
        <v>1.38</v>
      </c>
      <c r="D91" s="20">
        <f t="shared" si="28"/>
        <v>3.3454855318757915E-2</v>
      </c>
      <c r="E91" s="17">
        <f>IF(OR($A91="",$B91="",$C91=""),"",A91*'MPTO_working_3-way'!$I90)</f>
        <v>7.8025841576566224</v>
      </c>
      <c r="F91" s="21">
        <f>IF(OR($A91="",$B91="",$C91=""),"",B91*'MPTO_working_3-way'!$I90)</f>
        <v>5.8596890296573569</v>
      </c>
      <c r="G91" s="22">
        <f>IF(OR($A91="",$B91="",$C91=""),"",C91*'MPTO_working_3-way'!$I90)</f>
        <v>1.4261677003398858</v>
      </c>
      <c r="H91" s="17">
        <f>IF(OR($A91="",$B91="",$C91=""),"",'MPTO_working_3-way'!E90)</f>
        <v>8.2441105750780466</v>
      </c>
      <c r="I91" s="21">
        <f>IF(OR($A91="",$B91="",$C91=""),"",'MPTO_working_3-way'!F90)</f>
        <v>6.0527109560142671</v>
      </c>
      <c r="J91" s="22">
        <f>IF(OR($A91="",$B91="",$C91=""),"",'MPTO_working_3-way'!G90)</f>
        <v>1.4015690736662243</v>
      </c>
      <c r="K91" s="17">
        <f>IF(OR($A91="",$B91="",$C91=""),"",'OddsRatio_working_3-way'!H90)</f>
        <v>8.0480880939779631</v>
      </c>
      <c r="L91" s="21">
        <f>IF(OR($A91="",$B91="",$C91=""),"",'OddsRatio_working_3-way'!I90)</f>
        <v>6.0251254044087164</v>
      </c>
      <c r="M91" s="22">
        <f>IF(OR($A91="",$B91="",$C91=""),"",'OddsRatio_working_3-way'!J90)</f>
        <v>1.4088967138491029</v>
      </c>
      <c r="N91" s="23">
        <f t="shared" si="29"/>
        <v>12.81626676232267</v>
      </c>
      <c r="O91" s="24">
        <f t="shared" si="30"/>
        <v>17.065752038013436</v>
      </c>
      <c r="P91" s="24">
        <f t="shared" si="31"/>
        <v>70.117981199663888</v>
      </c>
      <c r="Q91" t="s">
        <v>294</v>
      </c>
      <c r="R91" t="s">
        <v>295</v>
      </c>
      <c r="S91" t="s">
        <v>335</v>
      </c>
      <c r="T91" s="35">
        <v>100</v>
      </c>
      <c r="U91" s="35">
        <f t="shared" si="32"/>
        <v>20</v>
      </c>
      <c r="V91" s="35">
        <f t="shared" si="33"/>
        <v>85.250737463126839</v>
      </c>
      <c r="W91" s="35">
        <f t="shared" si="34"/>
        <v>90.842490842490832</v>
      </c>
      <c r="X91" s="35">
        <f t="shared" si="35"/>
        <v>23.906771694382311</v>
      </c>
      <c r="Y91" s="35">
        <f t="shared" si="36"/>
        <v>89.157509157509168</v>
      </c>
      <c r="Z91" s="35">
        <f t="shared" si="37"/>
        <v>94.749262536873161</v>
      </c>
      <c r="AA91" s="35">
        <f t="shared" si="38"/>
        <v>-3.9067716943823108</v>
      </c>
      <c r="AB91" s="35">
        <f t="shared" si="39"/>
        <v>-3.9067716943823285</v>
      </c>
      <c r="AC91" s="35">
        <f t="shared" si="40"/>
        <v>-3.9067716943823285</v>
      </c>
      <c r="AF91">
        <v>1.53</v>
      </c>
      <c r="AG91">
        <v>2.63</v>
      </c>
      <c r="AJ91" t="s">
        <v>341</v>
      </c>
    </row>
    <row r="92" spans="1:36" ht="15" x14ac:dyDescent="0.25">
      <c r="A92">
        <v>1.25</v>
      </c>
      <c r="B92">
        <v>6.78</v>
      </c>
      <c r="C92">
        <v>10.92</v>
      </c>
      <c r="D92" s="20">
        <f t="shared" si="28"/>
        <v>3.9067716943823161E-2</v>
      </c>
      <c r="E92" s="17">
        <f>IF(OR($A92="",$B92="",$C92=""),"",A92*'MPTO_working_3-way'!$I91)</f>
        <v>1.2988346461797788</v>
      </c>
      <c r="F92" s="21">
        <f>IF(OR($A92="",$B92="",$C92=""),"",B92*'MPTO_working_3-way'!$I91)</f>
        <v>7.0448791208791217</v>
      </c>
      <c r="G92" s="22">
        <f>IF(OR($A92="",$B92="",$C92=""),"",C92*'MPTO_working_3-way'!$I91)</f>
        <v>11.34661946902655</v>
      </c>
      <c r="H92" s="17">
        <f>IF(OR($A92="",$B92="",$C92=""),"",'MPTO_working_3-way'!E91)</f>
        <v>1.2706844755905338</v>
      </c>
      <c r="I92" s="21">
        <f>IF(OR($A92="",$B92="",$C92=""),"",'MPTO_working_3-way'!F91)</f>
        <v>7.4366000257135516</v>
      </c>
      <c r="J92" s="22">
        <f>IF(OR($A92="",$B92="",$C92=""),"",'MPTO_working_3-way'!G91)</f>
        <v>12.73033646042532</v>
      </c>
      <c r="K92" s="17">
        <f>IF(OR($A92="",$B92="",$C92=""),"",'OddsRatio_working_3-way'!H91)</f>
        <v>1.27817492946613</v>
      </c>
      <c r="L92" s="21">
        <f>IF(OR($A92="",$B92="",$C92=""),"",'OddsRatio_working_3-way'!I91)</f>
        <v>7.431404369256926</v>
      </c>
      <c r="M92" s="22">
        <f>IF(OR($A92="",$B92="",$C92=""),"",'OddsRatio_working_3-way'!J91)</f>
        <v>12.03798120121604</v>
      </c>
      <c r="N92" s="23">
        <f t="shared" si="29"/>
        <v>76.992094639704007</v>
      </c>
      <c r="O92" s="24">
        <f t="shared" si="30"/>
        <v>14.194707713809734</v>
      </c>
      <c r="P92" s="24">
        <f t="shared" si="31"/>
        <v>8.8131976464862642</v>
      </c>
      <c r="Q92" t="s">
        <v>98</v>
      </c>
      <c r="R92" t="s">
        <v>100</v>
      </c>
      <c r="S92" t="s">
        <v>335</v>
      </c>
      <c r="T92" s="35">
        <v>100</v>
      </c>
      <c r="U92" s="35">
        <f t="shared" si="32"/>
        <v>34.21052631578948</v>
      </c>
      <c r="V92" s="35">
        <f t="shared" si="33"/>
        <v>80.158730158730151</v>
      </c>
      <c r="W92" s="35">
        <f t="shared" si="34"/>
        <v>82.638888888888886</v>
      </c>
      <c r="X92" s="35">
        <f t="shared" si="35"/>
        <v>37.202380952380956</v>
      </c>
      <c r="Y92" s="35">
        <f t="shared" si="36"/>
        <v>83.150584795321649</v>
      </c>
      <c r="Z92" s="35">
        <f t="shared" si="37"/>
        <v>85.630743525480369</v>
      </c>
      <c r="AA92" s="35">
        <f t="shared" si="38"/>
        <v>-2.9918546365914764</v>
      </c>
      <c r="AB92" s="35">
        <f t="shared" si="39"/>
        <v>-2.9918546365914978</v>
      </c>
      <c r="AC92" s="35">
        <f t="shared" si="40"/>
        <v>-2.9918546365914835</v>
      </c>
      <c r="AF92">
        <v>1.4</v>
      </c>
      <c r="AG92">
        <v>3.06</v>
      </c>
      <c r="AJ92" t="s">
        <v>86</v>
      </c>
    </row>
    <row r="93" spans="1:36" ht="15" x14ac:dyDescent="0.25">
      <c r="A93">
        <v>1.52</v>
      </c>
      <c r="B93">
        <v>5.04</v>
      </c>
      <c r="C93">
        <v>5.76</v>
      </c>
      <c r="D93" s="20">
        <f t="shared" si="28"/>
        <v>2.9918546365914844E-2</v>
      </c>
      <c r="E93" s="17">
        <f>IF(OR($A93="",$B93="",$C93=""),"",A93*'MPTO_working_3-way'!$I92)</f>
        <v>1.5654761904761907</v>
      </c>
      <c r="F93" s="21">
        <f>IF(OR($A93="",$B93="",$C93=""),"",B93*'MPTO_working_3-way'!$I92)</f>
        <v>5.1907894736842106</v>
      </c>
      <c r="G93" s="22">
        <f>IF(OR($A93="",$B93="",$C93=""),"",C93*'MPTO_working_3-way'!$I92)</f>
        <v>5.9323308270676689</v>
      </c>
      <c r="H93" s="17">
        <f>IF(OR($A93="",$B93="",$C93=""),"",'MPTO_working_3-way'!E92)</f>
        <v>1.5433959223144496</v>
      </c>
      <c r="I93" s="21">
        <f>IF(OR($A93="",$B93="",$C93=""),"",'MPTO_working_3-way'!F92)</f>
        <v>5.306733167082295</v>
      </c>
      <c r="J93" s="22">
        <f>IF(OR($A93="",$B93="",$C93=""),"",'MPTO_working_3-way'!G92)</f>
        <v>6.1110402042118714</v>
      </c>
      <c r="K93" s="17">
        <f>IF(OR($A93="",$B93="",$C93=""),"",'OddsRatio_working_3-way'!H92)</f>
        <v>1.5505436506674375</v>
      </c>
      <c r="L93" s="21">
        <f>IF(OR($A93="",$B93="",$C93=""),"",'OddsRatio_working_3-way'!I92)</f>
        <v>5.2773006705700922</v>
      </c>
      <c r="M93" s="22">
        <f>IF(OR($A93="",$B93="",$C93=""),"",'OddsRatio_working_3-way'!J92)</f>
        <v>6.0395918791865455</v>
      </c>
      <c r="N93" s="23">
        <f t="shared" si="29"/>
        <v>63.878326996197707</v>
      </c>
      <c r="O93" s="24">
        <f t="shared" si="30"/>
        <v>19.264892268694549</v>
      </c>
      <c r="P93" s="24">
        <f t="shared" si="31"/>
        <v>16.856780735107733</v>
      </c>
      <c r="Q93" t="s">
        <v>115</v>
      </c>
      <c r="R93" t="s">
        <v>94</v>
      </c>
      <c r="S93" t="s">
        <v>335</v>
      </c>
      <c r="T93" s="35">
        <v>100</v>
      </c>
      <c r="U93" s="35">
        <f t="shared" si="32"/>
        <v>43.820224719101127</v>
      </c>
      <c r="V93" s="35">
        <f t="shared" si="33"/>
        <v>75.308641975308646</v>
      </c>
      <c r="W93" s="35">
        <f t="shared" si="34"/>
        <v>77.777777777777771</v>
      </c>
      <c r="X93" s="35">
        <f t="shared" si="35"/>
        <v>46.913580246913575</v>
      </c>
      <c r="Y93" s="35">
        <f t="shared" si="36"/>
        <v>78.401997503121095</v>
      </c>
      <c r="Z93" s="35">
        <f t="shared" si="37"/>
        <v>80.871133305590234</v>
      </c>
      <c r="AA93" s="35">
        <f t="shared" si="38"/>
        <v>-3.0933555278124487</v>
      </c>
      <c r="AB93" s="35">
        <f t="shared" si="39"/>
        <v>-3.0933555278124487</v>
      </c>
      <c r="AC93" s="35">
        <f t="shared" si="40"/>
        <v>-3.0933555278124629</v>
      </c>
      <c r="AF93">
        <v>1.49</v>
      </c>
      <c r="AG93">
        <v>2.73</v>
      </c>
      <c r="AJ93" t="s">
        <v>86</v>
      </c>
    </row>
    <row r="94" spans="1:36" ht="15" x14ac:dyDescent="0.25">
      <c r="A94">
        <v>1.78</v>
      </c>
      <c r="B94">
        <v>4.05</v>
      </c>
      <c r="C94">
        <v>4.5</v>
      </c>
      <c r="D94" s="20">
        <f t="shared" si="28"/>
        <v>3.0933555278124469E-2</v>
      </c>
      <c r="E94" s="17">
        <f>IF(OR($A94="",$B94="",$C94=""),"",A94*'MPTO_working_3-way'!$I93)</f>
        <v>1.8350617283950617</v>
      </c>
      <c r="F94" s="21">
        <f>IF(OR($A94="",$B94="",$C94=""),"",B94*'MPTO_working_3-way'!$I93)</f>
        <v>4.1752808988764043</v>
      </c>
      <c r="G94" s="22">
        <f>IF(OR($A94="",$B94="",$C94=""),"",C94*'MPTO_working_3-way'!$I93)</f>
        <v>4.6392009987515603</v>
      </c>
      <c r="H94" s="17">
        <f>IF(OR($A94="",$B94="",$C94=""),"",'MPTO_working_3-way'!E93)</f>
        <v>1.8132807914815123</v>
      </c>
      <c r="I94" s="21">
        <f>IF(OR($A94="",$B94="",$C94=""),"",'MPTO_working_3-way'!F93)</f>
        <v>4.2264999022864949</v>
      </c>
      <c r="J94" s="22">
        <f>IF(OR($A94="",$B94="",$C94=""),"",'MPTO_working_3-way'!G93)</f>
        <v>4.7189613790093823</v>
      </c>
      <c r="K94" s="17">
        <f>IF(OR($A94="",$B94="",$C94=""),"",'OddsRatio_working_3-way'!H93)</f>
        <v>1.8212124256488174</v>
      </c>
      <c r="L94" s="21">
        <f>IF(OR($A94="",$B94="",$C94=""),"",'OddsRatio_working_3-way'!I93)</f>
        <v>4.2111511515755042</v>
      </c>
      <c r="M94" s="22">
        <f>IF(OR($A94="",$B94="",$C94=""),"",'OddsRatio_working_3-way'!J93)</f>
        <v>4.6849275509882844</v>
      </c>
      <c r="N94" s="23">
        <f t="shared" si="29"/>
        <v>54.494079655543594</v>
      </c>
      <c r="O94" s="24">
        <f t="shared" si="30"/>
        <v>23.95048439181916</v>
      </c>
      <c r="P94" s="24">
        <f t="shared" si="31"/>
        <v>21.555435952637243</v>
      </c>
      <c r="Q94" t="s">
        <v>117</v>
      </c>
      <c r="R94" t="s">
        <v>102</v>
      </c>
      <c r="S94" t="s">
        <v>335</v>
      </c>
      <c r="T94" s="35">
        <v>100</v>
      </c>
      <c r="U94" s="35">
        <f t="shared" si="32"/>
        <v>47.643979057591622</v>
      </c>
      <c r="V94" s="35">
        <f t="shared" si="33"/>
        <v>75.308641975308646</v>
      </c>
      <c r="W94" s="35">
        <f t="shared" si="34"/>
        <v>74.226804123711347</v>
      </c>
      <c r="X94" s="35">
        <f t="shared" si="35"/>
        <v>50.464553900980022</v>
      </c>
      <c r="Y94" s="35">
        <f t="shared" si="36"/>
        <v>78.129216818697046</v>
      </c>
      <c r="Z94" s="35">
        <f t="shared" si="37"/>
        <v>77.047378967099732</v>
      </c>
      <c r="AA94" s="35">
        <f t="shared" si="38"/>
        <v>-2.8205748433883997</v>
      </c>
      <c r="AB94" s="35">
        <f t="shared" si="39"/>
        <v>-2.8205748433883997</v>
      </c>
      <c r="AC94" s="35">
        <f t="shared" si="40"/>
        <v>-2.8205748433883855</v>
      </c>
      <c r="AF94">
        <v>1.61</v>
      </c>
      <c r="AG94">
        <v>2.42</v>
      </c>
      <c r="AJ94" t="s">
        <v>86</v>
      </c>
    </row>
    <row r="95" spans="1:36" ht="15" x14ac:dyDescent="0.25">
      <c r="A95">
        <v>1.91</v>
      </c>
      <c r="B95">
        <v>4.05</v>
      </c>
      <c r="C95">
        <v>3.88</v>
      </c>
      <c r="D95" s="20">
        <f t="shared" si="28"/>
        <v>2.8205748433884015E-2</v>
      </c>
      <c r="E95" s="17">
        <f>IF(OR($A95="",$B95="",$C95=""),"",A95*'MPTO_working_3-way'!$I94)</f>
        <v>1.9638729795087184</v>
      </c>
      <c r="F95" s="21">
        <f>IF(OR($A95="",$B95="",$C95=""),"",B95*'MPTO_working_3-way'!$I94)</f>
        <v>4.1642332811572302</v>
      </c>
      <c r="G95" s="22">
        <f>IF(OR($A95="",$B95="",$C95=""),"",C95*'MPTO_working_3-way'!$I94)</f>
        <v>3.9894383039234698</v>
      </c>
      <c r="H95" s="17">
        <f>IF(OR($A95="",$B95="",$C95=""),"",'MPTO_working_3-way'!E94)</f>
        <v>1.9449263253573137</v>
      </c>
      <c r="I95" s="21">
        <f>IF(OR($A95="",$B95="",$C95=""),"",'MPTO_working_3-way'!F94)</f>
        <v>4.2103195385357788</v>
      </c>
      <c r="J95" s="22">
        <f>IF(OR($A95="",$B95="",$C95=""),"",'MPTO_working_3-way'!G94)</f>
        <v>4.0268989988345236</v>
      </c>
      <c r="K95" s="17">
        <f>IF(OR($A95="",$B95="",$C95=""),"",'OddsRatio_working_3-way'!H94)</f>
        <v>1.9521687863352015</v>
      </c>
      <c r="L95" s="21">
        <f>IF(OR($A95="",$B95="",$C95=""),"",'OddsRatio_working_3-way'!I94)</f>
        <v>4.1913349432113902</v>
      </c>
      <c r="M95" s="22">
        <f>IF(OR($A95="",$B95="",$C95=""),"",'OddsRatio_working_3-way'!J94)</f>
        <v>4.0134572578520666</v>
      </c>
      <c r="N95" s="23">
        <f t="shared" si="29"/>
        <v>50.919790151100273</v>
      </c>
      <c r="O95" s="24">
        <f t="shared" si="30"/>
        <v>24.014024491012723</v>
      </c>
      <c r="P95" s="24">
        <f t="shared" si="31"/>
        <v>25.066185357886994</v>
      </c>
      <c r="Q95" t="s">
        <v>99</v>
      </c>
      <c r="R95" t="s">
        <v>119</v>
      </c>
      <c r="S95" t="s">
        <v>335</v>
      </c>
      <c r="T95" s="35">
        <v>100</v>
      </c>
      <c r="U95" s="35">
        <f t="shared" si="32"/>
        <v>60.9375</v>
      </c>
      <c r="V95" s="35">
        <f t="shared" si="33"/>
        <v>65.517241379310349</v>
      </c>
      <c r="W95" s="35">
        <f t="shared" si="34"/>
        <v>70.760233918128648</v>
      </c>
      <c r="X95" s="35">
        <f t="shared" si="35"/>
        <v>63.722524702561003</v>
      </c>
      <c r="Y95" s="35">
        <f t="shared" si="36"/>
        <v>68.302266081871338</v>
      </c>
      <c r="Z95" s="35">
        <f t="shared" si="37"/>
        <v>73.545258620689651</v>
      </c>
      <c r="AA95" s="35">
        <f t="shared" si="38"/>
        <v>-2.7850247025610031</v>
      </c>
      <c r="AB95" s="35">
        <f t="shared" si="39"/>
        <v>-2.7850247025609889</v>
      </c>
      <c r="AC95" s="35">
        <f t="shared" si="40"/>
        <v>-2.7850247025610031</v>
      </c>
      <c r="AF95">
        <v>1.74</v>
      </c>
      <c r="AG95">
        <v>2.1800000000000002</v>
      </c>
      <c r="AJ95" t="s">
        <v>86</v>
      </c>
    </row>
    <row r="96" spans="1:36" ht="15" x14ac:dyDescent="0.25">
      <c r="A96">
        <v>2.56</v>
      </c>
      <c r="B96">
        <v>2.9</v>
      </c>
      <c r="C96">
        <v>3.42</v>
      </c>
      <c r="D96" s="20">
        <f t="shared" si="28"/>
        <v>2.785024702561012E-2</v>
      </c>
      <c r="E96" s="17">
        <f>IF(OR($A96="",$B96="",$C96=""),"",A96*'MPTO_working_3-way'!$I95)</f>
        <v>2.631296632385562</v>
      </c>
      <c r="F96" s="21">
        <f>IF(OR($A96="",$B96="",$C96=""),"",B96*'MPTO_working_3-way'!$I95)</f>
        <v>2.9807657163742691</v>
      </c>
      <c r="G96" s="22">
        <f>IF(OR($A96="",$B96="",$C96=""),"",C96*'MPTO_working_3-way'!$I95)</f>
        <v>3.5152478448275866</v>
      </c>
      <c r="H96" s="17">
        <f>IF(OR($A96="",$B96="",$C96=""),"",'MPTO_working_3-way'!E95)</f>
        <v>2.6223208826558997</v>
      </c>
      <c r="I96" s="21">
        <f>IF(OR($A96="",$B96="",$C96=""),"",'MPTO_working_3-way'!F95)</f>
        <v>2.9802335663153676</v>
      </c>
      <c r="J96" s="22">
        <f>IF(OR($A96="",$B96="",$C96=""),"",'MPTO_working_3-way'!G95)</f>
        <v>3.532143002882465</v>
      </c>
      <c r="K96" s="17">
        <f>IF(OR($A96="",$B96="",$C96=""),"",'OddsRatio_working_3-way'!H95)</f>
        <v>2.626572535516718</v>
      </c>
      <c r="L96" s="21">
        <f>IF(OR($A96="",$B96="",$C96=""),"",'OddsRatio_working_3-way'!I95)</f>
        <v>2.9810819342831816</v>
      </c>
      <c r="M96" s="22">
        <f>IF(OR($A96="",$B96="",$C96=""),"",'OddsRatio_working_3-way'!J95)</f>
        <v>3.5232727794554211</v>
      </c>
      <c r="N96" s="23">
        <f t="shared" si="29"/>
        <v>38.004077065738848</v>
      </c>
      <c r="O96" s="24">
        <f t="shared" si="30"/>
        <v>33.548426651134989</v>
      </c>
      <c r="P96" s="24">
        <f t="shared" si="31"/>
        <v>28.447496283126156</v>
      </c>
      <c r="Q96" t="s">
        <v>118</v>
      </c>
      <c r="R96" t="s">
        <v>80</v>
      </c>
      <c r="S96" t="s">
        <v>335</v>
      </c>
      <c r="T96" s="35">
        <v>100</v>
      </c>
      <c r="U96" s="35">
        <f t="shared" si="32"/>
        <v>54.954954954954964</v>
      </c>
      <c r="V96" s="35">
        <f t="shared" si="33"/>
        <v>74.489795918367349</v>
      </c>
      <c r="W96" s="35">
        <f t="shared" si="34"/>
        <v>67.741935483870961</v>
      </c>
      <c r="X96" s="35">
        <f t="shared" si="35"/>
        <v>57.768268597761683</v>
      </c>
      <c r="Y96" s="35">
        <f t="shared" si="36"/>
        <v>77.303109561174082</v>
      </c>
      <c r="Z96" s="35">
        <f t="shared" si="37"/>
        <v>70.555249126677694</v>
      </c>
      <c r="AA96" s="35">
        <f t="shared" si="38"/>
        <v>-2.8133136428067189</v>
      </c>
      <c r="AB96" s="35">
        <f t="shared" si="39"/>
        <v>-2.8133136428067331</v>
      </c>
      <c r="AC96" s="35">
        <f t="shared" si="40"/>
        <v>-2.8133136428067331</v>
      </c>
      <c r="AF96">
        <v>2.2799999999999998</v>
      </c>
      <c r="AG96">
        <v>1.68</v>
      </c>
      <c r="AJ96" t="s">
        <v>86</v>
      </c>
    </row>
    <row r="97" spans="1:36" ht="15" x14ac:dyDescent="0.25">
      <c r="A97">
        <v>2.2200000000000002</v>
      </c>
      <c r="B97">
        <v>3.92</v>
      </c>
      <c r="C97">
        <v>3.1</v>
      </c>
      <c r="D97" s="20">
        <f t="shared" si="28"/>
        <v>2.8133136428067251E-2</v>
      </c>
      <c r="E97" s="17">
        <f>IF(OR($A97="",$B97="",$C97=""),"",A97*'MPTO_working_3-way'!$I96)</f>
        <v>2.2824555628703096</v>
      </c>
      <c r="F97" s="21">
        <f>IF(OR($A97="",$B97="",$C97=""),"",B97*'MPTO_working_3-way'!$I96)</f>
        <v>4.0302818947980237</v>
      </c>
      <c r="G97" s="22">
        <f>IF(OR($A97="",$B97="",$C97=""),"",C97*'MPTO_working_3-way'!$I96)</f>
        <v>3.1872127229270086</v>
      </c>
      <c r="H97" s="17">
        <f>IF(OR($A97="",$B97="",$C97=""),"",'MPTO_working_3-way'!E96)</f>
        <v>2.2671997454130652</v>
      </c>
      <c r="I97" s="21">
        <f>IF(OR($A97="",$B97="",$C97=""),"",'MPTO_working_3-way'!F96)</f>
        <v>4.069601107052633</v>
      </c>
      <c r="J97" s="22">
        <f>IF(OR($A97="",$B97="",$C97=""),"",'MPTO_working_3-way'!G96)</f>
        <v>3.1928181207058164</v>
      </c>
      <c r="K97" s="17">
        <f>IF(OR($A97="",$B97="",$C97=""),"",'OddsRatio_working_3-way'!H96)</f>
        <v>2.2738095760721464</v>
      </c>
      <c r="L97" s="21">
        <f>IF(OR($A97="",$B97="",$C97=""),"",'OddsRatio_working_3-way'!I96)</f>
        <v>4.0487901328939886</v>
      </c>
      <c r="M97" s="22">
        <f>IF(OR($A97="",$B97="",$C97=""),"",'OddsRatio_working_3-way'!J96)</f>
        <v>3.1926230407799245</v>
      </c>
      <c r="N97" s="23">
        <f t="shared" si="29"/>
        <v>43.812463044951755</v>
      </c>
      <c r="O97" s="24">
        <f t="shared" si="30"/>
        <v>24.812160193824724</v>
      </c>
      <c r="P97" s="24">
        <f t="shared" si="31"/>
        <v>31.375376761223517</v>
      </c>
      <c r="Q97" t="s">
        <v>96</v>
      </c>
      <c r="R97" t="s">
        <v>79</v>
      </c>
      <c r="S97" t="s">
        <v>335</v>
      </c>
      <c r="T97" s="35">
        <v>100</v>
      </c>
      <c r="U97" s="35">
        <f t="shared" si="32"/>
        <v>85.029940119760482</v>
      </c>
      <c r="V97" s="35">
        <f t="shared" si="33"/>
        <v>81.583793738489874</v>
      </c>
      <c r="W97" s="35">
        <f t="shared" si="34"/>
        <v>30.069930069930074</v>
      </c>
      <c r="X97" s="35">
        <f t="shared" si="35"/>
        <v>88.34627619158006</v>
      </c>
      <c r="Y97" s="35">
        <f t="shared" si="36"/>
        <v>84.900129810309451</v>
      </c>
      <c r="Z97" s="35">
        <f t="shared" si="37"/>
        <v>33.386266141749651</v>
      </c>
      <c r="AA97" s="35">
        <f t="shared" si="38"/>
        <v>-3.3163360718195776</v>
      </c>
      <c r="AB97" s="35">
        <f t="shared" si="39"/>
        <v>-3.3163360718195776</v>
      </c>
      <c r="AC97" s="35">
        <f t="shared" si="40"/>
        <v>-3.3163360718195776</v>
      </c>
      <c r="AF97">
        <v>1.7</v>
      </c>
      <c r="AG97">
        <v>2.25</v>
      </c>
      <c r="AJ97" t="s">
        <v>86</v>
      </c>
    </row>
    <row r="98" spans="1:36" ht="15" x14ac:dyDescent="0.25">
      <c r="A98">
        <v>6.68</v>
      </c>
      <c r="B98">
        <v>5.43</v>
      </c>
      <c r="C98">
        <v>1.43</v>
      </c>
      <c r="D98" s="20">
        <f t="shared" si="28"/>
        <v>3.3163360718195811E-2</v>
      </c>
      <c r="E98" s="17">
        <f>IF(OR($A98="",$B98="",$C98=""),"",A98*'MPTO_working_3-way'!$I97)</f>
        <v>6.9015312495975474</v>
      </c>
      <c r="F98" s="21">
        <f>IF(OR($A98="",$B98="",$C98=""),"",B98*'MPTO_working_3-way'!$I97)</f>
        <v>5.6100770486998028</v>
      </c>
      <c r="G98" s="22">
        <f>IF(OR($A98="",$B98="",$C98=""),"",C98*'MPTO_working_3-way'!$I97)</f>
        <v>1.47742360582702</v>
      </c>
      <c r="H98" s="17">
        <f>IF(OR($A98="",$B98="",$C98=""),"",'MPTO_working_3-way'!E97)</f>
        <v>7.2126058632465355</v>
      </c>
      <c r="I98" s="21">
        <f>IF(OR($A98="",$B98="",$C98=""),"",'MPTO_working_3-way'!F97)</f>
        <v>5.7767535784937252</v>
      </c>
      <c r="J98" s="22">
        <f>IF(OR($A98="",$B98="",$C98=""),"",'MPTO_working_3-way'!G97)</f>
        <v>1.4529683324930984</v>
      </c>
      <c r="K98" s="17">
        <f>IF(OR($A98="",$B98="",$C98=""),"",'OddsRatio_working_3-way'!H97)</f>
        <v>7.082510169700563</v>
      </c>
      <c r="L98" s="21">
        <f>IF(OR($A98="",$B98="",$C98=""),"",'OddsRatio_working_3-way'!I97)</f>
        <v>5.7439295865798412</v>
      </c>
      <c r="M98" s="22">
        <f>IF(OR($A98="",$B98="",$C98=""),"",'OddsRatio_working_3-way'!J97)</f>
        <v>1.4604717205935285</v>
      </c>
      <c r="N98" s="23">
        <f t="shared" si="29"/>
        <v>14.489538101538169</v>
      </c>
      <c r="O98" s="24">
        <f t="shared" si="30"/>
        <v>17.825067130437379</v>
      </c>
      <c r="P98" s="24">
        <f t="shared" si="31"/>
        <v>67.685394768024452</v>
      </c>
      <c r="Q98" t="s">
        <v>114</v>
      </c>
      <c r="R98" t="s">
        <v>97</v>
      </c>
      <c r="S98" t="s">
        <v>335</v>
      </c>
      <c r="T98" s="35">
        <v>100</v>
      </c>
      <c r="U98" s="35">
        <f t="shared" si="32"/>
        <v>54.337899543379002</v>
      </c>
      <c r="V98" s="35">
        <f t="shared" si="33"/>
        <v>75.845410628019309</v>
      </c>
      <c r="W98" s="35">
        <f t="shared" si="34"/>
        <v>66.996699669967001</v>
      </c>
      <c r="X98" s="35">
        <f t="shared" si="35"/>
        <v>57.157889702013676</v>
      </c>
      <c r="Y98" s="35">
        <f t="shared" si="36"/>
        <v>78.665400786654004</v>
      </c>
      <c r="Z98" s="35">
        <f t="shared" si="37"/>
        <v>69.816689828601682</v>
      </c>
      <c r="AA98" s="35">
        <f t="shared" si="38"/>
        <v>-2.8199901586346741</v>
      </c>
      <c r="AB98" s="35">
        <f t="shared" si="39"/>
        <v>-2.8199901586346954</v>
      </c>
      <c r="AC98" s="35">
        <f t="shared" si="40"/>
        <v>-2.8199901586346812</v>
      </c>
      <c r="AF98">
        <v>1.44</v>
      </c>
      <c r="AG98">
        <v>2.89</v>
      </c>
      <c r="AJ98" t="s">
        <v>86</v>
      </c>
    </row>
    <row r="99" spans="1:36" ht="15" x14ac:dyDescent="0.25">
      <c r="A99">
        <v>2.19</v>
      </c>
      <c r="B99">
        <v>4.1399999999999997</v>
      </c>
      <c r="C99">
        <v>3.03</v>
      </c>
      <c r="D99" s="20">
        <f t="shared" si="28"/>
        <v>2.8199901586346776E-2</v>
      </c>
      <c r="E99" s="17">
        <f>IF(OR($A99="",$B99="",$C99=""),"",A99*'MPTO_working_3-way'!$I98)</f>
        <v>2.2517577844740995</v>
      </c>
      <c r="F99" s="21">
        <f>IF(OR($A99="",$B99="",$C99=""),"",B99*'MPTO_working_3-way'!$I98)</f>
        <v>4.2567475925674749</v>
      </c>
      <c r="G99" s="22">
        <f>IF(OR($A99="",$B99="",$C99=""),"",C99*'MPTO_working_3-way'!$I98)</f>
        <v>3.1154457018066304</v>
      </c>
      <c r="H99" s="17">
        <f>IF(OR($A99="",$B99="",$C99=""),"",'MPTO_working_3-way'!E98)</f>
        <v>2.2360307687649468</v>
      </c>
      <c r="I99" s="21">
        <f>IF(OR($A99="",$B99="",$C99=""),"",'MPTO_working_3-way'!F98)</f>
        <v>4.3076353523484086</v>
      </c>
      <c r="J99" s="22">
        <f>IF(OR($A99="",$B99="",$C99=""),"",'MPTO_working_3-way'!G98)</f>
        <v>3.1188302120960909</v>
      </c>
      <c r="K99" s="17">
        <f>IF(OR($A99="",$B99="",$C99=""),"",'OddsRatio_working_3-way'!H98)</f>
        <v>2.2429133642996382</v>
      </c>
      <c r="L99" s="21">
        <f>IF(OR($A99="",$B99="",$C99=""),"",'OddsRatio_working_3-way'!I98)</f>
        <v>4.2796201377318184</v>
      </c>
      <c r="M99" s="22">
        <f>IF(OR($A99="",$B99="",$C99=""),"",'OddsRatio_working_3-way'!J98)</f>
        <v>3.1202639743935006</v>
      </c>
      <c r="N99" s="23">
        <f t="shared" si="29"/>
        <v>44.409749880516173</v>
      </c>
      <c r="O99" s="24">
        <f t="shared" si="30"/>
        <v>23.492114067229576</v>
      </c>
      <c r="P99" s="24">
        <f t="shared" si="31"/>
        <v>32.098136052254269</v>
      </c>
      <c r="Q99" t="s">
        <v>113</v>
      </c>
      <c r="R99" t="s">
        <v>116</v>
      </c>
      <c r="S99" t="s">
        <v>335</v>
      </c>
      <c r="T99" s="35">
        <v>100</v>
      </c>
      <c r="U99" s="35">
        <f t="shared" si="32"/>
        <v>84.98498498498499</v>
      </c>
      <c r="V99" s="35">
        <f t="shared" si="33"/>
        <v>80.353634577603145</v>
      </c>
      <c r="W99" s="35">
        <f t="shared" si="34"/>
        <v>31.506849315068493</v>
      </c>
      <c r="X99" s="35">
        <f t="shared" si="35"/>
        <v>88.139516107328362</v>
      </c>
      <c r="Y99" s="35">
        <f t="shared" si="36"/>
        <v>83.508165699946517</v>
      </c>
      <c r="Z99" s="35">
        <f t="shared" si="37"/>
        <v>34.661380437411871</v>
      </c>
      <c r="AA99" s="35">
        <f t="shared" si="38"/>
        <v>-3.1545311223433714</v>
      </c>
      <c r="AB99" s="35">
        <f t="shared" si="39"/>
        <v>-3.1545311223433714</v>
      </c>
      <c r="AC99" s="35">
        <f t="shared" si="40"/>
        <v>-3.1545311223433785</v>
      </c>
      <c r="AF99">
        <v>1.61</v>
      </c>
      <c r="AG99">
        <v>2.4300000000000002</v>
      </c>
      <c r="AJ99" t="s">
        <v>86</v>
      </c>
    </row>
    <row r="100" spans="1:36" ht="15" x14ac:dyDescent="0.25">
      <c r="A100">
        <v>6.66</v>
      </c>
      <c r="B100">
        <v>5.09</v>
      </c>
      <c r="C100">
        <v>1.46</v>
      </c>
      <c r="D100" s="20">
        <f t="shared" si="28"/>
        <v>3.1545311223433625E-2</v>
      </c>
      <c r="E100" s="17">
        <f>IF(OR($A100="",$B100="",$C100=""),"",A100*'MPTO_working_3-way'!$I99)</f>
        <v>6.8700917727480677</v>
      </c>
      <c r="F100" s="21">
        <f>IF(OR($A100="",$B100="",$C100=""),"",B100*'MPTO_working_3-way'!$I99)</f>
        <v>5.2505656341272768</v>
      </c>
      <c r="G100" s="22">
        <f>IF(OR($A100="",$B100="",$C100=""),"",C100*'MPTO_working_3-way'!$I99)</f>
        <v>1.506056154386213</v>
      </c>
      <c r="H100" s="17">
        <f>IF(OR($A100="",$B100="",$C100=""),"",'MPTO_working_3-way'!E99)</f>
        <v>7.1615258899323582</v>
      </c>
      <c r="I100" s="21">
        <f>IF(OR($A100="",$B100="",$C100=""),"",'MPTO_working_3-way'!F99)</f>
        <v>5.3778316496872582</v>
      </c>
      <c r="J100" s="22">
        <f>IF(OR($A100="",$B100="",$C100=""),"",'MPTO_working_3-way'!G99)</f>
        <v>1.4827634609587168</v>
      </c>
      <c r="K100" s="17">
        <f>IF(OR($A100="",$B100="",$C100=""),"",'OddsRatio_working_3-way'!H99)</f>
        <v>7.03018849287779</v>
      </c>
      <c r="L100" s="21">
        <f>IF(OR($A100="",$B100="",$C100=""),"",'OddsRatio_working_3-way'!I99)</f>
        <v>5.3575036989169904</v>
      </c>
      <c r="M100" s="22">
        <f>IF(OR($A100="",$B100="",$C100=""),"",'OddsRatio_working_3-way'!J99)</f>
        <v>1.4900859905872414</v>
      </c>
      <c r="N100" s="23">
        <f t="shared" si="29"/>
        <v>14.555846312952461</v>
      </c>
      <c r="O100" s="24">
        <f t="shared" si="30"/>
        <v>19.045567081387702</v>
      </c>
      <c r="P100" s="24">
        <f t="shared" si="31"/>
        <v>66.398586605659858</v>
      </c>
      <c r="Q100" t="s">
        <v>101</v>
      </c>
      <c r="R100" t="s">
        <v>103</v>
      </c>
      <c r="S100" t="s">
        <v>335</v>
      </c>
      <c r="T100" s="35">
        <v>100</v>
      </c>
      <c r="U100" s="35">
        <f t="shared" si="32"/>
        <v>67.637540453074436</v>
      </c>
      <c r="V100" s="35">
        <f t="shared" si="33"/>
        <v>74.093264248704671</v>
      </c>
      <c r="W100" s="35">
        <f t="shared" si="34"/>
        <v>55.55555555555555</v>
      </c>
      <c r="X100" s="35">
        <f t="shared" si="35"/>
        <v>70.351180195739786</v>
      </c>
      <c r="Y100" s="35">
        <f t="shared" si="36"/>
        <v>76.806903991370007</v>
      </c>
      <c r="Z100" s="35">
        <f t="shared" si="37"/>
        <v>58.269195298220907</v>
      </c>
      <c r="AA100" s="35">
        <f t="shared" si="38"/>
        <v>-2.7136397426653502</v>
      </c>
      <c r="AB100" s="35">
        <f t="shared" si="39"/>
        <v>-2.713639742665336</v>
      </c>
      <c r="AC100" s="35">
        <f t="shared" si="40"/>
        <v>-2.7136397426653573</v>
      </c>
      <c r="AF100">
        <v>1.43</v>
      </c>
      <c r="AG100">
        <v>2.93</v>
      </c>
      <c r="AJ100" t="s">
        <v>86</v>
      </c>
    </row>
    <row r="101" spans="1:36" ht="15" x14ac:dyDescent="0.25">
      <c r="A101">
        <v>3.09</v>
      </c>
      <c r="B101">
        <v>3.86</v>
      </c>
      <c r="C101">
        <v>2.25</v>
      </c>
      <c r="D101" s="20">
        <f t="shared" si="28"/>
        <v>2.7136397426653414E-2</v>
      </c>
      <c r="E101" s="17">
        <f>IF(OR($A101="",$B101="",$C101=""),"",A101*'MPTO_working_3-way'!$I100)</f>
        <v>3.1738514680483587</v>
      </c>
      <c r="F101" s="21">
        <f>IF(OR($A101="",$B101="",$C101=""),"",B101*'MPTO_working_3-way'!$I100)</f>
        <v>3.964746494066882</v>
      </c>
      <c r="G101" s="22">
        <f>IF(OR($A101="",$B101="",$C101=""),"",C101*'MPTO_working_3-way'!$I100)</f>
        <v>2.3110568942099703</v>
      </c>
      <c r="H101" s="17">
        <f>IF(OR($A101="",$B101="",$C101=""),"",'MPTO_working_3-way'!E100)</f>
        <v>3.1788504249459559</v>
      </c>
      <c r="I101" s="21">
        <f>IF(OR($A101="",$B101="",$C101=""),"",'MPTO_working_3-way'!F100)</f>
        <v>3.9996497634040011</v>
      </c>
      <c r="J101" s="22">
        <f>IF(OR($A101="",$B101="",$C101=""),"",'MPTO_working_3-way'!G100)</f>
        <v>2.2967440188623538</v>
      </c>
      <c r="K101" s="17">
        <f>IF(OR($A101="",$B101="",$C101=""),"",'OddsRatio_working_3-way'!H100)</f>
        <v>3.1785994958637764</v>
      </c>
      <c r="L101" s="21">
        <f>IF(OR($A101="",$B101="",$C101=""),"",'OddsRatio_working_3-way'!I100)</f>
        <v>3.9812414153925348</v>
      </c>
      <c r="M101" s="22">
        <f>IF(OR($A101="",$B101="",$C101=""),"",'OddsRatio_working_3-way'!J100)</f>
        <v>2.3029901291051296</v>
      </c>
      <c r="N101" s="23">
        <f t="shared" si="29"/>
        <v>31.507460574861511</v>
      </c>
      <c r="O101" s="24">
        <f t="shared" si="30"/>
        <v>25.222293568995358</v>
      </c>
      <c r="P101" s="24">
        <f t="shared" si="31"/>
        <v>43.270245856143141</v>
      </c>
      <c r="Q101" t="s">
        <v>296</v>
      </c>
      <c r="R101" t="s">
        <v>297</v>
      </c>
      <c r="S101" t="s">
        <v>335</v>
      </c>
      <c r="T101" s="35">
        <v>100</v>
      </c>
      <c r="U101" s="35">
        <f t="shared" si="32"/>
        <v>55.752212389380524</v>
      </c>
      <c r="V101" s="35">
        <f t="shared" si="33"/>
        <v>73.474801061007966</v>
      </c>
      <c r="W101" s="35">
        <f t="shared" si="34"/>
        <v>67.948717948717942</v>
      </c>
      <c r="X101" s="35">
        <f t="shared" si="35"/>
        <v>58.576480990274092</v>
      </c>
      <c r="Y101" s="35">
        <f t="shared" si="36"/>
        <v>76.299069661901513</v>
      </c>
      <c r="Z101" s="35">
        <f t="shared" si="37"/>
        <v>70.772986549611517</v>
      </c>
      <c r="AA101" s="35">
        <f t="shared" si="38"/>
        <v>-2.8242686008935678</v>
      </c>
      <c r="AB101" s="35">
        <f t="shared" si="39"/>
        <v>-2.8242686008935465</v>
      </c>
      <c r="AC101" s="35">
        <f t="shared" si="40"/>
        <v>-2.8242686008935749</v>
      </c>
      <c r="AF101">
        <v>1.69</v>
      </c>
      <c r="AG101">
        <v>2.2599999999999998</v>
      </c>
      <c r="AJ101" t="s">
        <v>337</v>
      </c>
    </row>
    <row r="102" spans="1:36" ht="15" x14ac:dyDescent="0.25">
      <c r="A102">
        <v>2.2599999999999998</v>
      </c>
      <c r="B102">
        <v>3.77</v>
      </c>
      <c r="C102">
        <v>3.12</v>
      </c>
      <c r="D102" s="20">
        <f t="shared" si="28"/>
        <v>2.8242686008935536E-2</v>
      </c>
      <c r="E102" s="17">
        <f>IF(OR($A102="",$B102="",$C102=""),"",A102*'MPTO_working_3-way'!$I101)</f>
        <v>2.3238284703801941</v>
      </c>
      <c r="F102" s="21">
        <f>IF(OR($A102="",$B102="",$C102=""),"",B102*'MPTO_working_3-way'!$I101)</f>
        <v>3.8764749262536871</v>
      </c>
      <c r="G102" s="22">
        <f>IF(OR($A102="",$B102="",$C102=""),"",C102*'MPTO_working_3-way'!$I101)</f>
        <v>3.208117180347879</v>
      </c>
      <c r="H102" s="17">
        <f>IF(OR($A102="",$B102="",$C102=""),"",'MPTO_working_3-way'!E101)</f>
        <v>2.3091293991526158</v>
      </c>
      <c r="I102" s="21">
        <f>IF(OR($A102="",$B102="",$C102=""),"",'MPTO_working_3-way'!F101)</f>
        <v>3.908727144830539</v>
      </c>
      <c r="J102" s="22">
        <f>IF(OR($A102="",$B102="",$C102=""),"",'MPTO_working_3-way'!G101)</f>
        <v>3.2144150639682083</v>
      </c>
      <c r="K102" s="17">
        <f>IF(OR($A102="",$B102="",$C102=""),"",'OddsRatio_working_3-way'!H101)</f>
        <v>2.3155149519154326</v>
      </c>
      <c r="L102" s="21">
        <f>IF(OR($A102="",$B102="",$C102=""),"",'OddsRatio_working_3-way'!I101)</f>
        <v>3.8920447752426575</v>
      </c>
      <c r="M102" s="22">
        <f>IF(OR($A102="",$B102="",$C102=""),"",'OddsRatio_working_3-way'!J101)</f>
        <v>3.2134061095719981</v>
      </c>
      <c r="N102" s="23">
        <f t="shared" si="29"/>
        <v>43.032436031579955</v>
      </c>
      <c r="O102" s="24">
        <f t="shared" si="30"/>
        <v>25.79663274041663</v>
      </c>
      <c r="P102" s="24">
        <f t="shared" si="31"/>
        <v>31.170931228003429</v>
      </c>
      <c r="Q102" t="s">
        <v>298</v>
      </c>
      <c r="R102" t="s">
        <v>299</v>
      </c>
      <c r="S102" t="s">
        <v>335</v>
      </c>
      <c r="T102" s="35">
        <v>100</v>
      </c>
      <c r="U102" s="35">
        <f t="shared" si="32"/>
        <v>47.368421052631575</v>
      </c>
      <c r="V102" s="35">
        <f t="shared" si="33"/>
        <v>70.414201183431956</v>
      </c>
      <c r="W102" s="35">
        <f t="shared" si="34"/>
        <v>79.166666666666671</v>
      </c>
      <c r="X102" s="35">
        <f t="shared" si="35"/>
        <v>50.41913214990138</v>
      </c>
      <c r="Y102" s="35">
        <f t="shared" si="36"/>
        <v>73.464912280701753</v>
      </c>
      <c r="Z102" s="35">
        <f t="shared" si="37"/>
        <v>82.217377763936469</v>
      </c>
      <c r="AA102" s="35">
        <f t="shared" si="38"/>
        <v>-3.0507110972698044</v>
      </c>
      <c r="AB102" s="35">
        <f t="shared" si="39"/>
        <v>-3.0507110972697973</v>
      </c>
      <c r="AC102" s="35">
        <f t="shared" si="40"/>
        <v>-3.0507110972697973</v>
      </c>
      <c r="AF102">
        <v>1.76</v>
      </c>
      <c r="AG102">
        <v>2.14</v>
      </c>
      <c r="AJ102" t="s">
        <v>337</v>
      </c>
    </row>
    <row r="103" spans="1:36" ht="15" x14ac:dyDescent="0.25">
      <c r="A103">
        <v>1.9</v>
      </c>
      <c r="B103">
        <v>3.38</v>
      </c>
      <c r="C103">
        <v>4.8</v>
      </c>
      <c r="D103" s="20">
        <f t="shared" si="28"/>
        <v>3.0507110972697982E-2</v>
      </c>
      <c r="E103" s="17">
        <f>IF(OR($A103="",$B103="",$C103=""),"",A103*'MPTO_working_3-way'!$I102)</f>
        <v>1.9579635108481261</v>
      </c>
      <c r="F103" s="21">
        <f>IF(OR($A103="",$B103="",$C103=""),"",B103*'MPTO_working_3-way'!$I102)</f>
        <v>3.483114035087719</v>
      </c>
      <c r="G103" s="22">
        <f>IF(OR($A103="",$B103="",$C103=""),"",C103*'MPTO_working_3-way'!$I102)</f>
        <v>4.9464341326689505</v>
      </c>
      <c r="H103" s="17">
        <f>IF(OR($A103="",$B103="",$C103=""),"",'MPTO_working_3-way'!E102)</f>
        <v>1.937433482221421</v>
      </c>
      <c r="I103" s="21">
        <f>IF(OR($A103="",$B103="",$C103=""),"",'MPTO_working_3-way'!F102)</f>
        <v>3.5003103756302139</v>
      </c>
      <c r="J103" s="22">
        <f>IF(OR($A103="",$B103="",$C103=""),"",'MPTO_working_3-way'!G102)</f>
        <v>5.0463177194743958</v>
      </c>
      <c r="K103" s="17">
        <f>IF(OR($A103="",$B103="",$C103=""),"",'OddsRatio_working_3-way'!H102)</f>
        <v>1.9455165071285188</v>
      </c>
      <c r="L103" s="21">
        <f>IF(OR($A103="",$B103="",$C103=""),"",'OddsRatio_working_3-way'!I102)</f>
        <v>3.5003658744065267</v>
      </c>
      <c r="M103" s="22">
        <f>IF(OR($A103="",$B103="",$C103=""),"",'OddsRatio_working_3-way'!J102)</f>
        <v>4.9921808078759673</v>
      </c>
      <c r="N103" s="23">
        <f t="shared" si="29"/>
        <v>51.073474784360641</v>
      </c>
      <c r="O103" s="24">
        <f t="shared" si="30"/>
        <v>28.709941446829944</v>
      </c>
      <c r="P103" s="24">
        <f t="shared" si="31"/>
        <v>20.216583768809418</v>
      </c>
      <c r="Q103" t="s">
        <v>106</v>
      </c>
      <c r="R103" t="s">
        <v>110</v>
      </c>
      <c r="S103" t="s">
        <v>335</v>
      </c>
      <c r="T103" s="35">
        <v>100</v>
      </c>
      <c r="U103" s="35">
        <f t="shared" si="32"/>
        <v>49.748743718592962</v>
      </c>
      <c r="V103" s="35">
        <f t="shared" si="33"/>
        <v>69.135802469135797</v>
      </c>
      <c r="W103" s="35">
        <f t="shared" si="34"/>
        <v>78.070175438596479</v>
      </c>
      <c r="X103" s="35">
        <f t="shared" si="35"/>
        <v>52.79402209226771</v>
      </c>
      <c r="Y103" s="35">
        <f t="shared" si="36"/>
        <v>72.181080842810545</v>
      </c>
      <c r="Z103" s="35">
        <f t="shared" si="37"/>
        <v>81.115453812271227</v>
      </c>
      <c r="AA103" s="35">
        <f t="shared" si="38"/>
        <v>-3.0452783736747477</v>
      </c>
      <c r="AB103" s="35">
        <f t="shared" si="39"/>
        <v>-3.0452783736747477</v>
      </c>
      <c r="AC103" s="35">
        <f t="shared" si="40"/>
        <v>-3.0452783736747477</v>
      </c>
      <c r="AF103">
        <v>2.31</v>
      </c>
      <c r="AG103">
        <v>1.66</v>
      </c>
      <c r="AJ103" t="s">
        <v>125</v>
      </c>
    </row>
    <row r="104" spans="1:36" ht="15" x14ac:dyDescent="0.25">
      <c r="A104">
        <v>1.99</v>
      </c>
      <c r="B104">
        <v>3.24</v>
      </c>
      <c r="C104">
        <v>4.5599999999999996</v>
      </c>
      <c r="D104" s="20">
        <f t="shared" si="28"/>
        <v>3.0452783736747424E-2</v>
      </c>
      <c r="E104" s="17">
        <f>IF(OR($A104="",$B104="",$C104=""),"",A104*'MPTO_working_3-way'!$I103)</f>
        <v>2.0506010396361272</v>
      </c>
      <c r="F104" s="21">
        <f>IF(OR($A104="",$B104="",$C104=""),"",B104*'MPTO_working_3-way'!$I103)</f>
        <v>3.3386670193070618</v>
      </c>
      <c r="G104" s="22">
        <f>IF(OR($A104="",$B104="",$C104=""),"",C104*'MPTO_working_3-way'!$I103)</f>
        <v>4.6988646938395675</v>
      </c>
      <c r="H104" s="17">
        <f>IF(OR($A104="",$B104="",$C104=""),"",'MPTO_working_3-way'!E103)</f>
        <v>2.0310274585049743</v>
      </c>
      <c r="I104" s="21">
        <f>IF(OR($A104="",$B104="",$C104=""),"",'MPTO_working_3-way'!F103)</f>
        <v>3.3501842307250542</v>
      </c>
      <c r="J104" s="22">
        <f>IF(OR($A104="",$B104="",$C104=""),"",'MPTO_working_3-way'!G103)</f>
        <v>4.7813187899729916</v>
      </c>
      <c r="K104" s="17">
        <f>IF(OR($A104="",$B104="",$C104=""),"",'OddsRatio_working_3-way'!H103)</f>
        <v>2.0390103057952489</v>
      </c>
      <c r="L104" s="21">
        <f>IF(OR($A104="",$B104="",$C104=""),"",'OddsRatio_working_3-way'!I103)</f>
        <v>3.3508920050316742</v>
      </c>
      <c r="M104" s="22">
        <f>IF(OR($A104="",$B104="",$C104=""),"",'OddsRatio_working_3-way'!J103)</f>
        <v>4.7362390794253395</v>
      </c>
      <c r="N104" s="23">
        <f t="shared" si="29"/>
        <v>48.766190042381282</v>
      </c>
      <c r="O104" s="24">
        <f t="shared" si="30"/>
        <v>29.952073513684791</v>
      </c>
      <c r="P104" s="24">
        <f t="shared" si="31"/>
        <v>21.281736443933934</v>
      </c>
      <c r="Q104" t="s">
        <v>111</v>
      </c>
      <c r="R104" t="s">
        <v>109</v>
      </c>
      <c r="S104" t="s">
        <v>335</v>
      </c>
      <c r="T104" s="35">
        <v>100</v>
      </c>
      <c r="U104" s="35">
        <f t="shared" si="32"/>
        <v>47.089947089947096</v>
      </c>
      <c r="V104" s="35">
        <f t="shared" si="33"/>
        <v>71.098265895953759</v>
      </c>
      <c r="W104" s="35">
        <f t="shared" si="34"/>
        <v>78.94736842105263</v>
      </c>
      <c r="X104" s="35">
        <f t="shared" si="35"/>
        <v>49.954365682993611</v>
      </c>
      <c r="Y104" s="35">
        <f t="shared" si="36"/>
        <v>73.962684489000281</v>
      </c>
      <c r="Z104" s="35">
        <f t="shared" si="37"/>
        <v>81.811787014099167</v>
      </c>
      <c r="AA104" s="35">
        <f t="shared" si="38"/>
        <v>-2.8644185930465156</v>
      </c>
      <c r="AB104" s="35">
        <f t="shared" si="39"/>
        <v>-2.8644185930465227</v>
      </c>
      <c r="AC104" s="35">
        <f t="shared" si="40"/>
        <v>-2.8644185930465369</v>
      </c>
      <c r="AF104">
        <v>2.7</v>
      </c>
      <c r="AG104">
        <v>1.51</v>
      </c>
      <c r="AJ104" t="s">
        <v>125</v>
      </c>
    </row>
    <row r="105" spans="1:36" ht="15" x14ac:dyDescent="0.25">
      <c r="A105">
        <v>1.89</v>
      </c>
      <c r="B105">
        <v>3.46</v>
      </c>
      <c r="C105">
        <v>4.75</v>
      </c>
      <c r="D105" s="20">
        <f t="shared" si="28"/>
        <v>2.864418593046536E-2</v>
      </c>
      <c r="E105" s="17">
        <f>IF(OR($A105="",$B105="",$C105=""),"",A105*'MPTO_working_3-way'!$I104)</f>
        <v>1.9441375114085795</v>
      </c>
      <c r="F105" s="21">
        <f>IF(OR($A105="",$B105="",$C105=""),"",B105*'MPTO_working_3-way'!$I104)</f>
        <v>3.5591088833194102</v>
      </c>
      <c r="G105" s="22">
        <f>IF(OR($A105="",$B105="",$C105=""),"",C105*'MPTO_working_3-way'!$I104)</f>
        <v>4.8860598831697102</v>
      </c>
      <c r="H105" s="17">
        <f>IF(OR($A105="",$B105="",$C105=""),"",'MPTO_working_3-way'!E104)</f>
        <v>1.9247334259350102</v>
      </c>
      <c r="I105" s="21">
        <f>IF(OR($A105="",$B105="",$C105=""),"",'MPTO_working_3-way'!F104)</f>
        <v>3.5782108264296211</v>
      </c>
      <c r="J105" s="22">
        <f>IF(OR($A105="",$B105="",$C105=""),"",'MPTO_working_3-way'!G104)</f>
        <v>4.9756626949907776</v>
      </c>
      <c r="K105" s="17">
        <f>IF(OR($A105="",$B105="",$C105=""),"",'OddsRatio_working_3-way'!H104)</f>
        <v>1.9323011875955178</v>
      </c>
      <c r="L105" s="21">
        <f>IF(OR($A105="",$B105="",$C105=""),"",'OddsRatio_working_3-way'!I104)</f>
        <v>3.5769223836909818</v>
      </c>
      <c r="M105" s="22">
        <f>IF(OR($A105="",$B105="",$C105=""),"",'OddsRatio_working_3-way'!J104)</f>
        <v>4.9282353409923516</v>
      </c>
      <c r="N105" s="23">
        <f t="shared" si="29"/>
        <v>51.436690775822399</v>
      </c>
      <c r="O105" s="24">
        <f t="shared" si="30"/>
        <v>28.096920683902987</v>
      </c>
      <c r="P105" s="24">
        <f t="shared" si="31"/>
        <v>20.4663885402746</v>
      </c>
      <c r="Q105" t="s">
        <v>107</v>
      </c>
      <c r="R105" t="s">
        <v>108</v>
      </c>
      <c r="S105" t="s">
        <v>335</v>
      </c>
      <c r="T105" s="35">
        <v>100</v>
      </c>
      <c r="U105" s="35">
        <f t="shared" si="32"/>
        <v>35.483870967741936</v>
      </c>
      <c r="V105" s="35">
        <f t="shared" si="33"/>
        <v>77.168949771689498</v>
      </c>
      <c r="W105" s="35">
        <f t="shared" si="34"/>
        <v>84.126984126984127</v>
      </c>
      <c r="X105" s="35">
        <f t="shared" si="35"/>
        <v>38.704066101326376</v>
      </c>
      <c r="Y105" s="35">
        <f t="shared" si="36"/>
        <v>80.389144905273938</v>
      </c>
      <c r="Z105" s="35">
        <f t="shared" si="37"/>
        <v>87.347179260568566</v>
      </c>
      <c r="AA105" s="35">
        <f t="shared" si="38"/>
        <v>-3.2201951335844399</v>
      </c>
      <c r="AB105" s="35">
        <f t="shared" si="39"/>
        <v>-3.2201951335844399</v>
      </c>
      <c r="AC105" s="35">
        <f t="shared" si="40"/>
        <v>-3.2201951335844399</v>
      </c>
      <c r="AF105">
        <v>2.19</v>
      </c>
      <c r="AG105">
        <v>1.73</v>
      </c>
      <c r="AJ105" t="s">
        <v>125</v>
      </c>
    </row>
    <row r="106" spans="1:36" ht="15" x14ac:dyDescent="0.25">
      <c r="A106">
        <v>1.55</v>
      </c>
      <c r="B106">
        <v>4.38</v>
      </c>
      <c r="C106">
        <v>6.3</v>
      </c>
      <c r="D106" s="20">
        <f t="shared" si="28"/>
        <v>3.220195133584447E-2</v>
      </c>
      <c r="E106" s="17">
        <f>IF(OR($A106="",$B106="",$C106=""),"",A106*'MPTO_working_3-way'!$I105)</f>
        <v>1.5999130245705591</v>
      </c>
      <c r="F106" s="21">
        <f>IF(OR($A106="",$B106="",$C106=""),"",B106*'MPTO_working_3-way'!$I105)</f>
        <v>4.521044546850999</v>
      </c>
      <c r="G106" s="22">
        <f>IF(OR($A106="",$B106="",$C106=""),"",C106*'MPTO_working_3-way'!$I105)</f>
        <v>6.5028722934158196</v>
      </c>
      <c r="H106" s="17">
        <f>IF(OR($A106="",$B106="",$C106=""),"",'MPTO_working_3-way'!E105)</f>
        <v>1.5762247142978234</v>
      </c>
      <c r="I106" s="21">
        <f>IF(OR($A106="",$B106="",$C106=""),"",'MPTO_working_3-way'!F105)</f>
        <v>4.5960842046443657</v>
      </c>
      <c r="J106" s="22">
        <f>IF(OR($A106="",$B106="",$C106=""),"",'MPTO_working_3-way'!G105)</f>
        <v>6.7569313891214717</v>
      </c>
      <c r="K106" s="17">
        <f>IF(OR($A106="",$B106="",$C106=""),"",'OddsRatio_working_3-way'!H105)</f>
        <v>1.5841225466372144</v>
      </c>
      <c r="L106" s="21">
        <f>IF(OR($A106="",$B106="",$C106=""),"",'OddsRatio_working_3-way'!I105)</f>
        <v>4.5896985593341544</v>
      </c>
      <c r="M106" s="22">
        <f>IF(OR($A106="",$B106="",$C106=""),"",'OddsRatio_working_3-way'!J105)</f>
        <v>6.6288172675949752</v>
      </c>
      <c r="N106" s="23">
        <f t="shared" si="29"/>
        <v>62.503397662408254</v>
      </c>
      <c r="O106" s="24">
        <f t="shared" si="30"/>
        <v>22.118782277792874</v>
      </c>
      <c r="P106" s="24">
        <f t="shared" si="31"/>
        <v>15.377820059798857</v>
      </c>
      <c r="Q106" t="s">
        <v>148</v>
      </c>
      <c r="R106" t="s">
        <v>133</v>
      </c>
      <c r="S106" t="s">
        <v>335</v>
      </c>
      <c r="T106" s="35">
        <v>100</v>
      </c>
      <c r="U106" s="35">
        <f t="shared" si="32"/>
        <v>57.627118644067799</v>
      </c>
      <c r="V106" s="35">
        <f t="shared" si="33"/>
        <v>66.329966329966325</v>
      </c>
      <c r="W106" s="35">
        <f t="shared" si="34"/>
        <v>73.190348525469176</v>
      </c>
      <c r="X106" s="35">
        <f t="shared" si="35"/>
        <v>60.479685144564499</v>
      </c>
      <c r="Y106" s="35">
        <f t="shared" si="36"/>
        <v>69.182532830463046</v>
      </c>
      <c r="Z106" s="35">
        <f t="shared" si="37"/>
        <v>76.042915025965868</v>
      </c>
      <c r="AA106" s="35">
        <f t="shared" si="38"/>
        <v>-2.8525665004966996</v>
      </c>
      <c r="AB106" s="35">
        <f t="shared" si="39"/>
        <v>-2.8525665004967209</v>
      </c>
      <c r="AC106" s="35">
        <f t="shared" si="40"/>
        <v>-2.8525665004966925</v>
      </c>
      <c r="AF106">
        <v>2</v>
      </c>
      <c r="AG106">
        <v>1.89</v>
      </c>
      <c r="AJ106" t="s">
        <v>87</v>
      </c>
    </row>
    <row r="107" spans="1:36" ht="15" x14ac:dyDescent="0.25">
      <c r="A107">
        <v>2.36</v>
      </c>
      <c r="B107">
        <v>2.97</v>
      </c>
      <c r="C107">
        <v>3.73</v>
      </c>
      <c r="D107" s="20">
        <f t="shared" si="28"/>
        <v>2.8525665004967005E-2</v>
      </c>
      <c r="E107" s="17">
        <f>IF(OR($A107="",$B107="",$C107=""),"",A107*'MPTO_working_3-way'!$I106)</f>
        <v>2.4273205694117221</v>
      </c>
      <c r="F107" s="21">
        <f>IF(OR($A107="",$B107="",$C107=""),"",B107*'MPTO_working_3-way'!$I106)</f>
        <v>3.0547212250647524</v>
      </c>
      <c r="G107" s="22">
        <f>IF(OR($A107="",$B107="",$C107=""),"",C107*'MPTO_working_3-way'!$I106)</f>
        <v>3.8364007304685268</v>
      </c>
      <c r="H107" s="17">
        <f>IF(OR($A107="",$B107="",$C107=""),"",'MPTO_working_3-way'!E106)</f>
        <v>2.4141745347802281</v>
      </c>
      <c r="I107" s="21">
        <f>IF(OR($A107="",$B107="",$C107=""),"",'MPTO_working_3-way'!F106)</f>
        <v>3.0563114843786776</v>
      </c>
      <c r="J107" s="22">
        <f>IF(OR($A107="",$B107="",$C107=""),"",'MPTO_working_3-way'!G106)</f>
        <v>3.8671560771481208</v>
      </c>
      <c r="K107" s="17">
        <f>IF(OR($A107="",$B107="",$C107=""),"",'OddsRatio_working_3-way'!H106)</f>
        <v>2.4201326550612174</v>
      </c>
      <c r="L107" s="21">
        <f>IF(OR($A107="",$B107="",$C107=""),"",'OddsRatio_working_3-way'!I106)</f>
        <v>3.0571039194636769</v>
      </c>
      <c r="M107" s="22">
        <f>IF(OR($A107="",$B107="",$C107=""),"",'OddsRatio_working_3-way'!J106)</f>
        <v>3.8507074619978852</v>
      </c>
      <c r="N107" s="23">
        <f t="shared" si="29"/>
        <v>41.197689856118053</v>
      </c>
      <c r="O107" s="24">
        <f t="shared" si="30"/>
        <v>32.736211468161144</v>
      </c>
      <c r="P107" s="24">
        <f t="shared" si="31"/>
        <v>26.066098675720806</v>
      </c>
      <c r="Q107" t="s">
        <v>149</v>
      </c>
      <c r="R107" t="s">
        <v>140</v>
      </c>
      <c r="S107" t="s">
        <v>335</v>
      </c>
      <c r="T107" s="35">
        <v>100</v>
      </c>
      <c r="U107" s="35">
        <f t="shared" si="32"/>
        <v>34.640522875816991</v>
      </c>
      <c r="V107" s="35">
        <f t="shared" si="33"/>
        <v>76.851851851851848</v>
      </c>
      <c r="W107" s="35">
        <f t="shared" si="34"/>
        <v>85.272459499263618</v>
      </c>
      <c r="X107" s="35">
        <f t="shared" si="35"/>
        <v>37.87568864888452</v>
      </c>
      <c r="Y107" s="35">
        <f t="shared" si="36"/>
        <v>80.087017624919383</v>
      </c>
      <c r="Z107" s="35">
        <f t="shared" si="37"/>
        <v>88.507625272331154</v>
      </c>
      <c r="AA107" s="35">
        <f t="shared" si="38"/>
        <v>-3.2351657730675285</v>
      </c>
      <c r="AB107" s="35">
        <f t="shared" si="39"/>
        <v>-3.2351657730675356</v>
      </c>
      <c r="AC107" s="35">
        <f t="shared" si="40"/>
        <v>-3.2351657730675356</v>
      </c>
      <c r="AF107">
        <v>2.5099999999999998</v>
      </c>
      <c r="AG107">
        <v>1.57</v>
      </c>
      <c r="AJ107" t="s">
        <v>87</v>
      </c>
    </row>
    <row r="108" spans="1:36" s="35" customFormat="1" ht="15" x14ac:dyDescent="0.25">
      <c r="A108">
        <v>1.53</v>
      </c>
      <c r="B108">
        <v>4.32</v>
      </c>
      <c r="C108">
        <v>6.79</v>
      </c>
      <c r="D108" s="20">
        <f t="shared" si="28"/>
        <v>3.2351657730675276E-2</v>
      </c>
      <c r="E108" s="17">
        <f>IF(OR($A108="",$B108="",$C108=""),"",A108*'MPTO_working_3-way'!$I107)</f>
        <v>1.5794980363279332</v>
      </c>
      <c r="F108" s="21">
        <f>IF(OR($A108="",$B108="",$C108=""),"",B108*'MPTO_working_3-way'!$I107)</f>
        <v>4.4597591613965175</v>
      </c>
      <c r="G108" s="22">
        <f>IF(OR($A108="",$B108="",$C108=""),"",C108*'MPTO_working_3-way'!$I107)</f>
        <v>7.009667755991285</v>
      </c>
      <c r="H108" s="17">
        <f>IF(OR($A108="",$B108="",$C108=""),"",'MPTO_working_3-way'!E107)</f>
        <v>1.5556674954005063</v>
      </c>
      <c r="I108" s="21">
        <f>IF(OR($A108="",$B108="",$C108=""),"",'MPTO_working_3-way'!F107)</f>
        <v>4.5310869717977109</v>
      </c>
      <c r="J108" s="22">
        <f>IF(OR($A108="",$B108="",$C108=""),"",'MPTO_working_3-way'!G107)</f>
        <v>7.3264625275971698</v>
      </c>
      <c r="K108" s="17">
        <f>IF(OR($A108="",$B108="",$C108=""),"",'OddsRatio_working_3-way'!H107)</f>
        <v>1.5635991768622619</v>
      </c>
      <c r="L108" s="21">
        <f>IF(OR($A108="",$B108="",$C108=""),"",'OddsRatio_working_3-way'!I107)</f>
        <v>4.5304703154390742</v>
      </c>
      <c r="M108" s="22">
        <f>IF(OR($A108="",$B108="",$C108=""),"",'OddsRatio_working_3-way'!J107)</f>
        <v>7.1570551585518762</v>
      </c>
      <c r="N108" s="23">
        <f t="shared" si="29"/>
        <v>63.311253132345236</v>
      </c>
      <c r="O108" s="24">
        <f t="shared" si="30"/>
        <v>22.422735484372268</v>
      </c>
      <c r="P108" s="24">
        <f t="shared" si="31"/>
        <v>14.266011383282503</v>
      </c>
      <c r="Q108" t="s">
        <v>139</v>
      </c>
      <c r="R108" t="s">
        <v>134</v>
      </c>
      <c r="S108" t="s">
        <v>335</v>
      </c>
      <c r="T108" s="35">
        <v>100</v>
      </c>
      <c r="U108" s="35">
        <f t="shared" si="32"/>
        <v>70.326409495548958</v>
      </c>
      <c r="V108" s="35">
        <f t="shared" si="33"/>
        <v>71.098265895953759</v>
      </c>
      <c r="W108" s="35">
        <f t="shared" si="34"/>
        <v>55.752212389380524</v>
      </c>
      <c r="X108" s="35">
        <f t="shared" si="35"/>
        <v>73.14952171466571</v>
      </c>
      <c r="Y108" s="35">
        <f t="shared" si="36"/>
        <v>73.92137811507051</v>
      </c>
      <c r="Z108" s="35">
        <f t="shared" si="37"/>
        <v>58.575324608497283</v>
      </c>
      <c r="AA108" s="35">
        <f t="shared" si="38"/>
        <v>-2.8231122191167515</v>
      </c>
      <c r="AB108" s="35">
        <f t="shared" si="39"/>
        <v>-2.8231122191167515</v>
      </c>
      <c r="AC108" s="35">
        <f t="shared" si="40"/>
        <v>-2.8231122191167586</v>
      </c>
      <c r="AD108" s="36"/>
      <c r="AE108" s="36"/>
      <c r="AF108">
        <v>1.72</v>
      </c>
      <c r="AG108">
        <v>2.21</v>
      </c>
      <c r="AH108" s="36"/>
      <c r="AI108" s="36"/>
      <c r="AJ108" t="s">
        <v>87</v>
      </c>
    </row>
    <row r="109" spans="1:36" ht="15" x14ac:dyDescent="0.25">
      <c r="A109">
        <v>3.37</v>
      </c>
      <c r="B109">
        <v>3.46</v>
      </c>
      <c r="C109">
        <v>2.2599999999999998</v>
      </c>
      <c r="D109" s="20">
        <f t="shared" si="28"/>
        <v>2.8231122191167524E-2</v>
      </c>
      <c r="E109" s="17">
        <f>IF(OR($A109="",$B109="",$C109=""),"",A109*'MPTO_working_3-way'!$I108)</f>
        <v>3.4651388817842346</v>
      </c>
      <c r="F109" s="21">
        <f>IF(OR($A109="",$B109="",$C109=""),"",B109*'MPTO_working_3-way'!$I108)</f>
        <v>3.5576796827814396</v>
      </c>
      <c r="G109" s="22">
        <f>IF(OR($A109="",$B109="",$C109=""),"",C109*'MPTO_working_3-way'!$I108)</f>
        <v>2.3238023361520384</v>
      </c>
      <c r="H109" s="17">
        <f>IF(OR($A109="",$B109="",$C109=""),"",'MPTO_working_3-way'!E108)</f>
        <v>3.4803729295704851</v>
      </c>
      <c r="I109" s="21">
        <f>IF(OR($A109="",$B109="",$C109=""),"",'MPTO_working_3-way'!F108)</f>
        <v>3.5764487945795298</v>
      </c>
      <c r="J109" s="22">
        <f>IF(OR($A109="",$B109="",$C109=""),"",'MPTO_working_3-way'!G108)</f>
        <v>2.3091088462738703</v>
      </c>
      <c r="K109" s="17">
        <f>IF(OR($A109="",$B109="",$C109=""),"",'OddsRatio_working_3-way'!H108)</f>
        <v>3.4741395487152427</v>
      </c>
      <c r="L109" s="21">
        <f>IF(OR($A109="",$B109="",$C109=""),"",'OddsRatio_working_3-way'!I108)</f>
        <v>3.5680942151221502</v>
      </c>
      <c r="M109" s="22">
        <f>IF(OR($A109="",$B109="",$C109=""),"",'OddsRatio_working_3-way'!J108)</f>
        <v>2.3153653296967112</v>
      </c>
      <c r="N109" s="23">
        <f t="shared" si="29"/>
        <v>28.85887215825214</v>
      </c>
      <c r="O109" s="24">
        <f t="shared" si="30"/>
        <v>28.108207853557722</v>
      </c>
      <c r="P109" s="24">
        <f t="shared" si="31"/>
        <v>43.032919988190145</v>
      </c>
      <c r="Q109" t="s">
        <v>141</v>
      </c>
      <c r="R109" t="s">
        <v>144</v>
      </c>
      <c r="S109" t="s">
        <v>335</v>
      </c>
      <c r="T109" s="35">
        <v>100</v>
      </c>
      <c r="U109" s="35">
        <f t="shared" si="32"/>
        <v>38.650306748466257</v>
      </c>
      <c r="V109" s="35">
        <f t="shared" si="33"/>
        <v>74.683544303797461</v>
      </c>
      <c r="W109" s="35">
        <f t="shared" si="34"/>
        <v>83.41625207296849</v>
      </c>
      <c r="X109" s="35">
        <f t="shared" si="35"/>
        <v>41.900203623234034</v>
      </c>
      <c r="Y109" s="35">
        <f t="shared" si="36"/>
        <v>77.933441178565261</v>
      </c>
      <c r="Z109" s="35">
        <f t="shared" si="37"/>
        <v>86.666148947736275</v>
      </c>
      <c r="AA109" s="35">
        <f t="shared" si="38"/>
        <v>-3.2498968747677779</v>
      </c>
      <c r="AB109" s="35">
        <f t="shared" si="39"/>
        <v>-3.2498968747677992</v>
      </c>
      <c r="AC109" s="35">
        <f t="shared" si="40"/>
        <v>-3.249896874767785</v>
      </c>
      <c r="AF109">
        <v>1.96</v>
      </c>
      <c r="AG109">
        <v>1.93</v>
      </c>
      <c r="AJ109" t="s">
        <v>87</v>
      </c>
    </row>
    <row r="110" spans="1:36" ht="15" x14ac:dyDescent="0.25">
      <c r="A110">
        <v>1.63</v>
      </c>
      <c r="B110">
        <v>3.95</v>
      </c>
      <c r="C110">
        <v>6.03</v>
      </c>
      <c r="D110" s="20">
        <f t="shared" si="28"/>
        <v>3.249896874767777E-2</v>
      </c>
      <c r="E110" s="17">
        <f>IF(OR($A110="",$B110="",$C110=""),"",A110*'MPTO_working_3-way'!$I109)</f>
        <v>1.6829733190587146</v>
      </c>
      <c r="F110" s="21">
        <f>IF(OR($A110="",$B110="",$C110=""),"",B110*'MPTO_working_3-way'!$I109)</f>
        <v>4.078370926553327</v>
      </c>
      <c r="G110" s="22">
        <f>IF(OR($A110="",$B110="",$C110=""),"",C110*'MPTO_working_3-way'!$I109)</f>
        <v>6.225968781548497</v>
      </c>
      <c r="H110" s="17">
        <f>IF(OR($A110="",$B110="",$C110=""),"",'MPTO_working_3-way'!E109)</f>
        <v>1.6592995345526107</v>
      </c>
      <c r="I110" s="21">
        <f>IF(OR($A110="",$B110="",$C110=""),"",'MPTO_working_3-way'!F109)</f>
        <v>4.1265775268729392</v>
      </c>
      <c r="J110" s="22">
        <f>IF(OR($A110="",$B110="",$C110=""),"",'MPTO_working_3-way'!G109)</f>
        <v>6.4514260329776256</v>
      </c>
      <c r="K110" s="17">
        <f>IF(OR($A110="",$B110="",$C110=""),"",'OddsRatio_working_3-way'!H109)</f>
        <v>1.6675985109690523</v>
      </c>
      <c r="L110" s="21">
        <f>IF(OR($A110="",$B110="",$C110=""),"",'OddsRatio_working_3-way'!I109)</f>
        <v>4.1260565196169932</v>
      </c>
      <c r="M110" s="22">
        <f>IF(OR($A110="",$B110="",$C110=""),"",'OddsRatio_working_3-way'!J109)</f>
        <v>6.3301912859910052</v>
      </c>
      <c r="N110" s="23">
        <f t="shared" si="29"/>
        <v>59.418648452448373</v>
      </c>
      <c r="O110" s="24">
        <f t="shared" si="30"/>
        <v>24.519594171516669</v>
      </c>
      <c r="P110" s="24">
        <f t="shared" si="31"/>
        <v>16.061757376034965</v>
      </c>
      <c r="Q110" t="s">
        <v>135</v>
      </c>
      <c r="R110" t="s">
        <v>132</v>
      </c>
      <c r="S110" t="s">
        <v>335</v>
      </c>
      <c r="T110" s="35">
        <v>100</v>
      </c>
      <c r="U110" s="35">
        <f t="shared" si="32"/>
        <v>73.333333333333329</v>
      </c>
      <c r="V110" s="35">
        <f t="shared" si="33"/>
        <v>68.944099378881987</v>
      </c>
      <c r="W110" s="35">
        <f t="shared" si="34"/>
        <v>54.954954954954964</v>
      </c>
      <c r="X110" s="35">
        <f t="shared" si="35"/>
        <v>76.100945666163057</v>
      </c>
      <c r="Y110" s="35">
        <f t="shared" si="36"/>
        <v>71.711711711711715</v>
      </c>
      <c r="Z110" s="35">
        <f t="shared" si="37"/>
        <v>57.722567287784678</v>
      </c>
      <c r="AA110" s="35">
        <f t="shared" si="38"/>
        <v>-2.767612332829728</v>
      </c>
      <c r="AB110" s="35">
        <f t="shared" si="39"/>
        <v>-2.767612332829728</v>
      </c>
      <c r="AC110" s="35">
        <f t="shared" si="40"/>
        <v>-2.7676123328297138</v>
      </c>
      <c r="AF110">
        <v>1.99</v>
      </c>
      <c r="AG110">
        <v>1.9</v>
      </c>
      <c r="AJ110" t="s">
        <v>87</v>
      </c>
    </row>
    <row r="111" spans="1:36" ht="15" x14ac:dyDescent="0.25">
      <c r="A111">
        <v>3.75</v>
      </c>
      <c r="B111">
        <v>3.22</v>
      </c>
      <c r="C111">
        <v>2.2200000000000002</v>
      </c>
      <c r="D111" s="20">
        <f t="shared" si="28"/>
        <v>2.7676123328297164E-2</v>
      </c>
      <c r="E111" s="17">
        <f>IF(OR($A111="",$B111="",$C111=""),"",A111*'MPTO_working_3-way'!$I110)</f>
        <v>3.8537854624811145</v>
      </c>
      <c r="F111" s="21">
        <f>IF(OR($A111="",$B111="",$C111=""),"",B111*'MPTO_working_3-way'!$I110)</f>
        <v>3.309117117117117</v>
      </c>
      <c r="G111" s="22">
        <f>IF(OR($A111="",$B111="",$C111=""),"",C111*'MPTO_working_3-way'!$I110)</f>
        <v>2.28144099378882</v>
      </c>
      <c r="H111" s="17">
        <f>IF(OR($A111="",$B111="",$C111=""),"",'MPTO_working_3-way'!E110)</f>
        <v>3.8843807508947847</v>
      </c>
      <c r="I111" s="21">
        <f>IF(OR($A111="",$B111="",$C111=""),"",'MPTO_working_3-way'!F110)</f>
        <v>3.3185807841340971</v>
      </c>
      <c r="J111" s="22">
        <f>IF(OR($A111="",$B111="",$C111=""),"",'MPTO_working_3-way'!G110)</f>
        <v>2.2664169703323553</v>
      </c>
      <c r="K111" s="17">
        <f>IF(OR($A111="",$B111="",$C111=""),"",'OddsRatio_working_3-way'!H110)</f>
        <v>3.8690630251461156</v>
      </c>
      <c r="L111" s="21">
        <f>IF(OR($A111="",$B111="",$C111=""),"",'OddsRatio_working_3-way'!I110)</f>
        <v>3.3161163330270464</v>
      </c>
      <c r="M111" s="22">
        <f>IF(OR($A111="",$B111="",$C111=""),"",'OddsRatio_working_3-way'!J110)</f>
        <v>2.2728206875193679</v>
      </c>
      <c r="N111" s="23">
        <f t="shared" si="29"/>
        <v>25.948512436293942</v>
      </c>
      <c r="O111" s="24">
        <f t="shared" si="30"/>
        <v>30.219540880777107</v>
      </c>
      <c r="P111" s="24">
        <f t="shared" si="31"/>
        <v>43.831946682928951</v>
      </c>
      <c r="Q111" t="s">
        <v>138</v>
      </c>
      <c r="R111" t="s">
        <v>82</v>
      </c>
      <c r="S111" t="s">
        <v>335</v>
      </c>
      <c r="T111" s="35">
        <v>100</v>
      </c>
      <c r="U111" s="35">
        <f t="shared" si="32"/>
        <v>67.10526315789474</v>
      </c>
      <c r="V111" s="35">
        <f t="shared" si="33"/>
        <v>73.68421052631578</v>
      </c>
      <c r="W111" s="35">
        <f t="shared" si="34"/>
        <v>56.331877729257641</v>
      </c>
      <c r="X111" s="35">
        <f t="shared" si="35"/>
        <v>69.983911744426578</v>
      </c>
      <c r="Y111" s="35">
        <f t="shared" si="36"/>
        <v>76.562859112847619</v>
      </c>
      <c r="Z111" s="35">
        <f t="shared" si="37"/>
        <v>59.210526315789465</v>
      </c>
      <c r="AA111" s="35">
        <f t="shared" si="38"/>
        <v>-2.8786485865318383</v>
      </c>
      <c r="AB111" s="35">
        <f t="shared" si="39"/>
        <v>-2.8786485865318383</v>
      </c>
      <c r="AC111" s="35">
        <f t="shared" si="40"/>
        <v>-2.8786485865318241</v>
      </c>
      <c r="AF111">
        <v>2.08</v>
      </c>
      <c r="AG111">
        <v>1.83</v>
      </c>
      <c r="AJ111" t="s">
        <v>87</v>
      </c>
    </row>
    <row r="112" spans="1:36" ht="15" x14ac:dyDescent="0.25">
      <c r="A112">
        <v>3.04</v>
      </c>
      <c r="B112">
        <v>3.8</v>
      </c>
      <c r="C112">
        <v>2.29</v>
      </c>
      <c r="D112" s="20">
        <f t="shared" si="28"/>
        <v>2.8786485865318401E-2</v>
      </c>
      <c r="E112" s="17">
        <f>IF(OR($A112="",$B112="",$C112=""),"",A112*'MPTO_working_3-way'!$I111)</f>
        <v>3.1275109170305679</v>
      </c>
      <c r="F112" s="21">
        <f>IF(OR($A112="",$B112="",$C112=""),"",B112*'MPTO_working_3-way'!$I111)</f>
        <v>3.9093886462882099</v>
      </c>
      <c r="G112" s="22">
        <f>IF(OR($A112="",$B112="",$C112=""),"",C112*'MPTO_working_3-way'!$I111)</f>
        <v>2.355921052631579</v>
      </c>
      <c r="H112" s="17">
        <f>IF(OR($A112="",$B112="",$C112=""),"",'MPTO_working_3-way'!E111)</f>
        <v>3.1313422094278525</v>
      </c>
      <c r="I112" s="21">
        <f>IF(OR($A112="",$B112="",$C112=""),"",'MPTO_working_3-way'!F111)</f>
        <v>3.9438024019941085</v>
      </c>
      <c r="J112" s="22">
        <f>IF(OR($A112="",$B112="",$C112=""),"",'MPTO_working_3-way'!G111)</f>
        <v>2.341450289250639</v>
      </c>
      <c r="K112" s="17">
        <f>IF(OR($A112="",$B112="",$C112=""),"",'OddsRatio_working_3-way'!H111)</f>
        <v>3.1314816672209145</v>
      </c>
      <c r="L112" s="21">
        <f>IF(OR($A112="",$B112="",$C112=""),"",'OddsRatio_working_3-way'!I111)</f>
        <v>3.9255630726561566</v>
      </c>
      <c r="M112" s="22">
        <f>IF(OR($A112="",$B112="",$C112=""),"",'OddsRatio_working_3-way'!J111)</f>
        <v>2.3478487013308729</v>
      </c>
      <c r="N112" s="23">
        <f t="shared" si="29"/>
        <v>31.974308852275897</v>
      </c>
      <c r="O112" s="24">
        <f t="shared" si="30"/>
        <v>25.579447081820717</v>
      </c>
      <c r="P112" s="24">
        <f t="shared" si="31"/>
        <v>42.446244065903379</v>
      </c>
      <c r="Q112" t="s">
        <v>147</v>
      </c>
      <c r="R112" t="s">
        <v>142</v>
      </c>
      <c r="S112" t="s">
        <v>335</v>
      </c>
      <c r="T112" s="35">
        <v>100</v>
      </c>
      <c r="U112" s="35">
        <f t="shared" si="32"/>
        <v>39.024390243902438</v>
      </c>
      <c r="V112" s="35">
        <f t="shared" si="33"/>
        <v>74.811083123425689</v>
      </c>
      <c r="W112" s="35">
        <f t="shared" si="34"/>
        <v>82.993197278911566</v>
      </c>
      <c r="X112" s="35">
        <f t="shared" si="35"/>
        <v>42.195719597662737</v>
      </c>
      <c r="Y112" s="35">
        <f t="shared" si="36"/>
        <v>77.982412477185989</v>
      </c>
      <c r="Z112" s="35">
        <f t="shared" si="37"/>
        <v>86.164526632671866</v>
      </c>
      <c r="AA112" s="35">
        <f t="shared" si="38"/>
        <v>-3.1713293537602993</v>
      </c>
      <c r="AB112" s="35">
        <f t="shared" si="39"/>
        <v>-3.1713293537602993</v>
      </c>
      <c r="AC112" s="35">
        <f t="shared" si="40"/>
        <v>-3.1713293537602993</v>
      </c>
      <c r="AF112">
        <v>1.66</v>
      </c>
      <c r="AG112">
        <v>2.31</v>
      </c>
      <c r="AJ112" t="s">
        <v>87</v>
      </c>
    </row>
    <row r="113" spans="1:36" s="35" customFormat="1" ht="15" x14ac:dyDescent="0.25">
      <c r="A113">
        <v>1.64</v>
      </c>
      <c r="B113">
        <v>3.97</v>
      </c>
      <c r="C113">
        <v>5.88</v>
      </c>
      <c r="D113" s="20">
        <f t="shared" si="28"/>
        <v>3.1713293537602993E-2</v>
      </c>
      <c r="E113" s="17">
        <f>IF(OR($A113="",$B113="",$C113=""),"",A113*'MPTO_working_3-way'!$I112)</f>
        <v>1.6920098014016689</v>
      </c>
      <c r="F113" s="21">
        <f>IF(OR($A113="",$B113="",$C113=""),"",B113*'MPTO_working_3-way'!$I112)</f>
        <v>4.0959017753442843</v>
      </c>
      <c r="G113" s="22">
        <f>IF(OR($A113="",$B113="",$C113=""),"",C113*'MPTO_working_3-way'!$I112)</f>
        <v>6.0664741660011057</v>
      </c>
      <c r="H113" s="17">
        <f>IF(OR($A113="",$B113="",$C113=""),"",'MPTO_working_3-way'!E112)</f>
        <v>1.6689336356475311</v>
      </c>
      <c r="I113" s="21">
        <f>IF(OR($A113="",$B113="",$C113=""),"",'MPTO_working_3-way'!F112)</f>
        <v>4.143908478085045</v>
      </c>
      <c r="J113" s="22">
        <f>IF(OR($A113="",$B113="",$C113=""),"",'MPTO_working_3-way'!G112)</f>
        <v>6.2697131786872848</v>
      </c>
      <c r="K113" s="17">
        <f>IF(OR($A113="",$B113="",$C113=""),"",'OddsRatio_working_3-way'!H112)</f>
        <v>1.6770376944393091</v>
      </c>
      <c r="L113" s="21">
        <f>IF(OR($A113="",$B113="",$C113=""),"",'OddsRatio_working_3-way'!I112)</f>
        <v>4.1418780507574162</v>
      </c>
      <c r="M113" s="22">
        <f>IF(OR($A113="",$B113="",$C113=""),"",'OddsRatio_working_3-way'!J112)</f>
        <v>6.162412420099729</v>
      </c>
      <c r="N113" s="23">
        <f t="shared" si="29"/>
        <v>59.101312484809213</v>
      </c>
      <c r="O113" s="24">
        <f t="shared" si="30"/>
        <v>24.414647978611356</v>
      </c>
      <c r="P113" s="24">
        <f t="shared" si="31"/>
        <v>16.484039536579438</v>
      </c>
      <c r="Q113" t="s">
        <v>137</v>
      </c>
      <c r="R113" t="s">
        <v>81</v>
      </c>
      <c r="S113" t="s">
        <v>335</v>
      </c>
      <c r="T113" s="35">
        <v>100</v>
      </c>
      <c r="U113" s="35">
        <f t="shared" si="32"/>
        <v>53.917050691244242</v>
      </c>
      <c r="V113" s="35">
        <f t="shared" si="33"/>
        <v>73.262032085561486</v>
      </c>
      <c r="W113" s="35">
        <f t="shared" si="34"/>
        <v>69.969969969969966</v>
      </c>
      <c r="X113" s="35">
        <f t="shared" si="35"/>
        <v>56.767997944468526</v>
      </c>
      <c r="Y113" s="35">
        <f t="shared" si="36"/>
        <v>76.112979338785792</v>
      </c>
      <c r="Z113" s="35">
        <f t="shared" si="37"/>
        <v>72.820917223194257</v>
      </c>
      <c r="AA113" s="35">
        <f t="shared" si="38"/>
        <v>-2.8509472532242839</v>
      </c>
      <c r="AB113" s="35">
        <f t="shared" si="39"/>
        <v>-2.8509472532243052</v>
      </c>
      <c r="AC113" s="35">
        <f t="shared" si="40"/>
        <v>-2.850947253224291</v>
      </c>
      <c r="AD113" s="36"/>
      <c r="AE113" s="36"/>
      <c r="AF113">
        <v>2.2599999999999998</v>
      </c>
      <c r="AG113">
        <v>1.69</v>
      </c>
      <c r="AH113" s="36"/>
      <c r="AI113" s="36"/>
      <c r="AJ113" t="s">
        <v>87</v>
      </c>
    </row>
    <row r="114" spans="1:36" ht="15" x14ac:dyDescent="0.25">
      <c r="A114">
        <v>2.17</v>
      </c>
      <c r="B114">
        <v>3.74</v>
      </c>
      <c r="C114">
        <v>3.33</v>
      </c>
      <c r="D114" s="20">
        <f t="shared" si="28"/>
        <v>2.8509472532242786E-2</v>
      </c>
      <c r="E114" s="17">
        <f>IF(OR($A114="",$B114="",$C114=""),"",A114*'MPTO_working_3-way'!$I113)</f>
        <v>2.2318655553949669</v>
      </c>
      <c r="F114" s="21">
        <f>IF(OR($A114="",$B114="",$C114=""),"",B114*'MPTO_working_3-way'!$I113)</f>
        <v>3.8466254272705882</v>
      </c>
      <c r="G114" s="22">
        <f>IF(OR($A114="",$B114="",$C114=""),"",C114*'MPTO_working_3-way'!$I113)</f>
        <v>3.4249365435323686</v>
      </c>
      <c r="H114" s="17">
        <f>IF(OR($A114="",$B114="",$C114=""),"",'MPTO_working_3-way'!E113)</f>
        <v>2.2156916651494907</v>
      </c>
      <c r="I114" s="21">
        <f>IF(OR($A114="",$B114="",$C114=""),"",'MPTO_working_3-way'!F113)</f>
        <v>3.8778249127335833</v>
      </c>
      <c r="J114" s="22">
        <f>IF(OR($A114="",$B114="",$C114=""),"",'MPTO_working_3-way'!G113)</f>
        <v>3.4388233337068623</v>
      </c>
      <c r="K114" s="17">
        <f>IF(OR($A114="",$B114="",$C114=""),"",'OddsRatio_working_3-way'!H113)</f>
        <v>2.2224473884711906</v>
      </c>
      <c r="L114" s="21">
        <f>IF(OR($A114="",$B114="",$C114=""),"",'OddsRatio_working_3-way'!I113)</f>
        <v>3.8628255080436427</v>
      </c>
      <c r="M114" s="22">
        <f>IF(OR($A114="",$B114="",$C114=""),"",'OddsRatio_working_3-way'!J113)</f>
        <v>3.4344465086648488</v>
      </c>
      <c r="N114" s="23">
        <f t="shared" si="29"/>
        <v>44.805566248502494</v>
      </c>
      <c r="O114" s="24">
        <f t="shared" si="30"/>
        <v>25.996812502473372</v>
      </c>
      <c r="P114" s="24">
        <f t="shared" si="31"/>
        <v>29.197621249024149</v>
      </c>
      <c r="Q114" t="s">
        <v>143</v>
      </c>
      <c r="R114" t="s">
        <v>136</v>
      </c>
      <c r="S114" t="s">
        <v>335</v>
      </c>
      <c r="T114" s="35">
        <v>100</v>
      </c>
      <c r="U114" s="35">
        <f t="shared" si="32"/>
        <v>82.876712328767113</v>
      </c>
      <c r="V114" s="35">
        <f t="shared" si="33"/>
        <v>72.067039106145245</v>
      </c>
      <c r="W114" s="35">
        <f t="shared" si="34"/>
        <v>40.828402366863905</v>
      </c>
      <c r="X114" s="35">
        <f t="shared" si="35"/>
        <v>87.104558526990843</v>
      </c>
      <c r="Y114" s="35">
        <f t="shared" si="36"/>
        <v>76.294885304368975</v>
      </c>
      <c r="Z114" s="35">
        <f t="shared" si="37"/>
        <v>45.056248565087621</v>
      </c>
      <c r="AA114" s="35">
        <f t="shared" si="38"/>
        <v>-4.2278461982237303</v>
      </c>
      <c r="AB114" s="35">
        <f t="shared" si="39"/>
        <v>-4.2278461982237303</v>
      </c>
      <c r="AC114" s="35">
        <f t="shared" si="40"/>
        <v>-4.2278461982237161</v>
      </c>
      <c r="AF114">
        <v>1.91</v>
      </c>
      <c r="AG114">
        <v>1.98</v>
      </c>
      <c r="AJ114" t="s">
        <v>87</v>
      </c>
    </row>
    <row r="115" spans="1:36" ht="15" x14ac:dyDescent="0.25">
      <c r="A115">
        <v>5.84</v>
      </c>
      <c r="B115">
        <v>3.58</v>
      </c>
      <c r="C115">
        <v>1.69</v>
      </c>
      <c r="D115" s="20">
        <f t="shared" si="28"/>
        <v>4.227846198223717E-2</v>
      </c>
      <c r="E115" s="17">
        <f>IF(OR($A115="",$B115="",$C115=""),"",A115*'MPTO_working_3-way'!$I114)</f>
        <v>6.0869062179762645</v>
      </c>
      <c r="F115" s="21">
        <f>IF(OR($A115="",$B115="",$C115=""),"",B115*'MPTO_working_3-way'!$I114)</f>
        <v>3.7313568938964092</v>
      </c>
      <c r="G115" s="22">
        <f>IF(OR($A115="",$B115="",$C115=""),"",C115*'MPTO_working_3-way'!$I114)</f>
        <v>1.7614506007499808</v>
      </c>
      <c r="H115" s="17">
        <f>IF(OR($A115="",$B115="",$C115=""),"",'MPTO_working_3-way'!E114)</f>
        <v>6.3637497982801943</v>
      </c>
      <c r="I115" s="21">
        <f>IF(OR($A115="",$B115="",$C115=""),"",'MPTO_working_3-way'!F114)</f>
        <v>3.7702160642686842</v>
      </c>
      <c r="J115" s="22">
        <f>IF(OR($A115="",$B115="",$C115=""),"",'MPTO_working_3-way'!G114)</f>
        <v>1.7312325348851523</v>
      </c>
      <c r="K115" s="17">
        <f>IF(OR($A115="",$B115="",$C115=""),"",'OddsRatio_working_3-way'!H114)</f>
        <v>6.2062026011346747</v>
      </c>
      <c r="L115" s="21">
        <f>IF(OR($A115="",$B115="",$C115=""),"",'OddsRatio_working_3-way'!I114)</f>
        <v>3.7752071716792273</v>
      </c>
      <c r="M115" s="22">
        <f>IF(OR($A115="",$B115="",$C115=""),"",'OddsRatio_working_3-way'!J114)</f>
        <v>1.7422065691700257</v>
      </c>
      <c r="N115" s="23">
        <f t="shared" si="29"/>
        <v>16.428707198522822</v>
      </c>
      <c r="O115" s="24">
        <f t="shared" si="30"/>
        <v>26.799902245634993</v>
      </c>
      <c r="P115" s="24">
        <f t="shared" si="31"/>
        <v>56.771390555842181</v>
      </c>
      <c r="Q115" t="s">
        <v>300</v>
      </c>
      <c r="R115" t="s">
        <v>301</v>
      </c>
      <c r="S115" t="s">
        <v>335</v>
      </c>
      <c r="T115" s="35">
        <v>100</v>
      </c>
      <c r="U115" s="35">
        <f t="shared" si="32"/>
        <v>50.248756218905463</v>
      </c>
      <c r="V115" s="35">
        <f t="shared" si="33"/>
        <v>73.190348525469176</v>
      </c>
      <c r="W115" s="35">
        <f t="shared" si="34"/>
        <v>72.527472527472526</v>
      </c>
      <c r="X115" s="35">
        <f t="shared" si="35"/>
        <v>54.282178947058298</v>
      </c>
      <c r="Y115" s="35">
        <f t="shared" si="36"/>
        <v>77.223771253622004</v>
      </c>
      <c r="Z115" s="35">
        <f t="shared" si="37"/>
        <v>76.560895255625368</v>
      </c>
      <c r="AA115" s="35">
        <f t="shared" si="38"/>
        <v>-4.0334227281528356</v>
      </c>
      <c r="AB115" s="35">
        <f t="shared" si="39"/>
        <v>-4.0334227281528285</v>
      </c>
      <c r="AC115" s="35">
        <f t="shared" si="40"/>
        <v>-4.0334227281528428</v>
      </c>
      <c r="AF115">
        <v>1.97</v>
      </c>
      <c r="AG115">
        <v>1.88</v>
      </c>
      <c r="AJ115" t="s">
        <v>338</v>
      </c>
    </row>
    <row r="116" spans="1:36" ht="15" x14ac:dyDescent="0.25">
      <c r="A116">
        <v>2.0099999999999998</v>
      </c>
      <c r="B116">
        <v>3.73</v>
      </c>
      <c r="C116">
        <v>3.64</v>
      </c>
      <c r="D116" s="20">
        <f t="shared" si="28"/>
        <v>4.0334227281528356E-2</v>
      </c>
      <c r="E116" s="17">
        <f>IF(OR($A116="",$B116="",$C116=""),"",A116*'MPTO_working_3-way'!$I115)</f>
        <v>2.0910717968358719</v>
      </c>
      <c r="F116" s="21">
        <f>IF(OR($A116="",$B116="",$C116=""),"",B116*'MPTO_working_3-way'!$I115)</f>
        <v>3.8804466677601006</v>
      </c>
      <c r="G116" s="22">
        <f>IF(OR($A116="",$B116="",$C116=""),"",C116*'MPTO_working_3-way'!$I115)</f>
        <v>3.7868165873047634</v>
      </c>
      <c r="H116" s="17">
        <f>IF(OR($A116="",$B116="",$C116=""),"",'MPTO_working_3-way'!E115)</f>
        <v>2.0658267625299791</v>
      </c>
      <c r="I116" s="21">
        <f>IF(OR($A116="",$B116="",$C116=""),"",'MPTO_working_3-way'!F115)</f>
        <v>3.9269312398529732</v>
      </c>
      <c r="J116" s="22">
        <f>IF(OR($A116="",$B116="",$C116=""),"",'MPTO_working_3-way'!G115)</f>
        <v>3.8273038990103023</v>
      </c>
      <c r="K116" s="17">
        <f>IF(OR($A116="",$B116="",$C116=""),"",'OddsRatio_working_3-way'!H115)</f>
        <v>2.0757436960485283</v>
      </c>
      <c r="L116" s="21">
        <f>IF(OR($A116="",$B116="",$C116=""),"",'OddsRatio_working_3-way'!I115)</f>
        <v>3.9077032576361233</v>
      </c>
      <c r="M116" s="22">
        <f>IF(OR($A116="",$B116="",$C116=""),"",'OddsRatio_working_3-way'!J115)</f>
        <v>3.8118449084832831</v>
      </c>
      <c r="N116" s="23">
        <f t="shared" si="29"/>
        <v>47.822365617151974</v>
      </c>
      <c r="O116" s="24">
        <f t="shared" si="30"/>
        <v>25.770229193156961</v>
      </c>
      <c r="P116" s="24">
        <f t="shared" si="31"/>
        <v>26.407405189691058</v>
      </c>
      <c r="Q116" t="s">
        <v>302</v>
      </c>
      <c r="R116" t="s">
        <v>303</v>
      </c>
      <c r="S116" t="s">
        <v>335</v>
      </c>
      <c r="T116" s="35">
        <v>100</v>
      </c>
      <c r="U116" s="35">
        <f t="shared" si="32"/>
        <v>67.532467532467535</v>
      </c>
      <c r="V116" s="35">
        <f t="shared" si="33"/>
        <v>68.253968253968253</v>
      </c>
      <c r="W116" s="35">
        <f t="shared" si="34"/>
        <v>60.317460317460316</v>
      </c>
      <c r="X116" s="35">
        <f t="shared" si="35"/>
        <v>71.428571428571416</v>
      </c>
      <c r="Y116" s="35">
        <f t="shared" si="36"/>
        <v>72.150072150072148</v>
      </c>
      <c r="Z116" s="35">
        <f t="shared" si="37"/>
        <v>64.213564213564212</v>
      </c>
      <c r="AA116" s="35">
        <f t="shared" si="38"/>
        <v>-3.896103896103881</v>
      </c>
      <c r="AB116" s="35">
        <f t="shared" si="39"/>
        <v>-3.8961038961038952</v>
      </c>
      <c r="AC116" s="35">
        <f t="shared" si="40"/>
        <v>-3.8961038961038952</v>
      </c>
      <c r="AF116">
        <v>1.83</v>
      </c>
      <c r="AG116">
        <v>2.04</v>
      </c>
      <c r="AJ116" t="s">
        <v>338</v>
      </c>
    </row>
    <row r="117" spans="1:36" ht="15" x14ac:dyDescent="0.25">
      <c r="A117">
        <v>3.08</v>
      </c>
      <c r="B117">
        <v>3.15</v>
      </c>
      <c r="C117">
        <v>2.52</v>
      </c>
      <c r="D117" s="20">
        <f t="shared" si="28"/>
        <v>3.8961038961038863E-2</v>
      </c>
      <c r="E117" s="17">
        <f>IF(OR($A117="",$B117="",$C117=""),"",A117*'MPTO_working_3-way'!$I116)</f>
        <v>3.1999999999999997</v>
      </c>
      <c r="F117" s="21">
        <f>IF(OR($A117="",$B117="",$C117=""),"",B117*'MPTO_working_3-way'!$I116)</f>
        <v>3.2727272727272725</v>
      </c>
      <c r="G117" s="22">
        <f>IF(OR($A117="",$B117="",$C117=""),"",C117*'MPTO_working_3-way'!$I116)</f>
        <v>2.6181818181818182</v>
      </c>
      <c r="H117" s="17">
        <f>IF(OR($A117="",$B117="",$C117=""),"",'MPTO_working_3-way'!E116)</f>
        <v>3.208333333333333</v>
      </c>
      <c r="I117" s="21">
        <f>IF(OR($A117="",$B117="",$C117=""),"",'MPTO_working_3-way'!F116)</f>
        <v>3.2843601895734591</v>
      </c>
      <c r="J117" s="22">
        <f>IF(OR($A117="",$B117="",$C117=""),"",'MPTO_working_3-way'!G116)</f>
        <v>2.6052631578947372</v>
      </c>
      <c r="K117" s="17">
        <f>IF(OR($A117="",$B117="",$C117=""),"",'OddsRatio_working_3-way'!H116)</f>
        <v>3.2046957924270747</v>
      </c>
      <c r="L117" s="21">
        <f>IF(OR($A117="",$B117="",$C117=""),"",'OddsRatio_working_3-way'!I116)</f>
        <v>3.2788922854414477</v>
      </c>
      <c r="M117" s="22">
        <f>IF(OR($A117="",$B117="",$C117=""),"",'OddsRatio_working_3-way'!J116)</f>
        <v>2.6111238483120931</v>
      </c>
      <c r="N117" s="23">
        <f t="shared" si="29"/>
        <v>31.25</v>
      </c>
      <c r="O117" s="24">
        <f t="shared" si="30"/>
        <v>30.555555555555557</v>
      </c>
      <c r="P117" s="24">
        <f t="shared" si="31"/>
        <v>38.194444444444443</v>
      </c>
      <c r="Q117" t="s">
        <v>304</v>
      </c>
      <c r="R117" t="s">
        <v>305</v>
      </c>
      <c r="S117" t="s">
        <v>335</v>
      </c>
      <c r="T117" s="35">
        <v>100</v>
      </c>
      <c r="U117" s="35">
        <f t="shared" si="32"/>
        <v>41.860465116279073</v>
      </c>
      <c r="V117" s="35">
        <f t="shared" si="33"/>
        <v>70.501474926253692</v>
      </c>
      <c r="W117" s="35">
        <f t="shared" si="34"/>
        <v>83.388704318936874</v>
      </c>
      <c r="X117" s="35">
        <f t="shared" si="35"/>
        <v>46.109820754809441</v>
      </c>
      <c r="Y117" s="35">
        <f t="shared" si="36"/>
        <v>74.750830564784053</v>
      </c>
      <c r="Z117" s="35">
        <f t="shared" si="37"/>
        <v>87.638059957467249</v>
      </c>
      <c r="AA117" s="35">
        <f t="shared" si="38"/>
        <v>-4.2493556385303677</v>
      </c>
      <c r="AB117" s="35">
        <f t="shared" si="39"/>
        <v>-4.2493556385303606</v>
      </c>
      <c r="AC117" s="35">
        <f t="shared" si="40"/>
        <v>-4.2493556385303748</v>
      </c>
      <c r="AF117">
        <v>2.36</v>
      </c>
      <c r="AG117">
        <v>1.62</v>
      </c>
      <c r="AJ117" t="s">
        <v>338</v>
      </c>
    </row>
    <row r="118" spans="1:36" ht="15" x14ac:dyDescent="0.25">
      <c r="A118">
        <v>1.72</v>
      </c>
      <c r="B118">
        <v>3.39</v>
      </c>
      <c r="C118">
        <v>6.02</v>
      </c>
      <c r="D118" s="20">
        <f t="shared" si="28"/>
        <v>4.2493556385303721E-2</v>
      </c>
      <c r="E118" s="17">
        <f>IF(OR($A118="",$B118="",$C118=""),"",A118*'MPTO_working_3-way'!$I117)</f>
        <v>1.7930889169827224</v>
      </c>
      <c r="F118" s="21">
        <f>IF(OR($A118="",$B118="",$C118=""),"",B118*'MPTO_working_3-way'!$I117)</f>
        <v>3.5340531561461797</v>
      </c>
      <c r="G118" s="22">
        <f>IF(OR($A118="",$B118="",$C118=""),"",C118*'MPTO_working_3-way'!$I117)</f>
        <v>6.275811209439528</v>
      </c>
      <c r="H118" s="17">
        <f>IF(OR($A118="",$B118="",$C118=""),"",'MPTO_working_3-way'!E117)</f>
        <v>1.7629507195964043</v>
      </c>
      <c r="I118" s="21">
        <f>IF(OR($A118="",$B118="",$C118=""),"",'MPTO_working_3-way'!F117)</f>
        <v>3.5609906472476851</v>
      </c>
      <c r="J118" s="22">
        <f>IF(OR($A118="",$B118="",$C118=""),"",'MPTO_working_3-way'!G117)</f>
        <v>6.5811798598271496</v>
      </c>
      <c r="K118" s="17">
        <f>IF(OR($A118="",$B118="",$C118=""),"",'OddsRatio_working_3-way'!H117)</f>
        <v>1.774272868698294</v>
      </c>
      <c r="L118" s="21">
        <f>IF(OR($A118="",$B118="",$C118=""),"",'OddsRatio_working_3-way'!I117)</f>
        <v>3.5701557724846147</v>
      </c>
      <c r="M118" s="22">
        <f>IF(OR($A118="",$B118="",$C118=""),"",'OddsRatio_working_3-way'!J117)</f>
        <v>6.3984025012019936</v>
      </c>
      <c r="N118" s="23">
        <f t="shared" si="29"/>
        <v>55.769682726204465</v>
      </c>
      <c r="O118" s="24">
        <f t="shared" si="30"/>
        <v>28.296122209165688</v>
      </c>
      <c r="P118" s="24">
        <f t="shared" si="31"/>
        <v>15.934195064629847</v>
      </c>
      <c r="Q118" t="s">
        <v>306</v>
      </c>
      <c r="R118" t="s">
        <v>307</v>
      </c>
      <c r="S118" t="s">
        <v>335</v>
      </c>
      <c r="T118" s="35">
        <v>100</v>
      </c>
      <c r="U118" s="35">
        <f t="shared" si="32"/>
        <v>79.253112033195009</v>
      </c>
      <c r="V118" s="35">
        <f t="shared" si="33"/>
        <v>78.118161925601754</v>
      </c>
      <c r="W118" s="35">
        <f t="shared" si="34"/>
        <v>39.393939393939398</v>
      </c>
      <c r="X118" s="35">
        <f t="shared" si="35"/>
        <v>82.487898680458855</v>
      </c>
      <c r="Y118" s="35">
        <f t="shared" si="36"/>
        <v>81.352948572865586</v>
      </c>
      <c r="Z118" s="35">
        <f t="shared" si="37"/>
        <v>42.628726041203223</v>
      </c>
      <c r="AA118" s="35">
        <f t="shared" si="38"/>
        <v>-3.2347866472638458</v>
      </c>
      <c r="AB118" s="35">
        <f t="shared" si="39"/>
        <v>-3.2347866472638316</v>
      </c>
      <c r="AC118" s="35">
        <f t="shared" si="40"/>
        <v>-3.2347866472638245</v>
      </c>
      <c r="AF118">
        <v>2.37</v>
      </c>
      <c r="AG118">
        <v>1.61</v>
      </c>
      <c r="AJ118" t="s">
        <v>338</v>
      </c>
    </row>
    <row r="119" spans="1:36" ht="15" x14ac:dyDescent="0.25">
      <c r="A119">
        <v>4.82</v>
      </c>
      <c r="B119">
        <v>4.57</v>
      </c>
      <c r="C119">
        <v>1.65</v>
      </c>
      <c r="D119" s="20">
        <f t="shared" si="28"/>
        <v>3.2347866472638209E-2</v>
      </c>
      <c r="E119" s="17">
        <f>IF(OR($A119="",$B119="",$C119=""),"",A119*'MPTO_working_3-way'!$I118)</f>
        <v>4.9759167163981166</v>
      </c>
      <c r="F119" s="21">
        <f>IF(OR($A119="",$B119="",$C119=""),"",B119*'MPTO_working_3-way'!$I118)</f>
        <v>4.7178297497799573</v>
      </c>
      <c r="G119" s="22">
        <f>IF(OR($A119="",$B119="",$C119=""),"",C119*'MPTO_working_3-way'!$I118)</f>
        <v>1.703373979679853</v>
      </c>
      <c r="H119" s="17">
        <f>IF(OR($A119="",$B119="",$C119=""),"",'MPTO_working_3-way'!E118)</f>
        <v>5.0842392989586305</v>
      </c>
      <c r="I119" s="21">
        <f>IF(OR($A119="",$B119="",$C119=""),"",'MPTO_working_3-way'!F118)</f>
        <v>4.8068659291787652</v>
      </c>
      <c r="J119" s="22">
        <f>IF(OR($A119="",$B119="",$C119=""),"",'MPTO_working_3-way'!G118)</f>
        <v>1.6798874257759349</v>
      </c>
      <c r="K119" s="17">
        <f>IF(OR($A119="",$B119="",$C119=""),"",'OddsRatio_working_3-way'!H118)</f>
        <v>5.0430417266479717</v>
      </c>
      <c r="L119" s="21">
        <f>IF(OR($A119="",$B119="",$C119=""),"",'OddsRatio_working_3-way'!I118)</f>
        <v>4.7784447550087066</v>
      </c>
      <c r="M119" s="22">
        <f>IF(OR($A119="",$B119="",$C119=""),"",'OddsRatio_working_3-way'!J118)</f>
        <v>1.6879521262620893</v>
      </c>
      <c r="N119" s="23">
        <f t="shared" si="29"/>
        <v>20.09679938381009</v>
      </c>
      <c r="O119" s="24">
        <f t="shared" si="30"/>
        <v>21.19618665863559</v>
      </c>
      <c r="P119" s="24">
        <f t="shared" si="31"/>
        <v>58.707013957554331</v>
      </c>
      <c r="Q119" t="s">
        <v>308</v>
      </c>
      <c r="R119" t="s">
        <v>309</v>
      </c>
      <c r="S119" t="s">
        <v>335</v>
      </c>
      <c r="T119" s="35">
        <v>100</v>
      </c>
      <c r="U119" s="35">
        <f t="shared" si="32"/>
        <v>30.069930069930074</v>
      </c>
      <c r="V119" s="35">
        <f t="shared" si="33"/>
        <v>80.732177263969163</v>
      </c>
      <c r="W119" s="35">
        <f t="shared" si="34"/>
        <v>85.935302390998586</v>
      </c>
      <c r="X119" s="35">
        <f t="shared" si="35"/>
        <v>33.332520345032236</v>
      </c>
      <c r="Y119" s="35">
        <f t="shared" si="36"/>
        <v>83.994767539071347</v>
      </c>
      <c r="Z119" s="35">
        <f t="shared" si="37"/>
        <v>89.19789266610077</v>
      </c>
      <c r="AA119" s="35">
        <f t="shared" si="38"/>
        <v>-3.2625902751021627</v>
      </c>
      <c r="AB119" s="35">
        <f t="shared" si="39"/>
        <v>-3.262590275102184</v>
      </c>
      <c r="AC119" s="35">
        <f t="shared" si="40"/>
        <v>-3.262590275102184</v>
      </c>
      <c r="AF119">
        <v>1.54</v>
      </c>
      <c r="AG119">
        <v>2.58</v>
      </c>
      <c r="AJ119" t="s">
        <v>342</v>
      </c>
    </row>
    <row r="120" spans="1:36" ht="15" x14ac:dyDescent="0.25">
      <c r="A120">
        <v>1.43</v>
      </c>
      <c r="B120">
        <v>5.19</v>
      </c>
      <c r="C120">
        <v>7.11</v>
      </c>
      <c r="D120" s="20">
        <f t="shared" si="28"/>
        <v>3.2625902751021618E-2</v>
      </c>
      <c r="E120" s="17">
        <f>IF(OR($A120="",$B120="",$C120=""),"",A120*'MPTO_working_3-way'!$I119)</f>
        <v>1.4766550409339609</v>
      </c>
      <c r="F120" s="21">
        <f>IF(OR($A120="",$B120="",$C120=""),"",B120*'MPTO_working_3-way'!$I119)</f>
        <v>5.3593284352778028</v>
      </c>
      <c r="G120" s="22">
        <f>IF(OR($A120="",$B120="",$C120=""),"",C120*'MPTO_working_3-way'!$I119)</f>
        <v>7.3419701685597643</v>
      </c>
      <c r="H120" s="17">
        <f>IF(OR($A120="",$B120="",$C120=""),"",'MPTO_working_3-way'!E119)</f>
        <v>1.4525902187046456</v>
      </c>
      <c r="I120" s="21">
        <f>IF(OR($A120="",$B120="",$C120=""),"",'MPTO_working_3-way'!F119)</f>
        <v>5.5004615138132573</v>
      </c>
      <c r="J120" s="22">
        <f>IF(OR($A120="",$B120="",$C120=""),"",'MPTO_working_3-way'!G119)</f>
        <v>7.7058418076736448</v>
      </c>
      <c r="K120" s="17">
        <f>IF(OR($A120="",$B120="",$C120=""),"",'OddsRatio_working_3-way'!H119)</f>
        <v>1.460026188788389</v>
      </c>
      <c r="L120" s="21">
        <f>IF(OR($A120="",$B120="",$C120=""),"",'OddsRatio_working_3-way'!I119)</f>
        <v>5.4825807698217455</v>
      </c>
      <c r="M120" s="22">
        <f>IF(OR($A120="",$B120="",$C120=""),"",'OddsRatio_working_3-way'!J119)</f>
        <v>7.5366511941792025</v>
      </c>
      <c r="N120" s="23">
        <f t="shared" si="29"/>
        <v>67.72062345498891</v>
      </c>
      <c r="O120" s="24">
        <f t="shared" si="30"/>
        <v>18.659054246750316</v>
      </c>
      <c r="P120" s="24">
        <f t="shared" si="31"/>
        <v>13.620322298260778</v>
      </c>
      <c r="Q120" t="s">
        <v>310</v>
      </c>
      <c r="R120" t="s">
        <v>311</v>
      </c>
      <c r="S120" t="s">
        <v>335</v>
      </c>
      <c r="T120" s="35">
        <v>100</v>
      </c>
      <c r="U120" s="35">
        <f t="shared" si="32"/>
        <v>38.650306748466257</v>
      </c>
      <c r="V120" s="35">
        <f t="shared" si="33"/>
        <v>77.426636568848764</v>
      </c>
      <c r="W120" s="35">
        <f t="shared" si="34"/>
        <v>80.732177263969163</v>
      </c>
      <c r="X120" s="35">
        <f t="shared" si="35"/>
        <v>41.841186167182073</v>
      </c>
      <c r="Y120" s="35">
        <f t="shared" si="36"/>
        <v>80.617515987564573</v>
      </c>
      <c r="Z120" s="35">
        <f t="shared" si="37"/>
        <v>83.923056682684987</v>
      </c>
      <c r="AA120" s="35">
        <f t="shared" si="38"/>
        <v>-3.1908794187158165</v>
      </c>
      <c r="AB120" s="35">
        <f t="shared" si="39"/>
        <v>-3.1908794187158094</v>
      </c>
      <c r="AC120" s="35">
        <f t="shared" si="40"/>
        <v>-3.1908794187158236</v>
      </c>
      <c r="AF120">
        <v>1.61</v>
      </c>
      <c r="AG120">
        <v>2.41</v>
      </c>
      <c r="AJ120" t="s">
        <v>342</v>
      </c>
    </row>
    <row r="121" spans="1:36" ht="15" x14ac:dyDescent="0.25">
      <c r="A121">
        <v>1.63</v>
      </c>
      <c r="B121">
        <v>4.43</v>
      </c>
      <c r="C121">
        <v>5.19</v>
      </c>
      <c r="D121" s="20">
        <f t="shared" si="28"/>
        <v>3.1908794187158085E-2</v>
      </c>
      <c r="E121" s="17">
        <f>IF(OR($A121="",$B121="",$C121=""),"",A121*'MPTO_working_3-way'!$I120)</f>
        <v>1.6820113345250676</v>
      </c>
      <c r="F121" s="21">
        <f>IF(OR($A121="",$B121="",$C121=""),"",B121*'MPTO_working_3-way'!$I120)</f>
        <v>4.5713559582491099</v>
      </c>
      <c r="G121" s="22">
        <f>IF(OR($A121="",$B121="",$C121=""),"",C121*'MPTO_working_3-way'!$I120)</f>
        <v>5.3556066418313506</v>
      </c>
      <c r="H121" s="17">
        <f>IF(OR($A121="",$B121="",$C121=""),"",'MPTO_working_3-way'!E120)</f>
        <v>1.6587580736889305</v>
      </c>
      <c r="I121" s="21">
        <f>IF(OR($A121="",$B121="",$C121=""),"",'MPTO_working_3-way'!F120)</f>
        <v>4.6490573173496665</v>
      </c>
      <c r="J121" s="22">
        <f>IF(OR($A121="",$B121="",$C121=""),"",'MPTO_working_3-way'!G120)</f>
        <v>5.4932389518651874</v>
      </c>
      <c r="K121" s="17">
        <f>IF(OR($A121="",$B121="",$C121=""),"",'OddsRatio_working_3-way'!H120)</f>
        <v>1.6667037943114362</v>
      </c>
      <c r="L121" s="21">
        <f>IF(OR($A121="",$B121="",$C121=""),"",'OddsRatio_working_3-way'!I120)</f>
        <v>4.6298317690289315</v>
      </c>
      <c r="M121" s="22">
        <f>IF(OR($A121="",$B121="",$C121=""),"",'OddsRatio_working_3-way'!J120)</f>
        <v>5.4341093621665388</v>
      </c>
      <c r="N121" s="23">
        <f t="shared" si="29"/>
        <v>59.452631470070315</v>
      </c>
      <c r="O121" s="24">
        <f t="shared" si="30"/>
        <v>21.875347470928808</v>
      </c>
      <c r="P121" s="24">
        <f t="shared" si="31"/>
        <v>18.672021059000887</v>
      </c>
      <c r="Q121" t="s">
        <v>312</v>
      </c>
      <c r="R121" t="s">
        <v>313</v>
      </c>
      <c r="S121" t="s">
        <v>335</v>
      </c>
      <c r="T121" s="35">
        <v>100</v>
      </c>
      <c r="U121" s="35">
        <f t="shared" si="32"/>
        <v>31.506849315068493</v>
      </c>
      <c r="V121" s="35">
        <f t="shared" si="33"/>
        <v>80.079681274900395</v>
      </c>
      <c r="W121" s="35">
        <f t="shared" si="34"/>
        <v>85.096870342771979</v>
      </c>
      <c r="X121" s="35">
        <f t="shared" si="35"/>
        <v>34.823448382327619</v>
      </c>
      <c r="Y121" s="35">
        <f t="shared" si="36"/>
        <v>83.396280342159528</v>
      </c>
      <c r="Z121" s="35">
        <f t="shared" si="37"/>
        <v>88.413469410031112</v>
      </c>
      <c r="AA121" s="35">
        <f t="shared" si="38"/>
        <v>-3.3165990672591263</v>
      </c>
      <c r="AB121" s="35">
        <f t="shared" si="39"/>
        <v>-3.3165990672591334</v>
      </c>
      <c r="AC121" s="35">
        <f t="shared" si="40"/>
        <v>-3.3165990672591334</v>
      </c>
      <c r="AF121">
        <v>1.6</v>
      </c>
      <c r="AG121">
        <v>2.4500000000000002</v>
      </c>
      <c r="AJ121" t="s">
        <v>342</v>
      </c>
    </row>
    <row r="122" spans="1:36" ht="15" x14ac:dyDescent="0.25">
      <c r="A122">
        <v>1.46</v>
      </c>
      <c r="B122">
        <v>5.0199999999999996</v>
      </c>
      <c r="C122">
        <v>6.71</v>
      </c>
      <c r="D122" s="20">
        <f t="shared" si="28"/>
        <v>3.3165990672591183E-2</v>
      </c>
      <c r="E122" s="17">
        <f>IF(OR($A122="",$B122="",$C122=""),"",A122*'MPTO_working_3-way'!$I121)</f>
        <v>1.508422346381983</v>
      </c>
      <c r="F122" s="21">
        <f>IF(OR($A122="",$B122="",$C122=""),"",B122*'MPTO_working_3-way'!$I121)</f>
        <v>5.1864932731764073</v>
      </c>
      <c r="G122" s="22">
        <f>IF(OR($A122="",$B122="",$C122=""),"",C122*'MPTO_working_3-way'!$I121)</f>
        <v>6.9325437974130866</v>
      </c>
      <c r="H122" s="17">
        <f>IF(OR($A122="",$B122="",$C122=""),"",'MPTO_working_3-way'!E121)</f>
        <v>1.4839521483133049</v>
      </c>
      <c r="I122" s="21">
        <f>IF(OR($A122="",$B122="",$C122=""),"",'MPTO_working_3-way'!F121)</f>
        <v>5.3149688537646451</v>
      </c>
      <c r="J122" s="22">
        <f>IF(OR($A122="",$B122="",$C122=""),"",'MPTO_working_3-way'!G121)</f>
        <v>7.247639037926497</v>
      </c>
      <c r="K122" s="17">
        <f>IF(OR($A122="",$B122="",$C122=""),"",'OddsRatio_working_3-way'!H121)</f>
        <v>1.4916373398491629</v>
      </c>
      <c r="L122" s="21">
        <f>IF(OR($A122="",$B122="",$C122=""),"",'OddsRatio_working_3-way'!I121)</f>
        <v>5.2964828395513788</v>
      </c>
      <c r="M122" s="22">
        <f>IF(OR($A122="",$B122="",$C122=""),"",'OddsRatio_working_3-way'!J121)</f>
        <v>7.1027156750841716</v>
      </c>
      <c r="N122" s="23">
        <f t="shared" si="29"/>
        <v>66.29443023026964</v>
      </c>
      <c r="O122" s="24">
        <f t="shared" si="30"/>
        <v>19.280850226333403</v>
      </c>
      <c r="P122" s="24">
        <f t="shared" si="31"/>
        <v>14.424719543396971</v>
      </c>
      <c r="Q122" t="s">
        <v>314</v>
      </c>
      <c r="R122" t="s">
        <v>315</v>
      </c>
      <c r="S122" t="s">
        <v>335</v>
      </c>
      <c r="T122" s="35">
        <v>100</v>
      </c>
      <c r="U122" s="35">
        <f t="shared" si="32"/>
        <v>75.786924939467312</v>
      </c>
      <c r="V122" s="35">
        <f t="shared" si="33"/>
        <v>71.590909090909093</v>
      </c>
      <c r="W122" s="35">
        <f t="shared" si="34"/>
        <v>49.748743718592962</v>
      </c>
      <c r="X122" s="35">
        <f t="shared" si="35"/>
        <v>78.660347190497944</v>
      </c>
      <c r="Y122" s="35">
        <f t="shared" si="36"/>
        <v>74.464331341939712</v>
      </c>
      <c r="Z122" s="35">
        <f t="shared" si="37"/>
        <v>52.622165969623602</v>
      </c>
      <c r="AA122" s="35">
        <f t="shared" si="38"/>
        <v>-2.8734222510306324</v>
      </c>
      <c r="AB122" s="35">
        <f t="shared" si="39"/>
        <v>-2.8734222510306182</v>
      </c>
      <c r="AC122" s="35">
        <f t="shared" si="40"/>
        <v>-2.8734222510306395</v>
      </c>
      <c r="AF122">
        <v>1.56</v>
      </c>
      <c r="AG122">
        <v>2.5499999999999998</v>
      </c>
      <c r="AJ122" t="s">
        <v>342</v>
      </c>
    </row>
    <row r="123" spans="1:36" ht="15" x14ac:dyDescent="0.25">
      <c r="A123">
        <v>4.13</v>
      </c>
      <c r="B123">
        <v>3.52</v>
      </c>
      <c r="C123">
        <v>1.99</v>
      </c>
      <c r="D123" s="20">
        <f t="shared" si="28"/>
        <v>2.8734222510306218E-2</v>
      </c>
      <c r="E123" s="17">
        <f>IF(OR($A123="",$B123="",$C123=""),"",A123*'MPTO_working_3-way'!$I122)</f>
        <v>4.2486723389675642</v>
      </c>
      <c r="F123" s="21">
        <f>IF(OR($A123="",$B123="",$C123=""),"",B123*'MPTO_working_3-way'!$I122)</f>
        <v>3.6211444632362779</v>
      </c>
      <c r="G123" s="22">
        <f>IF(OR($A123="",$B123="",$C123=""),"",C123*'MPTO_working_3-way'!$I122)</f>
        <v>2.0471811027955096</v>
      </c>
      <c r="H123" s="17">
        <f>IF(OR($A123="",$B123="",$C123=""),"",'MPTO_working_3-way'!E122)</f>
        <v>4.300101015085672</v>
      </c>
      <c r="I123" s="21">
        <f>IF(OR($A123="",$B123="",$C123=""),"",'MPTO_working_3-way'!F122)</f>
        <v>3.6428169207042198</v>
      </c>
      <c r="J123" s="22">
        <f>IF(OR($A123="",$B123="",$C123=""),"",'MPTO_working_3-way'!G122)</f>
        <v>2.0286671414510615</v>
      </c>
      <c r="K123" s="17">
        <f>IF(OR($A123="",$B123="",$C123=""),"",'OddsRatio_working_3-way'!H122)</f>
        <v>4.2754265848741646</v>
      </c>
      <c r="L123" s="21">
        <f>IF(OR($A123="",$B123="",$C123=""),"",'OddsRatio_working_3-way'!I122)</f>
        <v>3.6370846625823936</v>
      </c>
      <c r="M123" s="22">
        <f>IF(OR($A123="",$B123="",$C123=""),"",'OddsRatio_working_3-way'!J122)</f>
        <v>2.0359975460145123</v>
      </c>
      <c r="N123" s="23">
        <f t="shared" si="29"/>
        <v>23.536764434110303</v>
      </c>
      <c r="O123" s="24">
        <f t="shared" si="30"/>
        <v>27.615578725248735</v>
      </c>
      <c r="P123" s="24">
        <f t="shared" si="31"/>
        <v>48.847656840640965</v>
      </c>
      <c r="Q123" t="s">
        <v>316</v>
      </c>
      <c r="R123" t="s">
        <v>317</v>
      </c>
      <c r="S123" t="s">
        <v>335</v>
      </c>
      <c r="T123" s="35">
        <v>100</v>
      </c>
      <c r="U123" s="35">
        <f t="shared" si="32"/>
        <v>50.980392156862742</v>
      </c>
      <c r="V123" s="35">
        <f t="shared" si="33"/>
        <v>75.062344139650875</v>
      </c>
      <c r="W123" s="35">
        <f t="shared" si="34"/>
        <v>71.181556195965413</v>
      </c>
      <c r="X123" s="35">
        <f t="shared" si="35"/>
        <v>53.756099664383704</v>
      </c>
      <c r="Y123" s="35">
        <f t="shared" si="36"/>
        <v>77.838051647171838</v>
      </c>
      <c r="Z123" s="35">
        <f t="shared" si="37"/>
        <v>73.95726370348639</v>
      </c>
      <c r="AA123" s="35">
        <f t="shared" si="38"/>
        <v>-2.7757075075209627</v>
      </c>
      <c r="AB123" s="35">
        <f t="shared" si="39"/>
        <v>-2.7757075075209627</v>
      </c>
      <c r="AC123" s="35">
        <f t="shared" si="40"/>
        <v>-2.7757075075209769</v>
      </c>
      <c r="AF123">
        <v>2.09</v>
      </c>
      <c r="AG123">
        <v>1.8</v>
      </c>
      <c r="AJ123" t="s">
        <v>342</v>
      </c>
    </row>
    <row r="124" spans="1:36" ht="15" x14ac:dyDescent="0.25">
      <c r="A124">
        <v>2.04</v>
      </c>
      <c r="B124">
        <v>4.01</v>
      </c>
      <c r="C124">
        <v>3.47</v>
      </c>
      <c r="D124" s="20">
        <f t="shared" si="28"/>
        <v>2.7757075075209636E-2</v>
      </c>
      <c r="E124" s="17">
        <f>IF(OR($A124="",$B124="",$C124=""),"",A124*'MPTO_working_3-way'!$I123)</f>
        <v>2.0966244331534276</v>
      </c>
      <c r="F124" s="21">
        <f>IF(OR($A124="",$B124="",$C124=""),"",B124*'MPTO_working_3-way'!$I123)</f>
        <v>4.1213058710515904</v>
      </c>
      <c r="G124" s="22">
        <f>IF(OR($A124="",$B124="",$C124=""),"",C124*'MPTO_working_3-way'!$I123)</f>
        <v>3.5663170505109778</v>
      </c>
      <c r="H124" s="17">
        <f>IF(OR($A124="",$B124="",$C124=""),"",'MPTO_working_3-way'!E123)</f>
        <v>2.0792453633624302</v>
      </c>
      <c r="I124" s="21">
        <f>IF(OR($A124="",$B124="",$C124=""),"",'MPTO_working_3-way'!F123)</f>
        <v>4.1645115276982825</v>
      </c>
      <c r="J124" s="22">
        <f>IF(OR($A124="",$B124="",$C124=""),"",'MPTO_working_3-way'!G123)</f>
        <v>3.5851021551205884</v>
      </c>
      <c r="K124" s="17">
        <f>IF(OR($A124="",$B124="",$C124=""),"",'OddsRatio_working_3-way'!H123)</f>
        <v>2.0862358486908095</v>
      </c>
      <c r="L124" s="21">
        <f>IF(OR($A124="",$B124="",$C124=""),"",'OddsRatio_working_3-way'!I123)</f>
        <v>4.1438172159224376</v>
      </c>
      <c r="M124" s="22">
        <f>IF(OR($A124="",$B124="",$C124=""),"",'OddsRatio_working_3-way'!J123)</f>
        <v>3.5798101406406713</v>
      </c>
      <c r="N124" s="23">
        <f t="shared" si="29"/>
        <v>47.695714319991502</v>
      </c>
      <c r="O124" s="24">
        <f t="shared" si="30"/>
        <v>24.264153918399668</v>
      </c>
      <c r="P124" s="24">
        <f t="shared" si="31"/>
        <v>28.040131761608833</v>
      </c>
      <c r="Q124" t="s">
        <v>318</v>
      </c>
      <c r="R124" t="s">
        <v>319</v>
      </c>
      <c r="S124" t="s">
        <v>335</v>
      </c>
      <c r="T124" s="35">
        <v>100</v>
      </c>
      <c r="U124" s="35">
        <f t="shared" si="32"/>
        <v>40.476190476190474</v>
      </c>
      <c r="V124" s="35">
        <f t="shared" si="33"/>
        <v>77.375565610859724</v>
      </c>
      <c r="W124" s="35">
        <f t="shared" si="34"/>
        <v>79.296066252587991</v>
      </c>
      <c r="X124" s="35">
        <f t="shared" si="35"/>
        <v>43.328368136552278</v>
      </c>
      <c r="Y124" s="35">
        <f t="shared" si="36"/>
        <v>80.227743271221527</v>
      </c>
      <c r="Z124" s="35">
        <f t="shared" si="37"/>
        <v>82.148243912949795</v>
      </c>
      <c r="AA124" s="35">
        <f t="shared" si="38"/>
        <v>-2.8521776603618036</v>
      </c>
      <c r="AB124" s="35">
        <f t="shared" si="39"/>
        <v>-2.8521776603618036</v>
      </c>
      <c r="AC124" s="35">
        <f t="shared" si="40"/>
        <v>-2.8521776603618036</v>
      </c>
      <c r="AF124">
        <v>1.63</v>
      </c>
      <c r="AG124">
        <v>2.39</v>
      </c>
      <c r="AJ124" t="s">
        <v>342</v>
      </c>
    </row>
    <row r="125" spans="1:36" ht="15" x14ac:dyDescent="0.25">
      <c r="A125">
        <v>1.68</v>
      </c>
      <c r="B125">
        <v>4.42</v>
      </c>
      <c r="C125">
        <v>4.83</v>
      </c>
      <c r="D125" s="20">
        <f t="shared" si="28"/>
        <v>2.8521776603617877E-2</v>
      </c>
      <c r="E125" s="17">
        <f>IF(OR($A125="",$B125="",$C125=""),"",A125*'MPTO_working_3-way'!$I124)</f>
        <v>1.7279165846940781</v>
      </c>
      <c r="F125" s="21">
        <f>IF(OR($A125="",$B125="",$C125=""),"",B125*'MPTO_working_3-way'!$I124)</f>
        <v>4.5460662525879911</v>
      </c>
      <c r="G125" s="22">
        <f>IF(OR($A125="",$B125="",$C125=""),"",C125*'MPTO_working_3-way'!$I124)</f>
        <v>4.9677601809954748</v>
      </c>
      <c r="H125" s="17">
        <f>IF(OR($A125="",$B125="",$C125=""),"",'MPTO_working_3-way'!E124)</f>
        <v>1.707268830504137</v>
      </c>
      <c r="I125" s="21">
        <f>IF(OR($A125="",$B125="",$C125=""),"",'MPTO_working_3-way'!F124)</f>
        <v>4.6138850667454303</v>
      </c>
      <c r="J125" s="22">
        <f>IF(OR($A125="",$B125="",$C125=""),"",'MPTO_working_3-way'!G124)</f>
        <v>5.0624688762242007</v>
      </c>
      <c r="K125" s="17">
        <f>IF(OR($A125="",$B125="",$C125=""),"",'OddsRatio_working_3-way'!H124)</f>
        <v>1.7144884136242311</v>
      </c>
      <c r="L125" s="21">
        <f>IF(OR($A125="",$B125="",$C125=""),"",'OddsRatio_working_3-way'!I124)</f>
        <v>4.5934564332277503</v>
      </c>
      <c r="M125" s="22">
        <f>IF(OR($A125="",$B125="",$C125=""),"",'OddsRatio_working_3-way'!J124)</f>
        <v>5.0242509179129478</v>
      </c>
      <c r="N125" s="23">
        <f t="shared" si="29"/>
        <v>57.873164066947524</v>
      </c>
      <c r="O125" s="24">
        <f t="shared" si="30"/>
        <v>21.997039735853356</v>
      </c>
      <c r="P125" s="24">
        <f t="shared" si="31"/>
        <v>20.129796197199138</v>
      </c>
      <c r="Q125" t="s">
        <v>320</v>
      </c>
      <c r="R125" t="s">
        <v>321</v>
      </c>
      <c r="S125" t="s">
        <v>335</v>
      </c>
      <c r="T125" s="35">
        <v>100</v>
      </c>
      <c r="U125" s="35">
        <f t="shared" si="32"/>
        <v>76.798143851508115</v>
      </c>
      <c r="V125" s="35">
        <f t="shared" si="33"/>
        <v>73.118279569892465</v>
      </c>
      <c r="W125" s="35">
        <f t="shared" si="34"/>
        <v>47.089947089947096</v>
      </c>
      <c r="X125" s="35">
        <f t="shared" si="35"/>
        <v>79.791773340160447</v>
      </c>
      <c r="Y125" s="35">
        <f t="shared" si="36"/>
        <v>76.111909058544796</v>
      </c>
      <c r="Z125" s="35">
        <f t="shared" si="37"/>
        <v>50.083576578599406</v>
      </c>
      <c r="AA125" s="35">
        <f t="shared" si="38"/>
        <v>-2.9936294886523314</v>
      </c>
      <c r="AB125" s="35">
        <f t="shared" si="39"/>
        <v>-2.9936294886523314</v>
      </c>
      <c r="AC125" s="35">
        <f t="shared" si="40"/>
        <v>-2.99362948865231</v>
      </c>
      <c r="AF125">
        <v>1.61</v>
      </c>
      <c r="AG125">
        <v>2.44</v>
      </c>
      <c r="AJ125" t="s">
        <v>342</v>
      </c>
    </row>
    <row r="126" spans="1:36" ht="15" x14ac:dyDescent="0.25">
      <c r="A126">
        <v>4.3099999999999996</v>
      </c>
      <c r="B126">
        <v>3.72</v>
      </c>
      <c r="C126">
        <v>1.89</v>
      </c>
      <c r="D126" s="20">
        <f t="shared" si="28"/>
        <v>2.9936294886523385E-2</v>
      </c>
      <c r="E126" s="17">
        <f>IF(OR($A126="",$B126="",$C126=""),"",A126*'MPTO_working_3-way'!$I125)</f>
        <v>4.439025430960915</v>
      </c>
      <c r="F126" s="21">
        <f>IF(OR($A126="",$B126="",$C126=""),"",B126*'MPTO_working_3-way'!$I125)</f>
        <v>3.8313630169778672</v>
      </c>
      <c r="G126" s="22">
        <f>IF(OR($A126="",$B126="",$C126=""),"",C126*'MPTO_working_3-way'!$I125)</f>
        <v>1.9465795973355291</v>
      </c>
      <c r="H126" s="17">
        <f>IF(OR($A126="",$B126="",$C126=""),"",'MPTO_working_3-way'!E125)</f>
        <v>4.5036971554672016</v>
      </c>
      <c r="I126" s="21">
        <f>IF(OR($A126="",$B126="",$C126=""),"",'MPTO_working_3-way'!F125)</f>
        <v>3.8634138057473217</v>
      </c>
      <c r="J126" s="22">
        <f>IF(OR($A126="",$B126="",$C126=""),"",'MPTO_working_3-way'!G125)</f>
        <v>1.9263303314971076</v>
      </c>
      <c r="K126" s="17">
        <f>IF(OR($A126="",$B126="",$C126=""),"",'OddsRatio_working_3-way'!H125)</f>
        <v>4.4738300676678735</v>
      </c>
      <c r="L126" s="21">
        <f>IF(OR($A126="",$B126="",$C126=""),"",'OddsRatio_working_3-way'!I125)</f>
        <v>3.8546277293222402</v>
      </c>
      <c r="M126" s="22">
        <f>IF(OR($A126="",$B126="",$C126=""),"",'OddsRatio_working_3-way'!J125)</f>
        <v>1.9340509849620562</v>
      </c>
      <c r="N126" s="23">
        <f t="shared" si="29"/>
        <v>22.52746724597003</v>
      </c>
      <c r="O126" s="24">
        <f t="shared" si="30"/>
        <v>26.10037199734699</v>
      </c>
      <c r="P126" s="24">
        <f t="shared" si="31"/>
        <v>51.372160756682973</v>
      </c>
      <c r="Q126" t="s">
        <v>322</v>
      </c>
      <c r="R126" t="s">
        <v>83</v>
      </c>
      <c r="S126" t="s">
        <v>336</v>
      </c>
      <c r="T126" s="35">
        <v>100</v>
      </c>
      <c r="U126" s="35">
        <f t="shared" si="32"/>
        <v>75.490196078431367</v>
      </c>
      <c r="V126" s="35">
        <f t="shared" si="33"/>
        <v>74.747474747474755</v>
      </c>
      <c r="W126" s="35">
        <f t="shared" si="34"/>
        <v>46.808510638297875</v>
      </c>
      <c r="X126" s="35">
        <f t="shared" si="35"/>
        <v>78.444014614227385</v>
      </c>
      <c r="Y126" s="35">
        <f t="shared" si="36"/>
        <v>77.701293283270758</v>
      </c>
      <c r="Z126" s="35">
        <f t="shared" si="37"/>
        <v>49.762329174093878</v>
      </c>
      <c r="AA126" s="35">
        <f t="shared" si="38"/>
        <v>-2.9538185357960174</v>
      </c>
      <c r="AB126" s="35">
        <f t="shared" si="39"/>
        <v>-2.9538185357960032</v>
      </c>
      <c r="AC126" s="35">
        <f t="shared" si="40"/>
        <v>-2.9538185357960032</v>
      </c>
      <c r="AF126">
        <v>1.87</v>
      </c>
      <c r="AG126">
        <v>2.02</v>
      </c>
      <c r="AJ126" t="s">
        <v>84</v>
      </c>
    </row>
    <row r="127" spans="1:36" ht="15" x14ac:dyDescent="0.25">
      <c r="A127">
        <v>4.08</v>
      </c>
      <c r="B127">
        <v>3.96</v>
      </c>
      <c r="C127">
        <v>1.88</v>
      </c>
      <c r="D127" s="20">
        <f t="shared" si="28"/>
        <v>2.9538185357960156E-2</v>
      </c>
      <c r="E127" s="17">
        <f>IF(OR($A127="",$B127="",$C127=""),"",A127*'MPTO_working_3-way'!$I126)</f>
        <v>4.2005157962604773</v>
      </c>
      <c r="F127" s="21">
        <f>IF(OR($A127="",$B127="",$C127=""),"",B127*'MPTO_working_3-way'!$I126)</f>
        <v>4.0769712140175223</v>
      </c>
      <c r="G127" s="22">
        <f>IF(OR($A127="",$B127="",$C127=""),"",C127*'MPTO_working_3-way'!$I126)</f>
        <v>1.935531788472965</v>
      </c>
      <c r="H127" s="17">
        <f>IF(OR($A127="",$B127="",$C127=""),"",'MPTO_working_3-way'!E126)</f>
        <v>4.2507612940207071</v>
      </c>
      <c r="I127" s="21">
        <f>IF(OR($A127="",$B127="",$C127=""),"",'MPTO_working_3-way'!F126)</f>
        <v>4.1206664525035386</v>
      </c>
      <c r="J127" s="22">
        <f>IF(OR($A127="",$B127="",$C127=""),"",'MPTO_working_3-way'!G126)</f>
        <v>1.9154562368581425</v>
      </c>
      <c r="K127" s="17">
        <f>IF(OR($A127="",$B127="",$C127=""),"",'OddsRatio_working_3-way'!H126)</f>
        <v>4.2306389260083765</v>
      </c>
      <c r="L127" s="21">
        <f>IF(OR($A127="",$B127="",$C127=""),"",'OddsRatio_working_3-way'!I126)</f>
        <v>4.1047698769431138</v>
      </c>
      <c r="M127" s="22">
        <f>IF(OR($A127="",$B127="",$C127=""),"",'OddsRatio_working_3-way'!J126)</f>
        <v>1.9230396931452503</v>
      </c>
      <c r="N127" s="23">
        <f t="shared" si="29"/>
        <v>23.806600153491942</v>
      </c>
      <c r="O127" s="24">
        <f t="shared" si="30"/>
        <v>24.528012279355334</v>
      </c>
      <c r="P127" s="24">
        <f t="shared" si="31"/>
        <v>51.66538756715272</v>
      </c>
      <c r="Q127" t="s">
        <v>323</v>
      </c>
      <c r="R127" t="s">
        <v>324</v>
      </c>
      <c r="S127" t="s">
        <v>336</v>
      </c>
      <c r="T127" s="35">
        <v>100</v>
      </c>
      <c r="U127" s="35">
        <f t="shared" si="32"/>
        <v>58.847736625514408</v>
      </c>
      <c r="V127" s="35">
        <f t="shared" si="33"/>
        <v>71.264367816091948</v>
      </c>
      <c r="W127" s="35">
        <f t="shared" si="34"/>
        <v>67.10526315789474</v>
      </c>
      <c r="X127" s="35">
        <f t="shared" si="35"/>
        <v>61.630369026013312</v>
      </c>
      <c r="Y127" s="35">
        <f t="shared" si="36"/>
        <v>74.047000216590845</v>
      </c>
      <c r="Z127" s="35">
        <f t="shared" si="37"/>
        <v>69.887895558393637</v>
      </c>
      <c r="AA127" s="35">
        <f t="shared" si="38"/>
        <v>-2.7826324004989047</v>
      </c>
      <c r="AB127" s="35">
        <f t="shared" si="39"/>
        <v>-2.7826324004988976</v>
      </c>
      <c r="AC127" s="35">
        <f t="shared" si="40"/>
        <v>-2.7826324004988976</v>
      </c>
      <c r="AF127">
        <v>1.76</v>
      </c>
      <c r="AG127">
        <v>2.15</v>
      </c>
      <c r="AJ127" t="s">
        <v>341</v>
      </c>
    </row>
    <row r="128" spans="1:36" ht="15" x14ac:dyDescent="0.25">
      <c r="A128">
        <v>2.4300000000000002</v>
      </c>
      <c r="B128">
        <v>3.48</v>
      </c>
      <c r="C128">
        <v>3.04</v>
      </c>
      <c r="D128" s="20">
        <f t="shared" si="28"/>
        <v>2.7826324004988967E-2</v>
      </c>
      <c r="E128" s="17">
        <f>IF(OR($A128="",$B128="",$C128=""),"",A128*'MPTO_working_3-way'!$I127)</f>
        <v>2.4976179673321233</v>
      </c>
      <c r="F128" s="21">
        <f>IF(OR($A128="",$B128="",$C128=""),"",B128*'MPTO_working_3-way'!$I127)</f>
        <v>3.5768356075373617</v>
      </c>
      <c r="G128" s="22">
        <f>IF(OR($A128="",$B128="",$C128=""),"",C128*'MPTO_working_3-way'!$I127)</f>
        <v>3.1245920249751666</v>
      </c>
      <c r="H128" s="17">
        <f>IF(OR($A128="",$B128="",$C128=""),"",'MPTO_working_3-way'!E127)</f>
        <v>2.4860335109090714</v>
      </c>
      <c r="I128" s="21">
        <f>IF(OR($A128="",$B128="",$C128=""),"",'MPTO_working_3-way'!F127)</f>
        <v>3.5960760703406689</v>
      </c>
      <c r="J128" s="22">
        <f>IF(OR($A128="",$B128="",$C128=""),"",'MPTO_working_3-way'!G127)</f>
        <v>3.1282071250842063</v>
      </c>
      <c r="K128" s="17">
        <f>IF(OR($A128="",$B128="",$C128=""),"",'OddsRatio_working_3-way'!H127)</f>
        <v>2.4912646553282092</v>
      </c>
      <c r="L128" s="21">
        <f>IF(OR($A128="",$B128="",$C128=""),"",'OddsRatio_working_3-way'!I127)</f>
        <v>3.5862491924573137</v>
      </c>
      <c r="M128" s="22">
        <f>IF(OR($A128="",$B128="",$C128=""),"",'OddsRatio_working_3-way'!J127)</f>
        <v>3.1273985292794029</v>
      </c>
      <c r="N128" s="23">
        <f t="shared" si="29"/>
        <v>40.038148871429222</v>
      </c>
      <c r="O128" s="24">
        <f t="shared" si="30"/>
        <v>27.957672918842817</v>
      </c>
      <c r="P128" s="24">
        <f t="shared" si="31"/>
        <v>32.004178209727961</v>
      </c>
      <c r="Q128" t="s">
        <v>325</v>
      </c>
      <c r="R128" t="s">
        <v>326</v>
      </c>
      <c r="S128" t="s">
        <v>336</v>
      </c>
      <c r="T128" s="35">
        <v>100</v>
      </c>
      <c r="U128" s="35">
        <f t="shared" si="32"/>
        <v>37.5</v>
      </c>
      <c r="V128" s="35">
        <f t="shared" si="33"/>
        <v>74.424552429667528</v>
      </c>
      <c r="W128" s="35">
        <f t="shared" si="34"/>
        <v>83.766233766233768</v>
      </c>
      <c r="X128" s="35">
        <f t="shared" si="35"/>
        <v>41.809213804098718</v>
      </c>
      <c r="Y128" s="35">
        <f t="shared" si="36"/>
        <v>78.733766233766232</v>
      </c>
      <c r="Z128" s="35">
        <f t="shared" si="37"/>
        <v>88.075447570332472</v>
      </c>
      <c r="AA128" s="35">
        <f t="shared" si="38"/>
        <v>-4.309213804098718</v>
      </c>
      <c r="AB128" s="35">
        <f t="shared" si="39"/>
        <v>-4.3092138040987038</v>
      </c>
      <c r="AC128" s="35">
        <f t="shared" si="40"/>
        <v>-4.3092138040987038</v>
      </c>
      <c r="AF128">
        <v>1.83</v>
      </c>
      <c r="AG128">
        <v>2.06</v>
      </c>
      <c r="AJ128" t="s">
        <v>341</v>
      </c>
    </row>
    <row r="129" spans="1:36" ht="15" x14ac:dyDescent="0.25">
      <c r="A129">
        <v>1.6</v>
      </c>
      <c r="B129">
        <v>3.91</v>
      </c>
      <c r="C129">
        <v>6.16</v>
      </c>
      <c r="D129" s="20">
        <f t="shared" si="28"/>
        <v>4.3092138040987216E-2</v>
      </c>
      <c r="E129" s="17">
        <f>IF(OR($A129="",$B129="",$C129=""),"",A129*'MPTO_working_3-way'!$I128)</f>
        <v>1.6689474208655797</v>
      </c>
      <c r="F129" s="21">
        <f>IF(OR($A129="",$B129="",$C129=""),"",B129*'MPTO_working_3-way'!$I128)</f>
        <v>4.0784902597402599</v>
      </c>
      <c r="G129" s="22">
        <f>IF(OR($A129="",$B129="",$C129=""),"",C129*'MPTO_working_3-way'!$I128)</f>
        <v>6.4254475703324818</v>
      </c>
      <c r="H129" s="17">
        <f>IF(OR($A129="",$B129="",$C129=""),"",'MPTO_working_3-way'!E128)</f>
        <v>1.6376369479586428</v>
      </c>
      <c r="I129" s="21">
        <f>IF(OR($A129="",$B129="",$C129=""),"",'MPTO_working_3-way'!F128)</f>
        <v>4.1426663073827124</v>
      </c>
      <c r="J129" s="22">
        <f>IF(OR($A129="",$B129="",$C129=""),"",'MPTO_working_3-way'!G128)</f>
        <v>6.7579614855828147</v>
      </c>
      <c r="K129" s="17">
        <f>IF(OR($A129="",$B129="",$C129=""),"",'OddsRatio_working_3-way'!H128)</f>
        <v>1.6483777512626592</v>
      </c>
      <c r="L129" s="21">
        <f>IF(OR($A129="",$B129="",$C129=""),"",'OddsRatio_working_3-way'!I128)</f>
        <v>4.1446320936238976</v>
      </c>
      <c r="M129" s="22">
        <f>IF(OR($A129="",$B129="",$C129=""),"",'OddsRatio_working_3-way'!J128)</f>
        <v>6.57604866085887</v>
      </c>
      <c r="N129" s="23">
        <f t="shared" si="29"/>
        <v>59.918005055028154</v>
      </c>
      <c r="O129" s="24">
        <f t="shared" si="30"/>
        <v>24.518876748860627</v>
      </c>
      <c r="P129" s="24">
        <f t="shared" si="31"/>
        <v>15.563118196111208</v>
      </c>
      <c r="Q129" t="s">
        <v>327</v>
      </c>
      <c r="R129" t="s">
        <v>328</v>
      </c>
      <c r="S129" t="s">
        <v>336</v>
      </c>
      <c r="T129" s="35">
        <v>100</v>
      </c>
      <c r="U129" s="35">
        <f t="shared" si="32"/>
        <v>49.748743718592962</v>
      </c>
      <c r="V129" s="35">
        <f t="shared" si="33"/>
        <v>73.753280839895012</v>
      </c>
      <c r="W129" s="35">
        <f t="shared" si="34"/>
        <v>72.972972972972968</v>
      </c>
      <c r="X129" s="35">
        <f t="shared" si="35"/>
        <v>53.273746187132012</v>
      </c>
      <c r="Y129" s="35">
        <f t="shared" si="36"/>
        <v>77.278283308434055</v>
      </c>
      <c r="Z129" s="35">
        <f t="shared" si="37"/>
        <v>76.497975441512025</v>
      </c>
      <c r="AA129" s="35">
        <f t="shared" si="38"/>
        <v>-3.52500246853905</v>
      </c>
      <c r="AB129" s="35">
        <f t="shared" si="39"/>
        <v>-3.5250024685390429</v>
      </c>
      <c r="AC129" s="35">
        <f t="shared" si="40"/>
        <v>-3.5250024685390571</v>
      </c>
      <c r="AF129">
        <v>2.27</v>
      </c>
      <c r="AG129">
        <v>1.66</v>
      </c>
      <c r="AJ129" t="s">
        <v>338</v>
      </c>
    </row>
    <row r="130" spans="1:36" ht="15" x14ac:dyDescent="0.25">
      <c r="A130">
        <v>1.99</v>
      </c>
      <c r="B130">
        <v>3.81</v>
      </c>
      <c r="C130">
        <v>3.7</v>
      </c>
      <c r="D130" s="20">
        <f t="shared" si="28"/>
        <v>3.5250024685390402E-2</v>
      </c>
      <c r="E130" s="17">
        <f>IF(OR($A130="",$B130="",$C130=""),"",A130*'MPTO_working_3-way'!$I129)</f>
        <v>2.0601475491239269</v>
      </c>
      <c r="F130" s="21">
        <f>IF(OR($A130="",$B130="",$C130=""),"",B130*'MPTO_working_3-way'!$I129)</f>
        <v>3.9443025940513374</v>
      </c>
      <c r="G130" s="22">
        <f>IF(OR($A130="",$B130="",$C130=""),"",C130*'MPTO_working_3-way'!$I129)</f>
        <v>3.8304250913359446</v>
      </c>
      <c r="H130" s="17">
        <f>IF(OR($A130="",$B130="",$C130=""),"",'MPTO_working_3-way'!E129)</f>
        <v>2.0376452739846584</v>
      </c>
      <c r="I130" s="21">
        <f>IF(OR($A130="",$B130="",$C130=""),"",'MPTO_working_3-way'!F129)</f>
        <v>3.9885578904016223</v>
      </c>
      <c r="J130" s="22">
        <f>IF(OR($A130="",$B130="",$C130=""),"",'MPTO_working_3-way'!G129)</f>
        <v>3.8681687543635723</v>
      </c>
      <c r="K130" s="17">
        <f>IF(OR($A130="",$B130="",$C130=""),"",'OddsRatio_working_3-way'!H129)</f>
        <v>2.0464493366825014</v>
      </c>
      <c r="L130" s="21">
        <f>IF(OR($A130="",$B130="",$C130=""),"",'OddsRatio_working_3-way'!I129)</f>
        <v>3.9702248849270996</v>
      </c>
      <c r="M130" s="22">
        <f>IF(OR($A130="",$B130="",$C130=""),"",'OddsRatio_working_3-way'!J129)</f>
        <v>3.8539527364068213</v>
      </c>
      <c r="N130" s="23">
        <f t="shared" si="29"/>
        <v>48.540212589396702</v>
      </c>
      <c r="O130" s="24">
        <f t="shared" si="30"/>
        <v>25.353024423333189</v>
      </c>
      <c r="P130" s="24">
        <f t="shared" si="31"/>
        <v>26.106762987270116</v>
      </c>
      <c r="Q130" t="s">
        <v>329</v>
      </c>
      <c r="R130" t="s">
        <v>330</v>
      </c>
      <c r="S130" t="s">
        <v>336</v>
      </c>
      <c r="T130" s="35">
        <v>100</v>
      </c>
      <c r="U130" s="35">
        <f t="shared" si="32"/>
        <v>64.539007092198588</v>
      </c>
      <c r="V130" s="35">
        <f t="shared" si="33"/>
        <v>71.751412429378533</v>
      </c>
      <c r="W130" s="35">
        <f t="shared" si="34"/>
        <v>60.317460317460316</v>
      </c>
      <c r="X130" s="35">
        <f t="shared" si="35"/>
        <v>67.931127253161151</v>
      </c>
      <c r="Y130" s="35">
        <f t="shared" si="36"/>
        <v>75.143532590341096</v>
      </c>
      <c r="Z130" s="35">
        <f t="shared" si="37"/>
        <v>63.709580478422886</v>
      </c>
      <c r="AA130" s="35">
        <f t="shared" si="38"/>
        <v>-3.3921201609625626</v>
      </c>
      <c r="AB130" s="35">
        <f t="shared" si="39"/>
        <v>-3.3921201609625626</v>
      </c>
      <c r="AC130" s="35">
        <f t="shared" si="40"/>
        <v>-3.3921201609625697</v>
      </c>
      <c r="AF130">
        <v>1.67</v>
      </c>
      <c r="AG130">
        <v>2.27</v>
      </c>
      <c r="AJ130" t="s">
        <v>342</v>
      </c>
    </row>
    <row r="131" spans="1:36" s="62" customFormat="1" ht="15" x14ac:dyDescent="0.25">
      <c r="A131" s="55">
        <v>2.82</v>
      </c>
      <c r="B131" s="55">
        <v>3.54</v>
      </c>
      <c r="C131" s="55">
        <v>2.52</v>
      </c>
      <c r="D131" s="56">
        <f t="shared" si="28"/>
        <v>3.3921201609625751E-2</v>
      </c>
      <c r="E131" s="57">
        <f>IF(OR($A131="",$B131="",$C131=""),"",A131*'MPTO_working_3-way'!$I130)</f>
        <v>2.9156577885391446</v>
      </c>
      <c r="F131" s="58">
        <f>IF(OR($A131="",$B131="",$C131=""),"",B131*'MPTO_working_3-way'!$I130)</f>
        <v>3.6600810536980752</v>
      </c>
      <c r="G131" s="59">
        <f>IF(OR($A131="",$B131="",$C131=""),"",C131*'MPTO_working_3-way'!$I130)</f>
        <v>2.6054814280562568</v>
      </c>
      <c r="H131" s="57">
        <f>IF(OR($A131="",$B131="",$C131=""),"",'MPTO_working_3-way'!E130)</f>
        <v>2.912879882617105</v>
      </c>
      <c r="I131" s="58">
        <f>IF(OR($A131="",$B131="",$C131=""),"",'MPTO_working_3-way'!F130)</f>
        <v>3.6876037826123671</v>
      </c>
      <c r="J131" s="59">
        <f>IF(OR($A131="",$B131="",$C131=""),"",'MPTO_working_3-way'!G130)</f>
        <v>2.5939103880741801</v>
      </c>
      <c r="K131" s="57">
        <f>IF(OR($A131="",$B131="",$C131=""),"",'OddsRatio_working_3-way'!H130)</f>
        <v>2.9151568842492734</v>
      </c>
      <c r="L131" s="58">
        <f>IF(OR($A131="",$B131="",$C131=""),"",'OddsRatio_working_3-way'!I130)</f>
        <v>3.672801365930304</v>
      </c>
      <c r="M131" s="59">
        <f>IF(OR($A131="",$B131="",$C131=""),"",'OddsRatio_working_3-way'!J130)</f>
        <v>2.5994716835488432</v>
      </c>
      <c r="N131" s="60">
        <f t="shared" si="29"/>
        <v>34.297577854671282</v>
      </c>
      <c r="O131" s="61">
        <f t="shared" si="30"/>
        <v>27.321799307958479</v>
      </c>
      <c r="P131" s="61">
        <f t="shared" si="31"/>
        <v>38.38062283737024</v>
      </c>
      <c r="Q131" s="55" t="s">
        <v>331</v>
      </c>
      <c r="R131" s="55" t="s">
        <v>332</v>
      </c>
      <c r="S131" s="55" t="s">
        <v>336</v>
      </c>
      <c r="T131" s="62">
        <v>100</v>
      </c>
      <c r="U131" s="62">
        <f t="shared" si="32"/>
        <v>87.730061349693244</v>
      </c>
      <c r="V131" s="62">
        <f t="shared" si="33"/>
        <v>81.91681735985533</v>
      </c>
      <c r="W131" s="62">
        <f t="shared" si="34"/>
        <v>27.536231884057976</v>
      </c>
      <c r="X131" s="62">
        <f t="shared" si="35"/>
        <v>90.546950756086702</v>
      </c>
      <c r="Y131" s="62">
        <f t="shared" si="36"/>
        <v>84.733706766248787</v>
      </c>
      <c r="Z131" s="62">
        <f t="shared" si="37"/>
        <v>30.353121290451412</v>
      </c>
      <c r="AA131" s="62">
        <f t="shared" si="38"/>
        <v>-2.8168894063934573</v>
      </c>
      <c r="AB131" s="62">
        <f t="shared" si="39"/>
        <v>-2.8168894063934573</v>
      </c>
      <c r="AC131" s="62">
        <f t="shared" si="40"/>
        <v>-2.816889406393436</v>
      </c>
      <c r="AD131" s="63"/>
      <c r="AE131" s="63"/>
      <c r="AF131" s="55">
        <v>1.83</v>
      </c>
      <c r="AG131" s="55">
        <v>2.04</v>
      </c>
      <c r="AH131" s="63"/>
      <c r="AI131" s="63"/>
      <c r="AJ131" s="55" t="s">
        <v>342</v>
      </c>
    </row>
    <row r="132" spans="1:36" ht="15" x14ac:dyDescent="0.25">
      <c r="A132">
        <v>8.15</v>
      </c>
      <c r="B132">
        <v>5.53</v>
      </c>
      <c r="C132">
        <v>1.38</v>
      </c>
      <c r="D132" s="20">
        <f t="shared" si="28"/>
        <v>2.8168894063934413E-2</v>
      </c>
      <c r="E132" s="17">
        <f>IF(OR($A132="",$B132="",$C132=""),"",A132*'MPTO_working_3-way'!$I131)</f>
        <v>8.3795764866210654</v>
      </c>
      <c r="F132" s="21">
        <f>IF(OR($A132="",$B132="",$C132=""),"",B132*'MPTO_working_3-way'!$I131)</f>
        <v>5.6857739841735579</v>
      </c>
      <c r="G132" s="22">
        <f>IF(OR($A132="",$B132="",$C132=""),"",C132*'MPTO_working_3-way'!$I131)</f>
        <v>1.4188730738082294</v>
      </c>
      <c r="H132" s="17">
        <f>IF(OR($A132="",$B132="",$C132=""),"",'MPTO_working_3-way'!E131)</f>
        <v>8.825365465578102</v>
      </c>
      <c r="I132" s="21">
        <f>IF(OR($A132="",$B132="",$C132=""),"",'MPTO_working_3-way'!F131)</f>
        <v>5.8328697887180629</v>
      </c>
      <c r="J132" s="22">
        <f>IF(OR($A132="",$B132="",$C132=""),"",'MPTO_working_3-way'!G131)</f>
        <v>1.3981163601535811</v>
      </c>
      <c r="K132" s="17">
        <f>IF(OR($A132="",$B132="",$C132=""),"",'OddsRatio_working_3-way'!H131)</f>
        <v>8.6090960517670059</v>
      </c>
      <c r="L132" s="21">
        <f>IF(OR($A132="",$B132="",$C132=""),"",'OddsRatio_working_3-way'!I131)</f>
        <v>5.820867848182453</v>
      </c>
      <c r="M132" s="22">
        <f>IF(OR($A132="",$B132="",$C132=""),"",'OddsRatio_working_3-way'!J131)</f>
        <v>1.4043995104435609</v>
      </c>
      <c r="N132" s="23">
        <f t="shared" ref="N132:N138" si="41">(1/E132)* 100</f>
        <v>11.933777340616345</v>
      </c>
      <c r="O132" s="24">
        <f t="shared" ref="O132:O138" si="42">(1/F132)* 100</f>
        <v>17.5877550318306</v>
      </c>
      <c r="P132" s="24">
        <f t="shared" ref="P132:P138" si="43">(1/G132)* 100</f>
        <v>70.478467627553059</v>
      </c>
      <c r="Q132" t="s">
        <v>344</v>
      </c>
      <c r="R132" t="s">
        <v>345</v>
      </c>
      <c r="S132" t="s">
        <v>347</v>
      </c>
      <c r="T132" s="35">
        <v>100</v>
      </c>
      <c r="U132" s="35">
        <f t="shared" ref="U132:U138" si="44">(1/A133)*((T132*A133)-T132)</f>
        <v>55.752212389380524</v>
      </c>
      <c r="V132" s="35">
        <f t="shared" ref="V132:V138" si="45">(1/B133)*((T132*B133)-T132)</f>
        <v>70.059880239520965</v>
      </c>
      <c r="W132" s="35">
        <f t="shared" ref="W132:W138" si="46">(1/C133)*((T132*C133)-T132)</f>
        <v>69.696969696969703</v>
      </c>
      <c r="X132" s="35">
        <f t="shared" ref="X132:X138" si="47">((1/B133)+(1/C133))*T132</f>
        <v>60.243150063509354</v>
      </c>
      <c r="Y132" s="35">
        <f t="shared" ref="Y132:Y138" si="48">((1/A133)+(1/C133))*T132</f>
        <v>74.550817913649766</v>
      </c>
      <c r="Z132" s="35">
        <f t="shared" ref="Z132:Z138" si="49">((1/A133)+(1/B133))*T132</f>
        <v>74.187907371098518</v>
      </c>
      <c r="AA132" s="35">
        <f t="shared" ref="AA132:AA138" si="50">U132-X132</f>
        <v>-4.4909376741288298</v>
      </c>
      <c r="AB132" s="35">
        <f t="shared" ref="AB132:AB138" si="51">V132-Y132</f>
        <v>-4.4909376741288014</v>
      </c>
      <c r="AC132" s="35">
        <f t="shared" ref="AC132:AC138" si="52">W132-Z132</f>
        <v>-4.4909376741288156</v>
      </c>
      <c r="AF132">
        <v>1.47</v>
      </c>
      <c r="AG132">
        <v>2.84</v>
      </c>
      <c r="AJ132" t="s">
        <v>84</v>
      </c>
    </row>
    <row r="133" spans="1:36" ht="15" x14ac:dyDescent="0.25">
      <c r="A133">
        <v>2.2599999999999998</v>
      </c>
      <c r="B133">
        <v>3.34</v>
      </c>
      <c r="C133">
        <v>3.3</v>
      </c>
      <c r="D133" s="20">
        <f t="shared" ref="D133:D138" si="53">IF(OR($A133="",$B133="",$C133=""),"",(1/A133)+(1/B133)+(1/C133)-1)</f>
        <v>4.4909376741288254E-2</v>
      </c>
      <c r="E133" s="17">
        <f>IF(OR($A133="",$B133="",$C133=""),"",A133*'MPTO_working_3-way'!$I132)</f>
        <v>2.3614951914353113</v>
      </c>
      <c r="F133" s="21">
        <f>IF(OR($A133="",$B133="",$C133=""),"",B133*'MPTO_working_3-way'!$I132)</f>
        <v>3.4899973183159028</v>
      </c>
      <c r="G133" s="22">
        <f>IF(OR($A133="",$B133="",$C133=""),"",C133*'MPTO_working_3-way'!$I132)</f>
        <v>3.4482009432462513</v>
      </c>
      <c r="H133" s="17">
        <f>IF(OR($A133="",$B133="",$C133=""),"",'MPTO_working_3-way'!E132)</f>
        <v>2.3391370543757661</v>
      </c>
      <c r="I133" s="21">
        <f>IF(OR($A133="",$B133="",$C133=""),"",'MPTO_working_3-way'!F132)</f>
        <v>3.5157861655340881</v>
      </c>
      <c r="J133" s="22">
        <f>IF(OR($A133="",$B133="",$C133=""),"",'MPTO_working_3-way'!G132)</f>
        <v>3.4714928376718581</v>
      </c>
      <c r="K133" s="17">
        <f>IF(OR($A133="",$B133="",$C133=""),"",'OddsRatio_working_3-way'!H132)</f>
        <v>2.3486049227352725</v>
      </c>
      <c r="L133" s="21">
        <f>IF(OR($A133="",$B133="",$C133=""),"",'OddsRatio_working_3-way'!I132)</f>
        <v>3.504551999365507</v>
      </c>
      <c r="M133" s="22">
        <f>IF(OR($A133="",$B133="",$C133=""),"",'OddsRatio_working_3-way'!J132)</f>
        <v>3.4617391446754979</v>
      </c>
      <c r="N133" s="23">
        <f t="shared" si="41"/>
        <v>42.34605277312474</v>
      </c>
      <c r="O133" s="24">
        <f t="shared" si="42"/>
        <v>28.653317145886799</v>
      </c>
      <c r="P133" s="24">
        <f t="shared" si="43"/>
        <v>29.000630080988454</v>
      </c>
      <c r="Q133" t="s">
        <v>131</v>
      </c>
      <c r="R133" t="s">
        <v>126</v>
      </c>
      <c r="S133" t="s">
        <v>347</v>
      </c>
      <c r="T133" s="35">
        <v>100</v>
      </c>
      <c r="U133" s="35">
        <f t="shared" si="44"/>
        <v>77.064220183486242</v>
      </c>
      <c r="V133" s="35">
        <f t="shared" si="45"/>
        <v>68.847352024922117</v>
      </c>
      <c r="W133" s="35">
        <f t="shared" si="46"/>
        <v>49.494949494949495</v>
      </c>
      <c r="X133" s="35">
        <f t="shared" si="47"/>
        <v>81.657698480128388</v>
      </c>
      <c r="Y133" s="35">
        <f t="shared" si="48"/>
        <v>73.440830321564263</v>
      </c>
      <c r="Z133" s="35">
        <f t="shared" si="49"/>
        <v>54.088427791591641</v>
      </c>
      <c r="AA133" s="35">
        <f t="shared" si="50"/>
        <v>-4.5934782966421466</v>
      </c>
      <c r="AB133" s="35">
        <f t="shared" si="51"/>
        <v>-4.5934782966421466</v>
      </c>
      <c r="AC133" s="35">
        <f t="shared" si="52"/>
        <v>-4.5934782966421466</v>
      </c>
      <c r="AF133">
        <v>1.97</v>
      </c>
      <c r="AG133">
        <v>1.87</v>
      </c>
      <c r="AJ133" t="s">
        <v>150</v>
      </c>
    </row>
    <row r="134" spans="1:36" s="35" customFormat="1" ht="15" x14ac:dyDescent="0.25">
      <c r="A134">
        <v>4.3600000000000003</v>
      </c>
      <c r="B134">
        <v>3.21</v>
      </c>
      <c r="C134">
        <v>1.98</v>
      </c>
      <c r="D134" s="20">
        <f t="shared" si="53"/>
        <v>4.5934782966421395E-2</v>
      </c>
      <c r="E134" s="17">
        <f>IF(OR($A134="",$B134="",$C134=""),"",A134*'MPTO_working_3-way'!$I133)</f>
        <v>4.5602756537335978</v>
      </c>
      <c r="F134" s="21">
        <f>IF(OR($A134="",$B134="",$C134=""),"",B134*'MPTO_working_3-way'!$I133)</f>
        <v>3.3574506533222128</v>
      </c>
      <c r="G134" s="22">
        <f>IF(OR($A134="",$B134="",$C134=""),"",C134*'MPTO_working_3-way'!$I133)</f>
        <v>2.0709508702735144</v>
      </c>
      <c r="H134" s="17">
        <f>IF(OR($A134="",$B134="",$C134=""),"",'MPTO_working_3-way'!E133)</f>
        <v>4.6718885083965329</v>
      </c>
      <c r="I134" s="21">
        <f>IF(OR($A134="",$B134="",$C134=""),"",'MPTO_working_3-way'!F133)</f>
        <v>3.3759275755266245</v>
      </c>
      <c r="J134" s="22">
        <f>IF(OR($A134="",$B134="",$C134=""),"",'MPTO_working_3-way'!G133)</f>
        <v>2.0419043251285651</v>
      </c>
      <c r="K134" s="17">
        <f>IF(OR($A134="",$B134="",$C134=""),"",'OddsRatio_working_3-way'!H133)</f>
        <v>4.6121702162631752</v>
      </c>
      <c r="L134" s="21">
        <f>IF(OR($A134="",$B134="",$C134=""),"",'OddsRatio_working_3-way'!I133)</f>
        <v>3.3758619577207192</v>
      </c>
      <c r="M134" s="22">
        <f>IF(OR($A134="",$B134="",$C134=""),"",'OddsRatio_working_3-way'!J133)</f>
        <v>2.0535496464100929</v>
      </c>
      <c r="N134" s="23">
        <f t="shared" si="41"/>
        <v>21.928498975303786</v>
      </c>
      <c r="O134" s="24">
        <f t="shared" si="42"/>
        <v>29.78450328109798</v>
      </c>
      <c r="P134" s="24">
        <f t="shared" si="43"/>
        <v>48.286997743598235</v>
      </c>
      <c r="Q134" t="s">
        <v>127</v>
      </c>
      <c r="R134" t="s">
        <v>129</v>
      </c>
      <c r="S134" t="s">
        <v>347</v>
      </c>
      <c r="T134" s="35">
        <v>100</v>
      </c>
      <c r="U134" s="35">
        <f t="shared" si="44"/>
        <v>56.521739130434774</v>
      </c>
      <c r="V134" s="35">
        <f t="shared" si="45"/>
        <v>66.101694915254228</v>
      </c>
      <c r="W134" s="35">
        <f t="shared" si="46"/>
        <v>72.899728997289984</v>
      </c>
      <c r="X134" s="35">
        <f t="shared" si="47"/>
        <v>60.998576087455788</v>
      </c>
      <c r="Y134" s="35">
        <f t="shared" si="48"/>
        <v>70.578531872275249</v>
      </c>
      <c r="Z134" s="35">
        <f t="shared" si="49"/>
        <v>77.376565954310976</v>
      </c>
      <c r="AA134" s="35">
        <f t="shared" si="50"/>
        <v>-4.476836957021014</v>
      </c>
      <c r="AB134" s="35">
        <f t="shared" si="51"/>
        <v>-4.4768369570210211</v>
      </c>
      <c r="AC134" s="35">
        <f t="shared" si="52"/>
        <v>-4.4768369570209927</v>
      </c>
      <c r="AD134" s="36"/>
      <c r="AE134" s="36"/>
      <c r="AF134">
        <v>2.4300000000000002</v>
      </c>
      <c r="AG134">
        <v>1.57</v>
      </c>
      <c r="AH134" s="36"/>
      <c r="AI134" s="36"/>
      <c r="AJ134" t="s">
        <v>150</v>
      </c>
    </row>
    <row r="135" spans="1:36" ht="15" x14ac:dyDescent="0.25">
      <c r="A135">
        <v>2.2999999999999998</v>
      </c>
      <c r="B135">
        <v>2.95</v>
      </c>
      <c r="C135">
        <v>3.69</v>
      </c>
      <c r="D135" s="20">
        <f t="shared" si="53"/>
        <v>4.4768369570210131E-2</v>
      </c>
      <c r="E135" s="17">
        <f>IF(OR($A135="",$B135="",$C135=""),"",A135*'MPTO_working_3-way'!$I134)</f>
        <v>2.4029672500114829</v>
      </c>
      <c r="F135" s="21">
        <f>IF(OR($A135="",$B135="",$C135=""),"",B135*'MPTO_working_3-way'!$I134)</f>
        <v>3.0820666902321201</v>
      </c>
      <c r="G135" s="22">
        <f>IF(OR($A135="",$B135="",$C135=""),"",C135*'MPTO_working_3-way'!$I134)</f>
        <v>3.8551952837140755</v>
      </c>
      <c r="H135" s="17">
        <f>IF(OR($A135="",$B135="",$C135=""),"",'MPTO_working_3-way'!E134)</f>
        <v>2.38174732406023</v>
      </c>
      <c r="I135" s="21">
        <f>IF(OR($A135="",$B135="",$C135=""),"",'MPTO_working_3-way'!F134)</f>
        <v>3.0858458144259595</v>
      </c>
      <c r="J135" s="22">
        <f>IF(OR($A135="",$B135="",$C135=""),"",'MPTO_working_3-way'!G134)</f>
        <v>3.9050308955685598</v>
      </c>
      <c r="K135" s="17">
        <f>IF(OR($A135="",$B135="",$C135=""),"",'OddsRatio_working_3-way'!H134)</f>
        <v>2.3911522757401928</v>
      </c>
      <c r="L135" s="21">
        <f>IF(OR($A135="",$B135="",$C135=""),"",'OddsRatio_working_3-way'!I134)</f>
        <v>3.0867284136102895</v>
      </c>
      <c r="M135" s="22">
        <f>IF(OR($A135="",$B135="",$C135=""),"",'OddsRatio_working_3-way'!J134)</f>
        <v>3.8786150936470141</v>
      </c>
      <c r="N135" s="23">
        <f t="shared" si="41"/>
        <v>41.615215521360994</v>
      </c>
      <c r="O135" s="24">
        <f t="shared" si="42"/>
        <v>32.445761253942464</v>
      </c>
      <c r="P135" s="24">
        <f t="shared" si="43"/>
        <v>25.939023224696552</v>
      </c>
      <c r="Q135" t="s">
        <v>130</v>
      </c>
      <c r="R135" t="s">
        <v>128</v>
      </c>
      <c r="S135" t="s">
        <v>347</v>
      </c>
      <c r="T135" s="35">
        <v>100</v>
      </c>
      <c r="U135" s="35">
        <f t="shared" si="44"/>
        <v>49.494949494949495</v>
      </c>
      <c r="V135" s="35">
        <f t="shared" si="45"/>
        <v>71.098265895953759</v>
      </c>
      <c r="W135" s="35">
        <f t="shared" si="46"/>
        <v>76.470588235294116</v>
      </c>
      <c r="X135" s="35">
        <f t="shared" si="47"/>
        <v>52.431145868752125</v>
      </c>
      <c r="Y135" s="35">
        <f t="shared" si="48"/>
        <v>74.034462269756389</v>
      </c>
      <c r="Z135" s="35">
        <f t="shared" si="49"/>
        <v>79.406784609096761</v>
      </c>
      <c r="AA135" s="35">
        <f t="shared" si="50"/>
        <v>-2.9361963738026304</v>
      </c>
      <c r="AB135" s="35">
        <f t="shared" si="51"/>
        <v>-2.9361963738026304</v>
      </c>
      <c r="AC135" s="35">
        <f t="shared" si="52"/>
        <v>-2.9361963738026446</v>
      </c>
      <c r="AF135">
        <v>2.52</v>
      </c>
      <c r="AG135">
        <v>1.54</v>
      </c>
      <c r="AJ135" t="s">
        <v>150</v>
      </c>
    </row>
    <row r="136" spans="1:36" ht="15" x14ac:dyDescent="0.25">
      <c r="A136">
        <v>1.98</v>
      </c>
      <c r="B136">
        <v>3.46</v>
      </c>
      <c r="C136">
        <v>4.25</v>
      </c>
      <c r="D136" s="20">
        <f t="shared" si="53"/>
        <v>2.9361963738026464E-2</v>
      </c>
      <c r="E136" s="17">
        <f>IF(OR($A136="",$B136="",$C136=""),"",A136*'MPTO_working_3-way'!$I135)</f>
        <v>2.0381366882012926</v>
      </c>
      <c r="F136" s="21">
        <f>IF(OR($A136="",$B136="",$C136=""),"",B136*'MPTO_working_3-way'!$I135)</f>
        <v>3.5615923945335717</v>
      </c>
      <c r="G136" s="22">
        <f>IF(OR($A136="",$B136="",$C136=""),"",C136*'MPTO_working_3-way'!$I135)</f>
        <v>4.3747883458866124</v>
      </c>
      <c r="H136" s="17">
        <f>IF(OR($A136="",$B136="",$C136=""),"",'MPTO_working_3-way'!E135)</f>
        <v>2.0191284809790084</v>
      </c>
      <c r="I136" s="21">
        <f>IF(OR($A136="",$B136="",$C136=""),"",'MPTO_working_3-way'!F135)</f>
        <v>3.5812768295332948</v>
      </c>
      <c r="J136" s="22">
        <f>IF(OR($A136="",$B136="",$C136=""),"",'MPTO_working_3-way'!G135)</f>
        <v>4.434456149257521</v>
      </c>
      <c r="K136" s="17">
        <f>IF(OR($A136="",$B136="",$C136=""),"",'OddsRatio_working_3-way'!H135)</f>
        <v>2.0266679692565939</v>
      </c>
      <c r="L136" s="21">
        <f>IF(OR($A136="",$B136="",$C136=""),"",'OddsRatio_working_3-way'!I135)</f>
        <v>3.5771461269094083</v>
      </c>
      <c r="M136" s="22">
        <f>IF(OR($A136="",$B136="",$C136=""),"",'OddsRatio_working_3-way'!J135)</f>
        <v>4.4047662245754395</v>
      </c>
      <c r="N136" s="23">
        <f t="shared" si="41"/>
        <v>49.06442270476596</v>
      </c>
      <c r="O136" s="24">
        <f t="shared" si="42"/>
        <v>28.07732859983717</v>
      </c>
      <c r="P136" s="24">
        <f t="shared" si="43"/>
        <v>22.858248695396849</v>
      </c>
      <c r="Q136" t="s">
        <v>92</v>
      </c>
      <c r="R136" t="s">
        <v>262</v>
      </c>
      <c r="S136" t="s">
        <v>348</v>
      </c>
      <c r="T136" s="35">
        <v>100</v>
      </c>
      <c r="U136" s="35">
        <f t="shared" si="44"/>
        <v>51.690821256038639</v>
      </c>
      <c r="V136" s="35">
        <f t="shared" si="45"/>
        <v>72.14484679665739</v>
      </c>
      <c r="W136" s="35">
        <f t="shared" si="46"/>
        <v>73.333333333333329</v>
      </c>
      <c r="X136" s="35">
        <f t="shared" si="47"/>
        <v>54.521819870009281</v>
      </c>
      <c r="Y136" s="35">
        <f t="shared" si="48"/>
        <v>74.975845410628025</v>
      </c>
      <c r="Z136" s="35">
        <f t="shared" si="49"/>
        <v>76.164331947303978</v>
      </c>
      <c r="AA136" s="35">
        <f t="shared" si="50"/>
        <v>-2.8309986139706425</v>
      </c>
      <c r="AB136" s="35">
        <f t="shared" si="51"/>
        <v>-2.8309986139706353</v>
      </c>
      <c r="AC136" s="35">
        <f t="shared" si="52"/>
        <v>-2.8309986139706496</v>
      </c>
      <c r="AF136">
        <v>2.12</v>
      </c>
      <c r="AG136">
        <v>1.78</v>
      </c>
      <c r="AJ136" t="s">
        <v>84</v>
      </c>
    </row>
    <row r="137" spans="1:36" ht="15" x14ac:dyDescent="0.25">
      <c r="A137">
        <v>2.0699999999999998</v>
      </c>
      <c r="B137">
        <v>3.59</v>
      </c>
      <c r="C137">
        <v>3.75</v>
      </c>
      <c r="D137" s="20">
        <f t="shared" si="53"/>
        <v>2.8309986139706478E-2</v>
      </c>
      <c r="E137" s="17">
        <f>IF(OR($A137="",$B137="",$C137=""),"",A137*'MPTO_working_3-way'!$I136)</f>
        <v>2.1286016713091924</v>
      </c>
      <c r="F137" s="21">
        <f>IF(OR($A137="",$B137="",$C137=""),"",B137*'MPTO_working_3-way'!$I136)</f>
        <v>3.6916328502415463</v>
      </c>
      <c r="G137" s="22">
        <f>IF(OR($A137="",$B137="",$C137=""),"",C137*'MPTO_working_3-way'!$I136)</f>
        <v>3.8561624480238992</v>
      </c>
      <c r="H137" s="17">
        <f>IF(OR($A137="",$B137="",$C137=""),"",'MPTO_working_3-way'!E136)</f>
        <v>2.111240745405611</v>
      </c>
      <c r="I137" s="21">
        <f>IF(OR($A137="",$B137="",$C137=""),"",'MPTO_working_3-way'!F136)</f>
        <v>3.7158853394048297</v>
      </c>
      <c r="J137" s="22">
        <f>IF(OR($A137="",$B137="",$C137=""),"",'MPTO_working_3-way'!G136)</f>
        <v>3.8875713643005865</v>
      </c>
      <c r="K137" s="17">
        <f>IF(OR($A137="",$B137="",$C137=""),"",'OddsRatio_working_3-way'!H136)</f>
        <v>2.1182386347880193</v>
      </c>
      <c r="L137" s="21">
        <f>IF(OR($A137="",$B137="",$C137=""),"",'OddsRatio_working_3-way'!I136)</f>
        <v>3.7067645458887575</v>
      </c>
      <c r="M137" s="22">
        <f>IF(OR($A137="",$B137="",$C137=""),"",'OddsRatio_working_3-way'!J136)</f>
        <v>3.8739777996888356</v>
      </c>
      <c r="N137" s="23">
        <f t="shared" si="41"/>
        <v>46.979198291475164</v>
      </c>
      <c r="O137" s="24">
        <f t="shared" si="42"/>
        <v>27.08828425163053</v>
      </c>
      <c r="P137" s="24">
        <f t="shared" si="43"/>
        <v>25.932517456894296</v>
      </c>
      <c r="Q137" t="s">
        <v>95</v>
      </c>
      <c r="R137" t="s">
        <v>261</v>
      </c>
      <c r="S137" t="s">
        <v>348</v>
      </c>
      <c r="T137" s="35">
        <v>100</v>
      </c>
      <c r="U137" s="35">
        <f t="shared" si="44"/>
        <v>28.057553956834536</v>
      </c>
      <c r="V137" s="35">
        <f t="shared" si="45"/>
        <v>79.879275653923543</v>
      </c>
      <c r="W137" s="35">
        <f t="shared" si="46"/>
        <v>88.974641675854457</v>
      </c>
      <c r="X137" s="35">
        <f t="shared" si="47"/>
        <v>31.146082670221997</v>
      </c>
      <c r="Y137" s="35">
        <f t="shared" si="48"/>
        <v>82.967804367311018</v>
      </c>
      <c r="Z137" s="35">
        <f t="shared" si="49"/>
        <v>92.063170389241932</v>
      </c>
      <c r="AA137" s="35">
        <f t="shared" si="50"/>
        <v>-3.0885287133874613</v>
      </c>
      <c r="AB137" s="35">
        <f t="shared" si="51"/>
        <v>-3.0885287133874755</v>
      </c>
      <c r="AC137" s="35">
        <f t="shared" si="52"/>
        <v>-3.0885287133874755</v>
      </c>
      <c r="AF137">
        <v>2</v>
      </c>
      <c r="AG137">
        <v>1.88</v>
      </c>
      <c r="AJ137" t="s">
        <v>84</v>
      </c>
    </row>
    <row r="138" spans="1:36" ht="15" x14ac:dyDescent="0.25">
      <c r="A138">
        <v>1.39</v>
      </c>
      <c r="B138">
        <v>4.97</v>
      </c>
      <c r="C138">
        <v>9.07</v>
      </c>
      <c r="D138" s="20">
        <f t="shared" si="53"/>
        <v>3.0885287133874728E-2</v>
      </c>
      <c r="E138" s="17">
        <f>IF(OR($A138="",$B138="",$C138=""),"",A138*'MPTO_working_3-way'!$I137)</f>
        <v>1.4329305491160857</v>
      </c>
      <c r="F138" s="21">
        <f>IF(OR($A138="",$B138="",$C138=""),"",B138*'MPTO_working_3-way'!$I137)</f>
        <v>5.123499877055357</v>
      </c>
      <c r="G138" s="22">
        <f>IF(OR($A138="",$B138="",$C138=""),"",C138*'MPTO_working_3-way'!$I137)</f>
        <v>9.3501295543042442</v>
      </c>
      <c r="H138" s="17">
        <f>IF(OR($A138="",$B138="",$C138=""),"",'MPTO_working_3-way'!E137)</f>
        <v>1.4101799329581259</v>
      </c>
      <c r="I138" s="21">
        <f>IF(OR($A138="",$B138="",$C138=""),"",'MPTO_working_3-way'!F137)</f>
        <v>5.2380113669469752</v>
      </c>
      <c r="J138" s="22">
        <f>IF(OR($A138="",$B138="",$C138=""),"",'MPTO_working_3-way'!G137)</f>
        <v>10.004152970984451</v>
      </c>
      <c r="K138" s="17">
        <f>IF(OR($A138="",$B138="",$C138=""),"",'OddsRatio_working_3-way'!H137)</f>
        <v>1.41721626005193</v>
      </c>
      <c r="L138" s="21">
        <f>IF(OR($A138="",$B138="",$C138=""),"",'OddsRatio_working_3-way'!I137)</f>
        <v>5.2470475702722101</v>
      </c>
      <c r="M138" s="22">
        <f>IF(OR($A138="",$B138="",$C138=""),"",'OddsRatio_working_3-way'!J137)</f>
        <v>9.6331672272283981</v>
      </c>
      <c r="N138" s="23">
        <f t="shared" si="41"/>
        <v>69.78705287683745</v>
      </c>
      <c r="O138" s="24">
        <f t="shared" si="42"/>
        <v>19.517908148652726</v>
      </c>
      <c r="P138" s="24">
        <f t="shared" si="43"/>
        <v>10.695038974509817</v>
      </c>
      <c r="Q138" t="s">
        <v>346</v>
      </c>
      <c r="R138" t="s">
        <v>72</v>
      </c>
      <c r="S138" t="s">
        <v>348</v>
      </c>
      <c r="T138" s="35">
        <v>100</v>
      </c>
      <c r="U138" s="35" t="e">
        <f t="shared" si="44"/>
        <v>#DIV/0!</v>
      </c>
      <c r="V138" s="35" t="e">
        <f t="shared" si="45"/>
        <v>#DIV/0!</v>
      </c>
      <c r="W138" s="35" t="e">
        <f t="shared" si="46"/>
        <v>#DIV/0!</v>
      </c>
      <c r="X138" s="35" t="e">
        <f t="shared" si="47"/>
        <v>#DIV/0!</v>
      </c>
      <c r="Y138" s="35" t="e">
        <f t="shared" si="48"/>
        <v>#DIV/0!</v>
      </c>
      <c r="Z138" s="35" t="e">
        <f t="shared" si="49"/>
        <v>#DIV/0!</v>
      </c>
      <c r="AA138" s="35" t="e">
        <f t="shared" si="50"/>
        <v>#DIV/0!</v>
      </c>
      <c r="AB138" s="35" t="e">
        <f t="shared" si="51"/>
        <v>#DIV/0!</v>
      </c>
      <c r="AC138" s="35" t="e">
        <f t="shared" si="52"/>
        <v>#DIV/0!</v>
      </c>
      <c r="AF138">
        <v>1.65</v>
      </c>
      <c r="AG138">
        <v>2.33</v>
      </c>
      <c r="AJ138" t="s">
        <v>84</v>
      </c>
    </row>
    <row r="139" spans="1:36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48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/>
      <c r="AG139"/>
      <c r="AJ139"/>
    </row>
    <row r="140" spans="1:36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48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/>
      <c r="AG140"/>
      <c r="AJ140"/>
    </row>
    <row r="141" spans="1:36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48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/>
      <c r="AG141"/>
      <c r="AJ141"/>
    </row>
    <row r="142" spans="1:36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 s="48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/>
      <c r="AG142"/>
      <c r="AJ142"/>
    </row>
    <row r="143" spans="1:36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 s="48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/>
      <c r="AG143"/>
      <c r="AJ143"/>
    </row>
    <row r="144" spans="1:36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 s="48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/>
      <c r="AG144"/>
      <c r="AJ144"/>
    </row>
    <row r="145" spans="1:38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 s="48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/>
      <c r="AG145"/>
      <c r="AJ145"/>
    </row>
    <row r="146" spans="1:38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 s="48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F146"/>
      <c r="AG146"/>
      <c r="AJ146"/>
    </row>
    <row r="147" spans="1:38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 s="48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6"/>
      <c r="AE147" s="36"/>
      <c r="AF147"/>
      <c r="AG147"/>
      <c r="AI147" s="36"/>
      <c r="AJ147"/>
      <c r="AK147" s="35"/>
      <c r="AL147" s="35"/>
    </row>
    <row r="148" spans="1:38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 s="48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6"/>
      <c r="AE148" s="36"/>
      <c r="AF148"/>
      <c r="AG148"/>
      <c r="AI148" s="36"/>
      <c r="AJ148"/>
      <c r="AK148" s="35"/>
      <c r="AL148" s="35"/>
    </row>
    <row r="149" spans="1:38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 s="48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6"/>
      <c r="AE149" s="36"/>
      <c r="AF149"/>
      <c r="AG149"/>
      <c r="AI149" s="36"/>
      <c r="AJ149"/>
      <c r="AK149" s="35"/>
      <c r="AL149" s="35"/>
    </row>
    <row r="150" spans="1:38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 s="48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6"/>
      <c r="AE150" s="36"/>
      <c r="AF150"/>
      <c r="AG150"/>
      <c r="AI150" s="36"/>
      <c r="AJ150"/>
      <c r="AK150" s="35"/>
      <c r="AL150" s="35"/>
    </row>
    <row r="151" spans="1:38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 s="48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6"/>
      <c r="AE151" s="36"/>
      <c r="AF151"/>
      <c r="AG151"/>
      <c r="AI151" s="36"/>
      <c r="AJ151"/>
      <c r="AK151" s="35"/>
      <c r="AL151" s="35"/>
    </row>
    <row r="152" spans="1:38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 s="48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6"/>
      <c r="AE152" s="36"/>
      <c r="AF152"/>
      <c r="AG152"/>
      <c r="AI152" s="36"/>
      <c r="AJ152"/>
      <c r="AK152" s="35"/>
      <c r="AL152" s="35"/>
    </row>
    <row r="153" spans="1:38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 s="48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6"/>
      <c r="AE153" s="36"/>
      <c r="AF153"/>
      <c r="AG153"/>
      <c r="AI153" s="36"/>
      <c r="AJ153"/>
      <c r="AK153" s="35"/>
      <c r="AL153" s="35"/>
    </row>
    <row r="154" spans="1:38" s="35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 s="48"/>
      <c r="AD154" s="36"/>
      <c r="AE154" s="36"/>
      <c r="AF154"/>
      <c r="AG154"/>
      <c r="AH154" s="36"/>
      <c r="AI154" s="36"/>
      <c r="AJ154"/>
    </row>
    <row r="155" spans="1:38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 s="48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6"/>
      <c r="AE155" s="36"/>
      <c r="AF155"/>
      <c r="AG155"/>
      <c r="AI155" s="36"/>
      <c r="AJ155"/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48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48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48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48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48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48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48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48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48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48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48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48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s="35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6"/>
      <c r="AE177" s="36"/>
      <c r="AF177"/>
      <c r="AG177"/>
      <c r="AH177" s="36"/>
      <c r="AI177" s="36"/>
      <c r="AJ177"/>
    </row>
    <row r="178" spans="1:38" s="35" customFormat="1" ht="15" x14ac:dyDescent="0.25">
      <c r="A178" s="28"/>
      <c r="B178" s="28"/>
      <c r="C178" s="28"/>
      <c r="D178" s="29"/>
      <c r="E178" s="30"/>
      <c r="F178" s="31"/>
      <c r="G178" s="32"/>
      <c r="H178" s="30"/>
      <c r="I178" s="31"/>
      <c r="J178" s="32"/>
      <c r="K178" s="30"/>
      <c r="L178" s="31"/>
      <c r="M178" s="32"/>
      <c r="N178" s="33"/>
      <c r="O178" s="34"/>
      <c r="P178" s="34"/>
      <c r="Q178" s="28"/>
      <c r="R178" s="28"/>
      <c r="S178" s="28"/>
      <c r="AD178" s="36"/>
      <c r="AE178" s="36"/>
      <c r="AF178" s="28"/>
      <c r="AG178" s="28"/>
      <c r="AH178" s="36"/>
      <c r="AI178" s="36"/>
      <c r="AJ178" s="2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6"/>
      <c r="AE181" s="36"/>
      <c r="AF181"/>
      <c r="AG181"/>
      <c r="AH181" s="36"/>
      <c r="AI181" s="36"/>
      <c r="AJ181"/>
    </row>
    <row r="182" spans="1:38" s="35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6"/>
      <c r="AE182" s="36"/>
      <c r="AF182"/>
      <c r="AG182"/>
      <c r="AH182" s="36"/>
      <c r="AI182" s="36"/>
      <c r="AJ182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6"/>
      <c r="AE193" s="36"/>
      <c r="AF193"/>
      <c r="AG193"/>
      <c r="AH193" s="41"/>
      <c r="AI193" s="36"/>
      <c r="AJ193"/>
    </row>
    <row r="194" spans="1:38" s="35" customFormat="1" ht="15" x14ac:dyDescent="0.25">
      <c r="A194" s="28"/>
      <c r="B194" s="28"/>
      <c r="C194" s="28"/>
      <c r="D194" s="29"/>
      <c r="E194" s="30"/>
      <c r="F194" s="31"/>
      <c r="G194" s="32"/>
      <c r="H194" s="30"/>
      <c r="I194" s="31"/>
      <c r="J194" s="32"/>
      <c r="K194" s="30"/>
      <c r="L194" s="31"/>
      <c r="M194" s="32"/>
      <c r="N194" s="33"/>
      <c r="O194" s="34"/>
      <c r="P194" s="34"/>
      <c r="Q194" s="28"/>
      <c r="R194" s="28"/>
      <c r="S194" s="28"/>
      <c r="AD194" s="36"/>
      <c r="AE194" s="36"/>
      <c r="AF194" s="28"/>
      <c r="AG194" s="28"/>
      <c r="AH194" s="41"/>
      <c r="AI194" s="36"/>
      <c r="AJ194" s="28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s="35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AD196" s="36"/>
      <c r="AE196" s="36"/>
      <c r="AF196"/>
      <c r="AG196"/>
      <c r="AH196" s="41"/>
      <c r="AI196" s="36"/>
      <c r="AJ196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54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54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54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Magut</cp:lastModifiedBy>
  <dcterms:created xsi:type="dcterms:W3CDTF">2017-05-09T09:56:38Z</dcterms:created>
  <dcterms:modified xsi:type="dcterms:W3CDTF">2022-05-20T06:01:44Z</dcterms:modified>
</cp:coreProperties>
</file>