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9" i="3" l="1"/>
  <c r="N19" i="3"/>
  <c r="O19" i="3"/>
  <c r="P19" i="3"/>
  <c r="BN19" i="3" s="1"/>
  <c r="Q19" i="3"/>
  <c r="R19" i="3"/>
  <c r="S19" i="3"/>
  <c r="T19" i="3"/>
  <c r="U19" i="3"/>
  <c r="V19" i="3"/>
  <c r="W19" i="3"/>
  <c r="X19" i="3"/>
  <c r="Y19" i="3"/>
  <c r="Z19" i="3"/>
  <c r="AA19" i="3"/>
  <c r="AB19" i="3"/>
  <c r="BL19" i="3" s="1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M20" i="3"/>
  <c r="N20" i="3"/>
  <c r="BN20" i="3" s="1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BL21" i="3" s="1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M22" i="3"/>
  <c r="N22" i="3"/>
  <c r="BN22" i="3" s="1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L23" i="3"/>
  <c r="M24" i="3"/>
  <c r="N24" i="3"/>
  <c r="BN24" i="3" s="1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M25" i="3"/>
  <c r="BN25" i="3" s="1"/>
  <c r="N25" i="3"/>
  <c r="O25" i="3"/>
  <c r="P25" i="3"/>
  <c r="Q25" i="3"/>
  <c r="BJ25" i="3" s="1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L25" i="3"/>
  <c r="M26" i="3"/>
  <c r="N26" i="3"/>
  <c r="O26" i="3"/>
  <c r="BL26" i="3" s="1"/>
  <c r="P26" i="3"/>
  <c r="Q26" i="3"/>
  <c r="R26" i="3"/>
  <c r="S26" i="3"/>
  <c r="BM26" i="3" s="1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N26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M29" i="3"/>
  <c r="BN29" i="3" s="1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BL29" i="3" s="1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M30" i="3"/>
  <c r="N30" i="3"/>
  <c r="BN30" i="3" s="1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L31" i="3"/>
  <c r="M32" i="3"/>
  <c r="N32" i="3"/>
  <c r="BN32" i="3" s="1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M33" i="3"/>
  <c r="BN33" i="3" s="1"/>
  <c r="N33" i="3"/>
  <c r="O33" i="3"/>
  <c r="P33" i="3"/>
  <c r="Q33" i="3"/>
  <c r="BJ33" i="3" s="1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L33" i="3"/>
  <c r="M34" i="3"/>
  <c r="N34" i="3"/>
  <c r="O34" i="3"/>
  <c r="BL34" i="3" s="1"/>
  <c r="P34" i="3"/>
  <c r="Q34" i="3"/>
  <c r="R34" i="3"/>
  <c r="S34" i="3"/>
  <c r="BM34" i="3" s="1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N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L37" i="3" s="1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M38" i="3"/>
  <c r="N38" i="3"/>
  <c r="BN38" i="3" s="1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L39" i="3"/>
  <c r="M40" i="3"/>
  <c r="N40" i="3"/>
  <c r="BN40" i="3" s="1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M41" i="3"/>
  <c r="BN41" i="3" s="1"/>
  <c r="N41" i="3"/>
  <c r="O41" i="3"/>
  <c r="P41" i="3"/>
  <c r="Q41" i="3"/>
  <c r="BJ41" i="3" s="1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L41" i="3"/>
  <c r="M42" i="3"/>
  <c r="N42" i="3"/>
  <c r="O42" i="3"/>
  <c r="BL42" i="3" s="1"/>
  <c r="P42" i="3"/>
  <c r="Q42" i="3"/>
  <c r="R42" i="3"/>
  <c r="S42" i="3"/>
  <c r="BM42" i="3" s="1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N42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BL45" i="3" s="1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M46" i="3"/>
  <c r="N46" i="3"/>
  <c r="BN46" i="3" s="1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M47" i="3"/>
  <c r="BN47" i="3" s="1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L47" i="3"/>
  <c r="M48" i="3"/>
  <c r="N48" i="3"/>
  <c r="BN48" i="3" s="1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M49" i="3"/>
  <c r="BN49" i="3" s="1"/>
  <c r="N49" i="3"/>
  <c r="O49" i="3"/>
  <c r="P49" i="3"/>
  <c r="Q49" i="3"/>
  <c r="BJ49" i="3" s="1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L49" i="3"/>
  <c r="M50" i="3"/>
  <c r="N50" i="3"/>
  <c r="O50" i="3"/>
  <c r="BL50" i="3" s="1"/>
  <c r="P50" i="3"/>
  <c r="Q50" i="3"/>
  <c r="R50" i="3"/>
  <c r="S50" i="3"/>
  <c r="BM50" i="3" s="1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N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BL53" i="3" s="1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M54" i="3"/>
  <c r="N54" i="3"/>
  <c r="BN54" i="3" s="1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M55" i="3"/>
  <c r="BN55" i="3" s="1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L55" i="3"/>
  <c r="M56" i="3"/>
  <c r="N56" i="3"/>
  <c r="BN56" i="3" s="1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M57" i="3"/>
  <c r="BN57" i="3" s="1"/>
  <c r="N57" i="3"/>
  <c r="O57" i="3"/>
  <c r="P57" i="3"/>
  <c r="Q57" i="3"/>
  <c r="BJ57" i="3" s="1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L57" i="3"/>
  <c r="M58" i="3"/>
  <c r="N58" i="3"/>
  <c r="O58" i="3"/>
  <c r="BL58" i="3" s="1"/>
  <c r="P58" i="3"/>
  <c r="Q58" i="3"/>
  <c r="R58" i="3"/>
  <c r="S58" i="3"/>
  <c r="BM58" i="3" s="1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N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BL61" i="3" s="1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M62" i="3"/>
  <c r="N62" i="3"/>
  <c r="BN62" i="3" s="1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M63" i="3"/>
  <c r="BN63" i="3" s="1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L63" i="3"/>
  <c r="M64" i="3"/>
  <c r="N64" i="3"/>
  <c r="BN64" i="3" s="1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M65" i="3"/>
  <c r="BN65" i="3" s="1"/>
  <c r="N65" i="3"/>
  <c r="O65" i="3"/>
  <c r="P65" i="3"/>
  <c r="Q65" i="3"/>
  <c r="BJ65" i="3" s="1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L65" i="3"/>
  <c r="M66" i="3"/>
  <c r="N66" i="3"/>
  <c r="O66" i="3"/>
  <c r="BL66" i="3" s="1"/>
  <c r="P66" i="3"/>
  <c r="Q66" i="3"/>
  <c r="R66" i="3"/>
  <c r="S66" i="3"/>
  <c r="BM66" i="3" s="1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N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BL69" i="3" s="1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M70" i="3"/>
  <c r="N70" i="3"/>
  <c r="BN70" i="3" s="1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M71" i="3"/>
  <c r="BN71" i="3" s="1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L71" i="3"/>
  <c r="M72" i="3"/>
  <c r="N72" i="3"/>
  <c r="BN72" i="3" s="1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M73" i="3"/>
  <c r="BN73" i="3" s="1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M75" i="3" s="1"/>
  <c r="BH75" i="3"/>
  <c r="BI75" i="3"/>
  <c r="BK75" i="3"/>
  <c r="BL75" i="3"/>
  <c r="BN75" i="3"/>
  <c r="M76" i="3"/>
  <c r="N76" i="3"/>
  <c r="O76" i="3"/>
  <c r="P76" i="3"/>
  <c r="Q76" i="3"/>
  <c r="R76" i="3"/>
  <c r="BL76" i="3" s="1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M76" i="3"/>
  <c r="M77" i="3"/>
  <c r="N77" i="3"/>
  <c r="O77" i="3"/>
  <c r="P77" i="3"/>
  <c r="Q77" i="3"/>
  <c r="R77" i="3"/>
  <c r="S77" i="3"/>
  <c r="T77" i="3"/>
  <c r="BJ77" i="3" s="1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M78" i="3"/>
  <c r="N78" i="3"/>
  <c r="O78" i="3"/>
  <c r="P78" i="3"/>
  <c r="Q78" i="3"/>
  <c r="R78" i="3"/>
  <c r="S78" i="3"/>
  <c r="T78" i="3"/>
  <c r="U78" i="3"/>
  <c r="BM78" i="3" s="1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M80" i="3"/>
  <c r="N80" i="3"/>
  <c r="O80" i="3"/>
  <c r="P80" i="3"/>
  <c r="Q80" i="3"/>
  <c r="R80" i="3"/>
  <c r="S80" i="3"/>
  <c r="T80" i="3"/>
  <c r="U80" i="3"/>
  <c r="BM80" i="3" s="1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M82" i="3"/>
  <c r="N82" i="3"/>
  <c r="O82" i="3"/>
  <c r="P82" i="3"/>
  <c r="Q82" i="3"/>
  <c r="R82" i="3"/>
  <c r="S82" i="3"/>
  <c r="T82" i="3"/>
  <c r="U82" i="3"/>
  <c r="BM82" i="3" s="1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M84" i="3"/>
  <c r="N84" i="3"/>
  <c r="O84" i="3"/>
  <c r="P84" i="3"/>
  <c r="Q84" i="3"/>
  <c r="R84" i="3"/>
  <c r="S84" i="3"/>
  <c r="T84" i="3"/>
  <c r="U84" i="3"/>
  <c r="BM84" i="3" s="1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M86" i="3"/>
  <c r="N86" i="3"/>
  <c r="O86" i="3"/>
  <c r="P86" i="3"/>
  <c r="Q86" i="3"/>
  <c r="R86" i="3"/>
  <c r="S86" i="3"/>
  <c r="T86" i="3"/>
  <c r="U86" i="3"/>
  <c r="BM86" i="3" s="1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M87" i="3"/>
  <c r="N87" i="3"/>
  <c r="O87" i="3"/>
  <c r="P87" i="3"/>
  <c r="Q87" i="3"/>
  <c r="R87" i="3"/>
  <c r="S87" i="3"/>
  <c r="BK87" i="3" s="1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M88" i="3"/>
  <c r="N88" i="3"/>
  <c r="O88" i="3"/>
  <c r="P88" i="3"/>
  <c r="Q88" i="3"/>
  <c r="R88" i="3"/>
  <c r="S88" i="3"/>
  <c r="T88" i="3"/>
  <c r="U88" i="3"/>
  <c r="BM88" i="3" s="1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M90" i="3"/>
  <c r="N90" i="3"/>
  <c r="O90" i="3"/>
  <c r="P90" i="3"/>
  <c r="Q90" i="3"/>
  <c r="R90" i="3"/>
  <c r="S90" i="3"/>
  <c r="T90" i="3"/>
  <c r="U90" i="3"/>
  <c r="BM90" i="3" s="1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M92" i="3"/>
  <c r="N92" i="3"/>
  <c r="O92" i="3"/>
  <c r="P92" i="3"/>
  <c r="Q92" i="3"/>
  <c r="R92" i="3"/>
  <c r="S92" i="3"/>
  <c r="T92" i="3"/>
  <c r="U92" i="3"/>
  <c r="BM92" i="3" s="1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M94" i="3"/>
  <c r="N94" i="3"/>
  <c r="O94" i="3"/>
  <c r="P94" i="3"/>
  <c r="Q94" i="3"/>
  <c r="R94" i="3"/>
  <c r="S94" i="3"/>
  <c r="T94" i="3"/>
  <c r="U94" i="3"/>
  <c r="BM94" i="3" s="1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M96" i="3"/>
  <c r="N96" i="3"/>
  <c r="O96" i="3"/>
  <c r="P96" i="3"/>
  <c r="Q96" i="3"/>
  <c r="R96" i="3"/>
  <c r="S96" i="3"/>
  <c r="T96" i="3"/>
  <c r="U96" i="3"/>
  <c r="BM96" i="3" s="1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M97" i="3"/>
  <c r="N97" i="3"/>
  <c r="O97" i="3"/>
  <c r="BN97" i="3" s="1"/>
  <c r="P97" i="3"/>
  <c r="Q97" i="3"/>
  <c r="R97" i="3"/>
  <c r="S97" i="3"/>
  <c r="BK97" i="3" s="1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L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K98" i="3" s="1"/>
  <c r="AD98" i="3"/>
  <c r="AE98" i="3"/>
  <c r="AF98" i="3"/>
  <c r="AG98" i="3"/>
  <c r="AH98" i="3"/>
  <c r="AI98" i="3"/>
  <c r="AJ98" i="3"/>
  <c r="AK98" i="3"/>
  <c r="AL98" i="3"/>
  <c r="AM98" i="3"/>
  <c r="AN98" i="3"/>
  <c r="AO98" i="3"/>
  <c r="BJ98" i="3" s="1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M98" i="3"/>
  <c r="BN98" i="3"/>
  <c r="M99" i="3"/>
  <c r="N99" i="3"/>
  <c r="O99" i="3"/>
  <c r="BL99" i="3" s="1"/>
  <c r="P99" i="3"/>
  <c r="Q99" i="3"/>
  <c r="R99" i="3"/>
  <c r="S99" i="3"/>
  <c r="BM99" i="3" s="1"/>
  <c r="T99" i="3"/>
  <c r="U99" i="3"/>
  <c r="V99" i="3"/>
  <c r="W99" i="3"/>
  <c r="BJ99" i="3" s="1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BK99" i="3" s="1"/>
  <c r="AZ99" i="3"/>
  <c r="BA99" i="3"/>
  <c r="BB99" i="3"/>
  <c r="BC99" i="3"/>
  <c r="BD99" i="3"/>
  <c r="BE99" i="3"/>
  <c r="BF99" i="3"/>
  <c r="BG99" i="3"/>
  <c r="BH99" i="3"/>
  <c r="BI99" i="3"/>
  <c r="M100" i="3"/>
  <c r="BN100" i="3" s="1"/>
  <c r="N100" i="3"/>
  <c r="O100" i="3"/>
  <c r="P100" i="3"/>
  <c r="Q100" i="3"/>
  <c r="BJ100" i="3" s="1"/>
  <c r="R100" i="3"/>
  <c r="BL100" i="3" s="1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M100" i="3" s="1"/>
  <c r="M101" i="3"/>
  <c r="N101" i="3"/>
  <c r="O101" i="3"/>
  <c r="BL101" i="3" s="1"/>
  <c r="P101" i="3"/>
  <c r="Q101" i="3"/>
  <c r="R101" i="3"/>
  <c r="S101" i="3"/>
  <c r="BM101" i="3" s="1"/>
  <c r="T101" i="3"/>
  <c r="U101" i="3"/>
  <c r="V101" i="3"/>
  <c r="W101" i="3"/>
  <c r="BJ101" i="3" s="1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K101" i="3"/>
  <c r="M102" i="3"/>
  <c r="BN102" i="3" s="1"/>
  <c r="N102" i="3"/>
  <c r="O102" i="3"/>
  <c r="P102" i="3"/>
  <c r="Q102" i="3"/>
  <c r="BJ102" i="3" s="1"/>
  <c r="R102" i="3"/>
  <c r="S102" i="3"/>
  <c r="T102" i="3"/>
  <c r="U102" i="3"/>
  <c r="BL102" i="3" s="1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M102" i="3" s="1"/>
  <c r="M103" i="3"/>
  <c r="N103" i="3"/>
  <c r="O103" i="3"/>
  <c r="BL103" i="3" s="1"/>
  <c r="P103" i="3"/>
  <c r="Q103" i="3"/>
  <c r="R103" i="3"/>
  <c r="S103" i="3"/>
  <c r="BM103" i="3" s="1"/>
  <c r="T103" i="3"/>
  <c r="U103" i="3"/>
  <c r="V103" i="3"/>
  <c r="W103" i="3"/>
  <c r="BJ103" i="3" s="1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K103" i="3"/>
  <c r="M104" i="3"/>
  <c r="BN104" i="3" s="1"/>
  <c r="N104" i="3"/>
  <c r="O104" i="3"/>
  <c r="P104" i="3"/>
  <c r="Q104" i="3"/>
  <c r="BJ104" i="3" s="1"/>
  <c r="R104" i="3"/>
  <c r="S104" i="3"/>
  <c r="T104" i="3"/>
  <c r="U104" i="3"/>
  <c r="BL104" i="3" s="1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M104" i="3" s="1"/>
  <c r="BB104" i="3"/>
  <c r="BC104" i="3"/>
  <c r="BD104" i="3"/>
  <c r="BE104" i="3"/>
  <c r="BF104" i="3"/>
  <c r="BG104" i="3"/>
  <c r="BH104" i="3"/>
  <c r="BI104" i="3"/>
  <c r="M9" i="3"/>
  <c r="N9" i="3"/>
  <c r="O9" i="3"/>
  <c r="BN9" i="3" s="1"/>
  <c r="P9" i="3"/>
  <c r="BK9" i="3" s="1"/>
  <c r="Q9" i="3"/>
  <c r="R9" i="3"/>
  <c r="S9" i="3"/>
  <c r="BM9" i="3" s="1"/>
  <c r="T9" i="3"/>
  <c r="BJ9" i="3" s="1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L9" i="3"/>
  <c r="M10" i="3"/>
  <c r="BK10" i="3" s="1"/>
  <c r="N10" i="3"/>
  <c r="O10" i="3"/>
  <c r="P10" i="3"/>
  <c r="Q10" i="3"/>
  <c r="R10" i="3"/>
  <c r="BL10" i="3" s="1"/>
  <c r="S10" i="3"/>
  <c r="T10" i="3"/>
  <c r="U10" i="3"/>
  <c r="V10" i="3"/>
  <c r="BM10" i="3" s="1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N10" i="3"/>
  <c r="M11" i="3"/>
  <c r="N11" i="3"/>
  <c r="O11" i="3"/>
  <c r="BN11" i="3" s="1"/>
  <c r="P11" i="3"/>
  <c r="BK11" i="3" s="1"/>
  <c r="Q11" i="3"/>
  <c r="R11" i="3"/>
  <c r="S11" i="3"/>
  <c r="BM11" i="3" s="1"/>
  <c r="T11" i="3"/>
  <c r="BJ11" i="3" s="1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L11" i="3"/>
  <c r="M12" i="3"/>
  <c r="BK12" i="3" s="1"/>
  <c r="N12" i="3"/>
  <c r="O12" i="3"/>
  <c r="P12" i="3"/>
  <c r="Q12" i="3"/>
  <c r="R12" i="3"/>
  <c r="BL12" i="3" s="1"/>
  <c r="S12" i="3"/>
  <c r="T12" i="3"/>
  <c r="U12" i="3"/>
  <c r="V12" i="3"/>
  <c r="BM12" i="3" s="1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N12" i="3"/>
  <c r="M13" i="3"/>
  <c r="N13" i="3"/>
  <c r="O13" i="3"/>
  <c r="BN13" i="3" s="1"/>
  <c r="P13" i="3"/>
  <c r="BK13" i="3" s="1"/>
  <c r="Q13" i="3"/>
  <c r="R13" i="3"/>
  <c r="S13" i="3"/>
  <c r="BM13" i="3" s="1"/>
  <c r="T13" i="3"/>
  <c r="BJ13" i="3" s="1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L13" i="3"/>
  <c r="M14" i="3"/>
  <c r="BK14" i="3" s="1"/>
  <c r="N14" i="3"/>
  <c r="O14" i="3"/>
  <c r="P14" i="3"/>
  <c r="Q14" i="3"/>
  <c r="R14" i="3"/>
  <c r="BL14" i="3" s="1"/>
  <c r="S14" i="3"/>
  <c r="T14" i="3"/>
  <c r="U14" i="3"/>
  <c r="V14" i="3"/>
  <c r="BM14" i="3" s="1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J14" i="3" s="1"/>
  <c r="BC14" i="3"/>
  <c r="BD14" i="3"/>
  <c r="BE14" i="3"/>
  <c r="BF14" i="3"/>
  <c r="BG14" i="3"/>
  <c r="BH14" i="3"/>
  <c r="BI14" i="3"/>
  <c r="BN14" i="3"/>
  <c r="M15" i="3"/>
  <c r="N15" i="3"/>
  <c r="O15" i="3"/>
  <c r="BN15" i="3" s="1"/>
  <c r="P15" i="3"/>
  <c r="BK15" i="3" s="1"/>
  <c r="Q15" i="3"/>
  <c r="R15" i="3"/>
  <c r="S15" i="3"/>
  <c r="BM15" i="3" s="1"/>
  <c r="T15" i="3"/>
  <c r="BJ15" i="3" s="1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L15" i="3"/>
  <c r="M16" i="3"/>
  <c r="BK16" i="3" s="1"/>
  <c r="N16" i="3"/>
  <c r="O16" i="3"/>
  <c r="P16" i="3"/>
  <c r="Q16" i="3"/>
  <c r="R16" i="3"/>
  <c r="BL16" i="3" s="1"/>
  <c r="S16" i="3"/>
  <c r="T16" i="3"/>
  <c r="U16" i="3"/>
  <c r="V16" i="3"/>
  <c r="BM16" i="3" s="1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N16" i="3"/>
  <c r="M17" i="3"/>
  <c r="N17" i="3"/>
  <c r="O17" i="3"/>
  <c r="BN17" i="3" s="1"/>
  <c r="P17" i="3"/>
  <c r="BK17" i="3" s="1"/>
  <c r="Q17" i="3"/>
  <c r="R17" i="3"/>
  <c r="S17" i="3"/>
  <c r="BM17" i="3" s="1"/>
  <c r="T17" i="3"/>
  <c r="BJ17" i="3" s="1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L17" i="3"/>
  <c r="M18" i="3"/>
  <c r="BK18" i="3" s="1"/>
  <c r="N18" i="3"/>
  <c r="O18" i="3"/>
  <c r="P18" i="3"/>
  <c r="Q18" i="3"/>
  <c r="R18" i="3"/>
  <c r="BL18" i="3" s="1"/>
  <c r="S18" i="3"/>
  <c r="T18" i="3"/>
  <c r="U18" i="3"/>
  <c r="V18" i="3"/>
  <c r="BM18" i="3" s="1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N18" i="3"/>
  <c r="E17" i="3"/>
  <c r="F17" i="3"/>
  <c r="G17" i="3"/>
  <c r="H17" i="3"/>
  <c r="I17" i="3"/>
  <c r="J17" i="3"/>
  <c r="K17" i="3"/>
  <c r="L17" i="3"/>
  <c r="E18" i="3"/>
  <c r="K18" i="3" s="1"/>
  <c r="F18" i="3"/>
  <c r="G18" i="3"/>
  <c r="H18" i="3"/>
  <c r="L18" i="3" s="1"/>
  <c r="I18" i="3"/>
  <c r="J18" i="3"/>
  <c r="E19" i="3"/>
  <c r="K19" i="3" s="1"/>
  <c r="F19" i="3"/>
  <c r="G19" i="3"/>
  <c r="H19" i="3"/>
  <c r="L19" i="3" s="1"/>
  <c r="I19" i="3"/>
  <c r="J19" i="3"/>
  <c r="E20" i="3"/>
  <c r="K20" i="3" s="1"/>
  <c r="F20" i="3"/>
  <c r="G20" i="3"/>
  <c r="H20" i="3"/>
  <c r="L20" i="3" s="1"/>
  <c r="I20" i="3"/>
  <c r="J20" i="3"/>
  <c r="E21" i="3"/>
  <c r="K21" i="3" s="1"/>
  <c r="F21" i="3"/>
  <c r="G21" i="3"/>
  <c r="H21" i="3"/>
  <c r="I21" i="3"/>
  <c r="J21" i="3"/>
  <c r="L21" i="3"/>
  <c r="E22" i="3"/>
  <c r="K22" i="3" s="1"/>
  <c r="F22" i="3"/>
  <c r="G22" i="3"/>
  <c r="H22" i="3"/>
  <c r="L22" i="3" s="1"/>
  <c r="I22" i="3"/>
  <c r="J22" i="3"/>
  <c r="E23" i="3"/>
  <c r="K23" i="3" s="1"/>
  <c r="F23" i="3"/>
  <c r="G23" i="3"/>
  <c r="H23" i="3"/>
  <c r="L23" i="3" s="1"/>
  <c r="I23" i="3"/>
  <c r="J23" i="3"/>
  <c r="E24" i="3"/>
  <c r="K24" i="3" s="1"/>
  <c r="F24" i="3"/>
  <c r="G24" i="3"/>
  <c r="H24" i="3"/>
  <c r="L24" i="3" s="1"/>
  <c r="I24" i="3"/>
  <c r="J24" i="3"/>
  <c r="E25" i="3"/>
  <c r="K25" i="3" s="1"/>
  <c r="F25" i="3"/>
  <c r="G25" i="3"/>
  <c r="H25" i="3"/>
  <c r="I25" i="3"/>
  <c r="J25" i="3"/>
  <c r="L25" i="3"/>
  <c r="E26" i="3"/>
  <c r="K26" i="3" s="1"/>
  <c r="F26" i="3"/>
  <c r="G26" i="3"/>
  <c r="H26" i="3"/>
  <c r="L26" i="3" s="1"/>
  <c r="I26" i="3"/>
  <c r="J26" i="3"/>
  <c r="E27" i="3"/>
  <c r="K27" i="3" s="1"/>
  <c r="F27" i="3"/>
  <c r="G27" i="3"/>
  <c r="H27" i="3"/>
  <c r="L27" i="3" s="1"/>
  <c r="I27" i="3"/>
  <c r="J27" i="3"/>
  <c r="E28" i="3"/>
  <c r="K28" i="3" s="1"/>
  <c r="F28" i="3"/>
  <c r="G28" i="3"/>
  <c r="H28" i="3"/>
  <c r="L28" i="3" s="1"/>
  <c r="I28" i="3"/>
  <c r="J28" i="3"/>
  <c r="E29" i="3"/>
  <c r="K29" i="3" s="1"/>
  <c r="F29" i="3"/>
  <c r="G29" i="3"/>
  <c r="H29" i="3"/>
  <c r="I29" i="3"/>
  <c r="J29" i="3"/>
  <c r="L29" i="3"/>
  <c r="E30" i="3"/>
  <c r="K30" i="3" s="1"/>
  <c r="F30" i="3"/>
  <c r="G30" i="3"/>
  <c r="H30" i="3"/>
  <c r="L30" i="3" s="1"/>
  <c r="I30" i="3"/>
  <c r="J30" i="3"/>
  <c r="E31" i="3"/>
  <c r="K31" i="3" s="1"/>
  <c r="F31" i="3"/>
  <c r="G31" i="3"/>
  <c r="H31" i="3"/>
  <c r="L31" i="3" s="1"/>
  <c r="I31" i="3"/>
  <c r="J31" i="3"/>
  <c r="E32" i="3"/>
  <c r="K32" i="3" s="1"/>
  <c r="F32" i="3"/>
  <c r="G32" i="3"/>
  <c r="H32" i="3"/>
  <c r="L32" i="3" s="1"/>
  <c r="I32" i="3"/>
  <c r="J32" i="3"/>
  <c r="E33" i="3"/>
  <c r="K33" i="3" s="1"/>
  <c r="F33" i="3"/>
  <c r="G33" i="3"/>
  <c r="H33" i="3"/>
  <c r="I33" i="3"/>
  <c r="J33" i="3"/>
  <c r="L33" i="3"/>
  <c r="E34" i="3"/>
  <c r="K34" i="3" s="1"/>
  <c r="F34" i="3"/>
  <c r="G34" i="3"/>
  <c r="H34" i="3"/>
  <c r="L34" i="3" s="1"/>
  <c r="I34" i="3"/>
  <c r="J34" i="3"/>
  <c r="E35" i="3"/>
  <c r="K35" i="3" s="1"/>
  <c r="F35" i="3"/>
  <c r="G35" i="3"/>
  <c r="H35" i="3"/>
  <c r="L35" i="3" s="1"/>
  <c r="I35" i="3"/>
  <c r="J35" i="3"/>
  <c r="E36" i="3"/>
  <c r="K36" i="3" s="1"/>
  <c r="F36" i="3"/>
  <c r="G36" i="3"/>
  <c r="H36" i="3"/>
  <c r="L36" i="3" s="1"/>
  <c r="I36" i="3"/>
  <c r="J36" i="3"/>
  <c r="E37" i="3"/>
  <c r="K37" i="3" s="1"/>
  <c r="F37" i="3"/>
  <c r="G37" i="3"/>
  <c r="H37" i="3"/>
  <c r="I37" i="3"/>
  <c r="J37" i="3"/>
  <c r="L37" i="3"/>
  <c r="E38" i="3"/>
  <c r="K38" i="3" s="1"/>
  <c r="F38" i="3"/>
  <c r="G38" i="3"/>
  <c r="H38" i="3"/>
  <c r="L38" i="3" s="1"/>
  <c r="I38" i="3"/>
  <c r="J38" i="3"/>
  <c r="E39" i="3"/>
  <c r="K39" i="3" s="1"/>
  <c r="F39" i="3"/>
  <c r="G39" i="3"/>
  <c r="H39" i="3"/>
  <c r="L39" i="3" s="1"/>
  <c r="I39" i="3"/>
  <c r="J39" i="3"/>
  <c r="E40" i="3"/>
  <c r="K40" i="3" s="1"/>
  <c r="F40" i="3"/>
  <c r="G40" i="3"/>
  <c r="H40" i="3"/>
  <c r="L40" i="3" s="1"/>
  <c r="I40" i="3"/>
  <c r="J40" i="3"/>
  <c r="E41" i="3"/>
  <c r="K41" i="3" s="1"/>
  <c r="F41" i="3"/>
  <c r="G41" i="3"/>
  <c r="H41" i="3"/>
  <c r="I41" i="3"/>
  <c r="J41" i="3"/>
  <c r="L41" i="3"/>
  <c r="E42" i="3"/>
  <c r="K42" i="3" s="1"/>
  <c r="F42" i="3"/>
  <c r="G42" i="3"/>
  <c r="H42" i="3"/>
  <c r="L42" i="3" s="1"/>
  <c r="I42" i="3"/>
  <c r="J42" i="3"/>
  <c r="E43" i="3"/>
  <c r="K43" i="3" s="1"/>
  <c r="F43" i="3"/>
  <c r="G43" i="3"/>
  <c r="H43" i="3"/>
  <c r="L43" i="3" s="1"/>
  <c r="I43" i="3"/>
  <c r="J43" i="3"/>
  <c r="E44" i="3"/>
  <c r="K44" i="3" s="1"/>
  <c r="F44" i="3"/>
  <c r="G44" i="3"/>
  <c r="H44" i="3"/>
  <c r="I44" i="3"/>
  <c r="L44" i="3" s="1"/>
  <c r="J44" i="3"/>
  <c r="E45" i="3"/>
  <c r="K45" i="3" s="1"/>
  <c r="F45" i="3"/>
  <c r="G45" i="3"/>
  <c r="H45" i="3"/>
  <c r="I45" i="3"/>
  <c r="J45" i="3"/>
  <c r="L45" i="3"/>
  <c r="E46" i="3"/>
  <c r="K46" i="3" s="1"/>
  <c r="F46" i="3"/>
  <c r="G46" i="3"/>
  <c r="H46" i="3"/>
  <c r="L46" i="3" s="1"/>
  <c r="I46" i="3"/>
  <c r="J46" i="3"/>
  <c r="E47" i="3"/>
  <c r="K47" i="3" s="1"/>
  <c r="F47" i="3"/>
  <c r="G47" i="3"/>
  <c r="H47" i="3"/>
  <c r="L47" i="3" s="1"/>
  <c r="I47" i="3"/>
  <c r="J47" i="3"/>
  <c r="E48" i="3"/>
  <c r="K48" i="3" s="1"/>
  <c r="F48" i="3"/>
  <c r="G48" i="3"/>
  <c r="H48" i="3"/>
  <c r="I48" i="3"/>
  <c r="L48" i="3" s="1"/>
  <c r="J48" i="3"/>
  <c r="E49" i="3"/>
  <c r="K49" i="3" s="1"/>
  <c r="F49" i="3"/>
  <c r="G49" i="3"/>
  <c r="H49" i="3"/>
  <c r="I49" i="3"/>
  <c r="J49" i="3"/>
  <c r="L49" i="3"/>
  <c r="E50" i="3"/>
  <c r="K50" i="3" s="1"/>
  <c r="F50" i="3"/>
  <c r="G50" i="3"/>
  <c r="H50" i="3"/>
  <c r="L50" i="3" s="1"/>
  <c r="I50" i="3"/>
  <c r="J50" i="3"/>
  <c r="E51" i="3"/>
  <c r="K51" i="3" s="1"/>
  <c r="F51" i="3"/>
  <c r="G51" i="3"/>
  <c r="H51" i="3"/>
  <c r="L51" i="3" s="1"/>
  <c r="I51" i="3"/>
  <c r="J51" i="3"/>
  <c r="E52" i="3"/>
  <c r="K52" i="3" s="1"/>
  <c r="F52" i="3"/>
  <c r="G52" i="3"/>
  <c r="H52" i="3"/>
  <c r="I52" i="3"/>
  <c r="L52" i="3" s="1"/>
  <c r="J52" i="3"/>
  <c r="E53" i="3"/>
  <c r="K53" i="3" s="1"/>
  <c r="F53" i="3"/>
  <c r="G53" i="3"/>
  <c r="H53" i="3"/>
  <c r="I53" i="3"/>
  <c r="J53" i="3"/>
  <c r="L53" i="3"/>
  <c r="E54" i="3"/>
  <c r="K54" i="3" s="1"/>
  <c r="F54" i="3"/>
  <c r="G54" i="3"/>
  <c r="H54" i="3"/>
  <c r="L54" i="3" s="1"/>
  <c r="I54" i="3"/>
  <c r="J54" i="3"/>
  <c r="E55" i="3"/>
  <c r="K55" i="3" s="1"/>
  <c r="F55" i="3"/>
  <c r="G55" i="3"/>
  <c r="H55" i="3"/>
  <c r="L55" i="3" s="1"/>
  <c r="I55" i="3"/>
  <c r="J55" i="3"/>
  <c r="E56" i="3"/>
  <c r="K56" i="3" s="1"/>
  <c r="F56" i="3"/>
  <c r="G56" i="3"/>
  <c r="H56" i="3"/>
  <c r="I56" i="3"/>
  <c r="L56" i="3" s="1"/>
  <c r="J56" i="3"/>
  <c r="E57" i="3"/>
  <c r="K57" i="3" s="1"/>
  <c r="F57" i="3"/>
  <c r="G57" i="3"/>
  <c r="H57" i="3"/>
  <c r="I57" i="3"/>
  <c r="J57" i="3"/>
  <c r="L57" i="3"/>
  <c r="E58" i="3"/>
  <c r="K58" i="3" s="1"/>
  <c r="F58" i="3"/>
  <c r="G58" i="3"/>
  <c r="H58" i="3"/>
  <c r="L58" i="3" s="1"/>
  <c r="I58" i="3"/>
  <c r="J58" i="3"/>
  <c r="E59" i="3"/>
  <c r="K59" i="3" s="1"/>
  <c r="F59" i="3"/>
  <c r="G59" i="3"/>
  <c r="H59" i="3"/>
  <c r="L59" i="3" s="1"/>
  <c r="I59" i="3"/>
  <c r="J59" i="3"/>
  <c r="E60" i="3"/>
  <c r="K60" i="3" s="1"/>
  <c r="F60" i="3"/>
  <c r="G60" i="3"/>
  <c r="H60" i="3"/>
  <c r="L60" i="3" s="1"/>
  <c r="I60" i="3"/>
  <c r="J60" i="3"/>
  <c r="E61" i="3"/>
  <c r="K61" i="3" s="1"/>
  <c r="F61" i="3"/>
  <c r="G61" i="3"/>
  <c r="H61" i="3"/>
  <c r="I61" i="3"/>
  <c r="J61" i="3"/>
  <c r="L61" i="3"/>
  <c r="E62" i="3"/>
  <c r="K62" i="3" s="1"/>
  <c r="F62" i="3"/>
  <c r="G62" i="3"/>
  <c r="H62" i="3"/>
  <c r="L62" i="3" s="1"/>
  <c r="I62" i="3"/>
  <c r="J62" i="3"/>
  <c r="E63" i="3"/>
  <c r="K63" i="3" s="1"/>
  <c r="F63" i="3"/>
  <c r="G63" i="3"/>
  <c r="H63" i="3"/>
  <c r="L63" i="3" s="1"/>
  <c r="I63" i="3"/>
  <c r="J63" i="3"/>
  <c r="E64" i="3"/>
  <c r="F64" i="3"/>
  <c r="G64" i="3"/>
  <c r="H64" i="3"/>
  <c r="I64" i="3"/>
  <c r="L64" i="3" s="1"/>
  <c r="J64" i="3"/>
  <c r="E65" i="3"/>
  <c r="F65" i="3"/>
  <c r="G65" i="3"/>
  <c r="H65" i="3"/>
  <c r="I65" i="3"/>
  <c r="J65" i="3"/>
  <c r="L65" i="3"/>
  <c r="E66" i="3"/>
  <c r="K66" i="3" s="1"/>
  <c r="F66" i="3"/>
  <c r="G66" i="3"/>
  <c r="H66" i="3"/>
  <c r="L66" i="3" s="1"/>
  <c r="I66" i="3"/>
  <c r="J66" i="3"/>
  <c r="E67" i="3"/>
  <c r="K67" i="3" s="1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/>
  <c r="E70" i="3"/>
  <c r="F70" i="3"/>
  <c r="G70" i="3"/>
  <c r="H70" i="3"/>
  <c r="L70" i="3" s="1"/>
  <c r="I70" i="3"/>
  <c r="J70" i="3"/>
  <c r="E71" i="3"/>
  <c r="K71" i="3" s="1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J73" i="3"/>
  <c r="L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L75" i="3" s="1"/>
  <c r="I75" i="3"/>
  <c r="J75" i="3"/>
  <c r="E76" i="3"/>
  <c r="F76" i="3"/>
  <c r="G76" i="3"/>
  <c r="H76" i="3"/>
  <c r="L76" i="3" s="1"/>
  <c r="I76" i="3"/>
  <c r="J76" i="3"/>
  <c r="E77" i="3"/>
  <c r="F77" i="3"/>
  <c r="G77" i="3"/>
  <c r="H77" i="3"/>
  <c r="I77" i="3"/>
  <c r="J77" i="3"/>
  <c r="L77" i="3"/>
  <c r="E78" i="3"/>
  <c r="F78" i="3"/>
  <c r="G78" i="3"/>
  <c r="H78" i="3"/>
  <c r="L78" i="3" s="1"/>
  <c r="I78" i="3"/>
  <c r="J78" i="3"/>
  <c r="E79" i="3"/>
  <c r="K79" i="3" s="1"/>
  <c r="F79" i="3"/>
  <c r="G79" i="3"/>
  <c r="H79" i="3"/>
  <c r="L79" i="3" s="1"/>
  <c r="I79" i="3"/>
  <c r="J79" i="3"/>
  <c r="E80" i="3"/>
  <c r="F80" i="3"/>
  <c r="G80" i="3"/>
  <c r="H80" i="3"/>
  <c r="L80" i="3" s="1"/>
  <c r="I80" i="3"/>
  <c r="J80" i="3"/>
  <c r="E81" i="3"/>
  <c r="F81" i="3"/>
  <c r="G81" i="3"/>
  <c r="H81" i="3"/>
  <c r="I81" i="3"/>
  <c r="J81" i="3"/>
  <c r="L81" i="3"/>
  <c r="E82" i="3"/>
  <c r="F82" i="3"/>
  <c r="G82" i="3"/>
  <c r="H82" i="3"/>
  <c r="L82" i="3" s="1"/>
  <c r="I82" i="3"/>
  <c r="J82" i="3"/>
  <c r="E83" i="3"/>
  <c r="K83" i="3" s="1"/>
  <c r="F83" i="3"/>
  <c r="G83" i="3"/>
  <c r="H83" i="3"/>
  <c r="L83" i="3" s="1"/>
  <c r="I83" i="3"/>
  <c r="J83" i="3"/>
  <c r="E84" i="3"/>
  <c r="F84" i="3"/>
  <c r="G84" i="3"/>
  <c r="H84" i="3"/>
  <c r="L84" i="3" s="1"/>
  <c r="I84" i="3"/>
  <c r="J84" i="3"/>
  <c r="E85" i="3"/>
  <c r="F85" i="3"/>
  <c r="G85" i="3"/>
  <c r="H85" i="3"/>
  <c r="I85" i="3"/>
  <c r="J85" i="3"/>
  <c r="L85" i="3"/>
  <c r="E86" i="3"/>
  <c r="F86" i="3"/>
  <c r="G86" i="3"/>
  <c r="H86" i="3"/>
  <c r="L86" i="3" s="1"/>
  <c r="I86" i="3"/>
  <c r="J86" i="3"/>
  <c r="E87" i="3"/>
  <c r="K87" i="3" s="1"/>
  <c r="F87" i="3"/>
  <c r="G87" i="3"/>
  <c r="H87" i="3"/>
  <c r="L87" i="3" s="1"/>
  <c r="I87" i="3"/>
  <c r="J87" i="3"/>
  <c r="E88" i="3"/>
  <c r="F88" i="3"/>
  <c r="G88" i="3"/>
  <c r="H88" i="3"/>
  <c r="L88" i="3" s="1"/>
  <c r="I88" i="3"/>
  <c r="J88" i="3"/>
  <c r="E89" i="3"/>
  <c r="F89" i="3"/>
  <c r="G89" i="3"/>
  <c r="H89" i="3"/>
  <c r="I89" i="3"/>
  <c r="J89" i="3"/>
  <c r="L89" i="3"/>
  <c r="E90" i="3"/>
  <c r="F90" i="3"/>
  <c r="G90" i="3"/>
  <c r="H90" i="3"/>
  <c r="L90" i="3" s="1"/>
  <c r="I90" i="3"/>
  <c r="J90" i="3"/>
  <c r="E91" i="3"/>
  <c r="K91" i="3" s="1"/>
  <c r="F91" i="3"/>
  <c r="G91" i="3"/>
  <c r="H91" i="3"/>
  <c r="L91" i="3" s="1"/>
  <c r="I91" i="3"/>
  <c r="J91" i="3"/>
  <c r="E92" i="3"/>
  <c r="F92" i="3"/>
  <c r="G92" i="3"/>
  <c r="H92" i="3"/>
  <c r="L92" i="3" s="1"/>
  <c r="I92" i="3"/>
  <c r="J92" i="3"/>
  <c r="E93" i="3"/>
  <c r="F93" i="3"/>
  <c r="G93" i="3"/>
  <c r="H93" i="3"/>
  <c r="I93" i="3"/>
  <c r="J93" i="3"/>
  <c r="L93" i="3"/>
  <c r="E94" i="3"/>
  <c r="F94" i="3"/>
  <c r="G94" i="3"/>
  <c r="H94" i="3"/>
  <c r="L94" i="3" s="1"/>
  <c r="I94" i="3"/>
  <c r="J94" i="3"/>
  <c r="E95" i="3"/>
  <c r="K95" i="3" s="1"/>
  <c r="F95" i="3"/>
  <c r="G95" i="3"/>
  <c r="H95" i="3"/>
  <c r="L95" i="3" s="1"/>
  <c r="I95" i="3"/>
  <c r="J95" i="3"/>
  <c r="E96" i="3"/>
  <c r="F96" i="3"/>
  <c r="G96" i="3"/>
  <c r="H96" i="3"/>
  <c r="L96" i="3" s="1"/>
  <c r="I96" i="3"/>
  <c r="J96" i="3"/>
  <c r="E97" i="3"/>
  <c r="F97" i="3"/>
  <c r="G97" i="3"/>
  <c r="H97" i="3"/>
  <c r="I97" i="3"/>
  <c r="J97" i="3"/>
  <c r="L97" i="3"/>
  <c r="E98" i="3"/>
  <c r="F98" i="3"/>
  <c r="G98" i="3"/>
  <c r="H98" i="3"/>
  <c r="L98" i="3" s="1"/>
  <c r="I98" i="3"/>
  <c r="J98" i="3"/>
  <c r="E99" i="3"/>
  <c r="K99" i="3" s="1"/>
  <c r="F99" i="3"/>
  <c r="G99" i="3"/>
  <c r="H99" i="3"/>
  <c r="L99" i="3" s="1"/>
  <c r="I99" i="3"/>
  <c r="J99" i="3"/>
  <c r="E100" i="3"/>
  <c r="F100" i="3"/>
  <c r="G100" i="3"/>
  <c r="H100" i="3"/>
  <c r="L100" i="3" s="1"/>
  <c r="I100" i="3"/>
  <c r="J100" i="3"/>
  <c r="E101" i="3"/>
  <c r="F101" i="3"/>
  <c r="G101" i="3"/>
  <c r="H101" i="3"/>
  <c r="I101" i="3"/>
  <c r="J101" i="3"/>
  <c r="L101" i="3"/>
  <c r="E102" i="3"/>
  <c r="F102" i="3"/>
  <c r="G102" i="3"/>
  <c r="H102" i="3"/>
  <c r="L102" i="3" s="1"/>
  <c r="I102" i="3"/>
  <c r="J102" i="3"/>
  <c r="E103" i="3"/>
  <c r="K103" i="3" s="1"/>
  <c r="F103" i="3"/>
  <c r="G103" i="3"/>
  <c r="H103" i="3"/>
  <c r="L103" i="3" s="1"/>
  <c r="I103" i="3"/>
  <c r="J103" i="3"/>
  <c r="E104" i="3"/>
  <c r="K104" i="3" s="1"/>
  <c r="F104" i="3"/>
  <c r="G104" i="3"/>
  <c r="H104" i="3"/>
  <c r="L104" i="3" s="1"/>
  <c r="I104" i="3"/>
  <c r="J104" i="3"/>
  <c r="E9" i="3"/>
  <c r="F9" i="3"/>
  <c r="G9" i="3"/>
  <c r="H9" i="3"/>
  <c r="L9" i="3" s="1"/>
  <c r="I9" i="3"/>
  <c r="J9" i="3"/>
  <c r="K9" i="3"/>
  <c r="E10" i="3"/>
  <c r="F10" i="3"/>
  <c r="G10" i="3"/>
  <c r="H10" i="3"/>
  <c r="L10" i="3" s="1"/>
  <c r="I10" i="3"/>
  <c r="J10" i="3"/>
  <c r="K10" i="3"/>
  <c r="E11" i="3"/>
  <c r="F11" i="3"/>
  <c r="G11" i="3"/>
  <c r="H11" i="3"/>
  <c r="L11" i="3" s="1"/>
  <c r="I11" i="3"/>
  <c r="J11" i="3"/>
  <c r="K11" i="3"/>
  <c r="E12" i="3"/>
  <c r="F12" i="3"/>
  <c r="G12" i="3"/>
  <c r="H12" i="3"/>
  <c r="L12" i="3" s="1"/>
  <c r="I12" i="3"/>
  <c r="J12" i="3"/>
  <c r="K12" i="3"/>
  <c r="E13" i="3"/>
  <c r="F13" i="3"/>
  <c r="G13" i="3"/>
  <c r="H13" i="3"/>
  <c r="L13" i="3" s="1"/>
  <c r="I13" i="3"/>
  <c r="J13" i="3"/>
  <c r="K13" i="3"/>
  <c r="E14" i="3"/>
  <c r="F14" i="3"/>
  <c r="G14" i="3"/>
  <c r="H14" i="3"/>
  <c r="L14" i="3" s="1"/>
  <c r="I14" i="3"/>
  <c r="J14" i="3"/>
  <c r="K14" i="3"/>
  <c r="E15" i="3"/>
  <c r="F15" i="3"/>
  <c r="G15" i="3"/>
  <c r="K15" i="3" s="1"/>
  <c r="H15" i="3"/>
  <c r="L15" i="3" s="1"/>
  <c r="I15" i="3"/>
  <c r="J15" i="3"/>
  <c r="E16" i="3"/>
  <c r="K16" i="3" s="1"/>
  <c r="F16" i="3"/>
  <c r="G16" i="3"/>
  <c r="H16" i="3"/>
  <c r="L16" i="3" s="1"/>
  <c r="I16" i="3"/>
  <c r="J16" i="3"/>
  <c r="BJ96" i="3" l="1"/>
  <c r="BM95" i="3"/>
  <c r="BJ94" i="3"/>
  <c r="BM93" i="3"/>
  <c r="BM91" i="3"/>
  <c r="BM89" i="3"/>
  <c r="BJ86" i="3"/>
  <c r="BN86" i="3"/>
  <c r="BK86" i="3"/>
  <c r="BM85" i="3"/>
  <c r="BL85" i="3"/>
  <c r="BN85" i="3"/>
  <c r="BJ84" i="3"/>
  <c r="BN84" i="3"/>
  <c r="BK84" i="3"/>
  <c r="BM83" i="3"/>
  <c r="BL83" i="3"/>
  <c r="BN83" i="3"/>
  <c r="BJ82" i="3"/>
  <c r="BN82" i="3"/>
  <c r="BK82" i="3"/>
  <c r="BM81" i="3"/>
  <c r="BL81" i="3"/>
  <c r="BN81" i="3"/>
  <c r="BJ80" i="3"/>
  <c r="BN80" i="3"/>
  <c r="BK80" i="3"/>
  <c r="BM79" i="3"/>
  <c r="BL79" i="3"/>
  <c r="BN79" i="3"/>
  <c r="BJ78" i="3"/>
  <c r="BN78" i="3"/>
  <c r="BK78" i="3"/>
  <c r="BM77" i="3"/>
  <c r="BL77" i="3"/>
  <c r="BN77" i="3"/>
  <c r="BJ76" i="3"/>
  <c r="BN76" i="3"/>
  <c r="BK76" i="3"/>
  <c r="BL51" i="3"/>
  <c r="BM51" i="3"/>
  <c r="BK44" i="3"/>
  <c r="BN44" i="3"/>
  <c r="BN96" i="3"/>
  <c r="BK96" i="3"/>
  <c r="BL95" i="3"/>
  <c r="BN95" i="3"/>
  <c r="BN90" i="3"/>
  <c r="BK90" i="3"/>
  <c r="BJ88" i="3"/>
  <c r="BN88" i="3"/>
  <c r="BK88" i="3"/>
  <c r="BL87" i="3"/>
  <c r="BN87" i="3"/>
  <c r="BN103" i="3"/>
  <c r="BN101" i="3"/>
  <c r="BN99" i="3"/>
  <c r="BK95" i="3"/>
  <c r="BK93" i="3"/>
  <c r="BK91" i="3"/>
  <c r="BK89" i="3"/>
  <c r="BK85" i="3"/>
  <c r="BK83" i="3"/>
  <c r="BK81" i="3"/>
  <c r="BK79" i="3"/>
  <c r="BK74" i="3"/>
  <c r="BN74" i="3"/>
  <c r="BL59" i="3"/>
  <c r="BM59" i="3"/>
  <c r="BK52" i="3"/>
  <c r="BN52" i="3"/>
  <c r="BL27" i="3"/>
  <c r="BM27" i="3"/>
  <c r="BM97" i="3"/>
  <c r="BJ92" i="3"/>
  <c r="BL89" i="3"/>
  <c r="BN89" i="3"/>
  <c r="BM87" i="3"/>
  <c r="BK104" i="3"/>
  <c r="BK102" i="3"/>
  <c r="BK100" i="3"/>
  <c r="BL98" i="3"/>
  <c r="BL67" i="3"/>
  <c r="BM67" i="3"/>
  <c r="BK60" i="3"/>
  <c r="BN60" i="3"/>
  <c r="BL35" i="3"/>
  <c r="BM35" i="3"/>
  <c r="BK28" i="3"/>
  <c r="BN28" i="3"/>
  <c r="BN94" i="3"/>
  <c r="BK94" i="3"/>
  <c r="BL93" i="3"/>
  <c r="BN93" i="3"/>
  <c r="BN92" i="3"/>
  <c r="BK92" i="3"/>
  <c r="BL91" i="3"/>
  <c r="BN91" i="3"/>
  <c r="BJ90" i="3"/>
  <c r="BJ97" i="3"/>
  <c r="BL96" i="3"/>
  <c r="BJ95" i="3"/>
  <c r="BL94" i="3"/>
  <c r="BJ93" i="3"/>
  <c r="BL92" i="3"/>
  <c r="BJ91" i="3"/>
  <c r="BL90" i="3"/>
  <c r="BJ89" i="3"/>
  <c r="BL88" i="3"/>
  <c r="BJ87" i="3"/>
  <c r="BL86" i="3"/>
  <c r="BJ85" i="3"/>
  <c r="BL84" i="3"/>
  <c r="BJ83" i="3"/>
  <c r="BL82" i="3"/>
  <c r="BJ81" i="3"/>
  <c r="BL80" i="3"/>
  <c r="BJ79" i="3"/>
  <c r="BL78" i="3"/>
  <c r="BL73" i="3"/>
  <c r="BM73" i="3"/>
  <c r="BJ73" i="3"/>
  <c r="BK68" i="3"/>
  <c r="BN68" i="3"/>
  <c r="BL43" i="3"/>
  <c r="BM43" i="3"/>
  <c r="BK36" i="3"/>
  <c r="BN36" i="3"/>
  <c r="BK20" i="3"/>
  <c r="BM20" i="3"/>
  <c r="BL20" i="3"/>
  <c r="BM19" i="3"/>
  <c r="BJ19" i="3"/>
  <c r="BJ75" i="3"/>
  <c r="BM72" i="3"/>
  <c r="BL72" i="3"/>
  <c r="BJ71" i="3"/>
  <c r="BK66" i="3"/>
  <c r="BM65" i="3"/>
  <c r="BM64" i="3"/>
  <c r="BL64" i="3"/>
  <c r="BJ63" i="3"/>
  <c r="BK58" i="3"/>
  <c r="BM57" i="3"/>
  <c r="BM56" i="3"/>
  <c r="BL56" i="3"/>
  <c r="BJ55" i="3"/>
  <c r="BK50" i="3"/>
  <c r="BM49" i="3"/>
  <c r="BM48" i="3"/>
  <c r="BL48" i="3"/>
  <c r="BJ47" i="3"/>
  <c r="BK42" i="3"/>
  <c r="BM41" i="3"/>
  <c r="BM40" i="3"/>
  <c r="BL40" i="3"/>
  <c r="BJ39" i="3"/>
  <c r="BN39" i="3"/>
  <c r="BK34" i="3"/>
  <c r="BM33" i="3"/>
  <c r="BM32" i="3"/>
  <c r="BL32" i="3"/>
  <c r="BJ31" i="3"/>
  <c r="BN31" i="3"/>
  <c r="BK26" i="3"/>
  <c r="BM25" i="3"/>
  <c r="BM24" i="3"/>
  <c r="BL24" i="3"/>
  <c r="BJ23" i="3"/>
  <c r="BN23" i="3"/>
  <c r="BK72" i="3"/>
  <c r="BM71" i="3"/>
  <c r="BM70" i="3"/>
  <c r="BL70" i="3"/>
  <c r="BJ69" i="3"/>
  <c r="BN69" i="3"/>
  <c r="BK64" i="3"/>
  <c r="BM63" i="3"/>
  <c r="BM62" i="3"/>
  <c r="BL62" i="3"/>
  <c r="BJ61" i="3"/>
  <c r="BN61" i="3"/>
  <c r="BK56" i="3"/>
  <c r="BM55" i="3"/>
  <c r="BM54" i="3"/>
  <c r="BL54" i="3"/>
  <c r="BJ53" i="3"/>
  <c r="BN53" i="3"/>
  <c r="BK48" i="3"/>
  <c r="BM47" i="3"/>
  <c r="BM46" i="3"/>
  <c r="BL46" i="3"/>
  <c r="BJ45" i="3"/>
  <c r="BN45" i="3"/>
  <c r="BK40" i="3"/>
  <c r="BM39" i="3"/>
  <c r="BM38" i="3"/>
  <c r="BL38" i="3"/>
  <c r="BJ37" i="3"/>
  <c r="BN37" i="3"/>
  <c r="BK32" i="3"/>
  <c r="BM31" i="3"/>
  <c r="BM30" i="3"/>
  <c r="BL30" i="3"/>
  <c r="BJ29" i="3"/>
  <c r="BK24" i="3"/>
  <c r="BM23" i="3"/>
  <c r="BM22" i="3"/>
  <c r="BL22" i="3"/>
  <c r="BJ21" i="3"/>
  <c r="BM74" i="3"/>
  <c r="BL74" i="3"/>
  <c r="BK70" i="3"/>
  <c r="BM69" i="3"/>
  <c r="BM68" i="3"/>
  <c r="BL68" i="3"/>
  <c r="BJ67" i="3"/>
  <c r="BN67" i="3"/>
  <c r="BK62" i="3"/>
  <c r="BM61" i="3"/>
  <c r="BM60" i="3"/>
  <c r="BL60" i="3"/>
  <c r="BJ59" i="3"/>
  <c r="BN59" i="3"/>
  <c r="BK54" i="3"/>
  <c r="BM53" i="3"/>
  <c r="BM52" i="3"/>
  <c r="BL52" i="3"/>
  <c r="BJ51" i="3"/>
  <c r="BN51" i="3"/>
  <c r="BK46" i="3"/>
  <c r="BM45" i="3"/>
  <c r="BM44" i="3"/>
  <c r="BL44" i="3"/>
  <c r="BJ43" i="3"/>
  <c r="BN43" i="3"/>
  <c r="BK38" i="3"/>
  <c r="BM37" i="3"/>
  <c r="BM36" i="3"/>
  <c r="BL36" i="3"/>
  <c r="BJ35" i="3"/>
  <c r="BN35" i="3"/>
  <c r="BK30" i="3"/>
  <c r="BM29" i="3"/>
  <c r="BM28" i="3"/>
  <c r="BL28" i="3"/>
  <c r="BJ27" i="3"/>
  <c r="BN27" i="3"/>
  <c r="BK22" i="3"/>
  <c r="BM21" i="3"/>
  <c r="BN21" i="3"/>
  <c r="BK21" i="3"/>
  <c r="BK73" i="3"/>
  <c r="BK71" i="3"/>
  <c r="BK69" i="3"/>
  <c r="BK67" i="3"/>
  <c r="BK65" i="3"/>
  <c r="BK63" i="3"/>
  <c r="BK61" i="3"/>
  <c r="BK59" i="3"/>
  <c r="BK57" i="3"/>
  <c r="BK55" i="3"/>
  <c r="BK53" i="3"/>
  <c r="BK51" i="3"/>
  <c r="BK49" i="3"/>
  <c r="BK47" i="3"/>
  <c r="BK45" i="3"/>
  <c r="BK43" i="3"/>
  <c r="BK41" i="3"/>
  <c r="BK39" i="3"/>
  <c r="BK37" i="3"/>
  <c r="BK35" i="3"/>
  <c r="BK33" i="3"/>
  <c r="BK31" i="3"/>
  <c r="BK29" i="3"/>
  <c r="BK27" i="3"/>
  <c r="BK25" i="3"/>
  <c r="BK23" i="3"/>
  <c r="BK19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J3" i="3" l="1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K2" i="3" l="1"/>
  <c r="L5" i="3"/>
  <c r="L7" i="3"/>
  <c r="V7" i="3" s="1"/>
  <c r="L3" i="3"/>
  <c r="L6" i="3"/>
  <c r="K7" i="3"/>
  <c r="BB7" i="3" s="1"/>
  <c r="K3" i="3"/>
  <c r="K8" i="3"/>
  <c r="K4" i="3"/>
  <c r="L8" i="3"/>
  <c r="L4" i="3"/>
  <c r="N7" i="3"/>
  <c r="U7" i="3"/>
  <c r="BA7" i="3"/>
  <c r="BI7" i="3"/>
  <c r="K6" i="3"/>
  <c r="L2" i="3"/>
  <c r="BI2" i="3" s="1"/>
  <c r="K5" i="3"/>
  <c r="Y3" i="3" l="1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<sst xmlns="http://schemas.openxmlformats.org/spreadsheetml/2006/main" count="2001" uniqueCount="493">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</sst>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1.4942084942084899</v>
      </c>
      <c r="D2">
        <v>0.86</v>
      </c>
      <c r="E2">
        <v>0.41</v>
      </c>
    </row>
    <row r="3" spans="1:5" x14ac:dyDescent="0.25">
      <c r="A3" t="s">
        <v>10</v>
      </c>
      <c r="B3" t="s">
        <v>241</v>
      </c>
      <c r="C3">
        <v>1.4942084942084899</v>
      </c>
      <c r="D3">
        <v>1.05</v>
      </c>
      <c r="E3">
        <v>0.87</v>
      </c>
    </row>
    <row r="4" spans="1:5" x14ac:dyDescent="0.25">
      <c r="A4" t="s">
        <v>10</v>
      </c>
      <c r="B4" t="s">
        <v>244</v>
      </c>
      <c r="C4">
        <v>1.4942084942084899</v>
      </c>
      <c r="D4">
        <v>1.29</v>
      </c>
      <c r="E4">
        <v>1.24</v>
      </c>
    </row>
    <row r="5" spans="1:5" x14ac:dyDescent="0.25">
      <c r="A5" t="s">
        <v>10</v>
      </c>
      <c r="B5" t="s">
        <v>242</v>
      </c>
      <c r="C5">
        <v>1.4942084942084899</v>
      </c>
      <c r="D5">
        <v>0.89</v>
      </c>
      <c r="E5">
        <v>1.19</v>
      </c>
    </row>
    <row r="6" spans="1:5" x14ac:dyDescent="0.25">
      <c r="A6" t="s">
        <v>10</v>
      </c>
      <c r="B6" t="s">
        <v>49</v>
      </c>
      <c r="C6">
        <v>1.4942084942084899</v>
      </c>
      <c r="D6">
        <v>0.72</v>
      </c>
      <c r="E6">
        <v>0.61</v>
      </c>
    </row>
    <row r="7" spans="1:5" x14ac:dyDescent="0.25">
      <c r="A7" t="s">
        <v>10</v>
      </c>
      <c r="B7" t="s">
        <v>245</v>
      </c>
      <c r="C7">
        <v>1.4942084942084899</v>
      </c>
      <c r="D7">
        <v>1.29</v>
      </c>
      <c r="E7">
        <v>0.56000000000000005</v>
      </c>
    </row>
    <row r="8" spans="1:5" x14ac:dyDescent="0.25">
      <c r="A8" t="s">
        <v>10</v>
      </c>
      <c r="B8" t="s">
        <v>11</v>
      </c>
      <c r="C8">
        <v>1.4942084942084899</v>
      </c>
      <c r="D8">
        <v>0.91</v>
      </c>
      <c r="E8">
        <v>1.18</v>
      </c>
    </row>
    <row r="9" spans="1:5" x14ac:dyDescent="0.25">
      <c r="A9" t="s">
        <v>10</v>
      </c>
      <c r="B9" t="s">
        <v>46</v>
      </c>
      <c r="C9">
        <v>1.4942084942084899</v>
      </c>
      <c r="D9">
        <v>1.43</v>
      </c>
      <c r="E9">
        <v>0.92</v>
      </c>
    </row>
    <row r="10" spans="1:5" x14ac:dyDescent="0.25">
      <c r="A10" t="s">
        <v>10</v>
      </c>
      <c r="B10" t="s">
        <v>240</v>
      </c>
      <c r="C10">
        <v>1.4942084942084899</v>
      </c>
      <c r="D10">
        <v>1.18</v>
      </c>
      <c r="E10">
        <v>0.94</v>
      </c>
    </row>
    <row r="11" spans="1:5" x14ac:dyDescent="0.25">
      <c r="A11" t="s">
        <v>10</v>
      </c>
      <c r="B11" t="s">
        <v>44</v>
      </c>
      <c r="C11">
        <v>1.4942084942084899</v>
      </c>
      <c r="D11">
        <v>0.98</v>
      </c>
      <c r="E11">
        <v>1.38</v>
      </c>
    </row>
    <row r="12" spans="1:5" x14ac:dyDescent="0.25">
      <c r="A12" t="s">
        <v>10</v>
      </c>
      <c r="B12" t="s">
        <v>50</v>
      </c>
      <c r="C12">
        <v>1.4942084942084899</v>
      </c>
      <c r="D12">
        <v>1.03</v>
      </c>
      <c r="E12">
        <v>1.24</v>
      </c>
    </row>
    <row r="13" spans="1:5" x14ac:dyDescent="0.25">
      <c r="A13" t="s">
        <v>10</v>
      </c>
      <c r="B13" t="s">
        <v>45</v>
      </c>
      <c r="C13">
        <v>1.4942084942084899</v>
      </c>
      <c r="D13">
        <v>0.67</v>
      </c>
      <c r="E13">
        <v>0.92</v>
      </c>
    </row>
    <row r="14" spans="1:5" x14ac:dyDescent="0.25">
      <c r="A14" t="s">
        <v>10</v>
      </c>
      <c r="B14" t="s">
        <v>43</v>
      </c>
      <c r="C14">
        <v>1.4942084942084899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1.4942084942084899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1.4942084942084899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1.4942084942084899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1.4942084942084899</v>
      </c>
      <c r="D18">
        <v>0.72</v>
      </c>
      <c r="E18">
        <v>1.53</v>
      </c>
    </row>
    <row r="19" spans="1:5" x14ac:dyDescent="0.25">
      <c r="A19" t="s">
        <v>10</v>
      </c>
      <c r="B19" t="s">
        <v>48</v>
      </c>
      <c r="C19">
        <v>1.4942084942084899</v>
      </c>
      <c r="D19">
        <v>0.85</v>
      </c>
      <c r="E19">
        <v>1.43</v>
      </c>
    </row>
    <row r="20" spans="1:5" x14ac:dyDescent="0.25">
      <c r="A20" t="s">
        <v>13</v>
      </c>
      <c r="B20" t="s">
        <v>58</v>
      </c>
      <c r="C20">
        <v>1.61650485436893</v>
      </c>
      <c r="D20">
        <v>0.62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1.61650485436893</v>
      </c>
      <c r="D21">
        <v>2.36</v>
      </c>
      <c r="E21">
        <v>1.01</v>
      </c>
    </row>
    <row r="22" spans="1:5" x14ac:dyDescent="0.25">
      <c r="A22" t="s">
        <v>13</v>
      </c>
      <c r="B22" t="s">
        <v>56</v>
      </c>
      <c r="C22">
        <v>1.61650485436893</v>
      </c>
      <c r="D22">
        <v>0.56000000000000005</v>
      </c>
      <c r="E22">
        <v>1.2</v>
      </c>
    </row>
    <row r="23" spans="1:5" x14ac:dyDescent="0.25">
      <c r="A23" t="s">
        <v>13</v>
      </c>
      <c r="B23" t="s">
        <v>51</v>
      </c>
      <c r="C23">
        <v>1.61650485436893</v>
      </c>
      <c r="D23">
        <v>1.41</v>
      </c>
      <c r="E23">
        <v>0.89</v>
      </c>
    </row>
    <row r="24" spans="1:5" x14ac:dyDescent="0.25">
      <c r="A24" t="s">
        <v>13</v>
      </c>
      <c r="B24" t="s">
        <v>250</v>
      </c>
      <c r="C24">
        <v>1.61650485436893</v>
      </c>
      <c r="D24">
        <v>1.18</v>
      </c>
      <c r="E24">
        <v>0.76</v>
      </c>
    </row>
    <row r="25" spans="1:5" x14ac:dyDescent="0.25">
      <c r="A25" t="s">
        <v>13</v>
      </c>
      <c r="B25" t="s">
        <v>53</v>
      </c>
      <c r="C25">
        <v>1.61650485436893</v>
      </c>
      <c r="D25">
        <v>0.62</v>
      </c>
      <c r="E25">
        <v>1.27</v>
      </c>
    </row>
    <row r="26" spans="1:5" x14ac:dyDescent="0.25">
      <c r="A26" t="s">
        <v>13</v>
      </c>
      <c r="B26" t="s">
        <v>249</v>
      </c>
      <c r="C26">
        <v>1.61650485436893</v>
      </c>
      <c r="D26">
        <v>1.24</v>
      </c>
      <c r="E26">
        <v>0.99</v>
      </c>
    </row>
    <row r="27" spans="1:5" x14ac:dyDescent="0.25">
      <c r="A27" t="s">
        <v>13</v>
      </c>
      <c r="B27" t="s">
        <v>54</v>
      </c>
      <c r="C27">
        <v>1.61650485436893</v>
      </c>
      <c r="D27">
        <v>0.62</v>
      </c>
      <c r="E27">
        <v>1.46</v>
      </c>
    </row>
    <row r="28" spans="1:5" x14ac:dyDescent="0.25">
      <c r="A28" t="s">
        <v>13</v>
      </c>
      <c r="B28" t="s">
        <v>55</v>
      </c>
      <c r="C28">
        <v>1.61650485436893</v>
      </c>
      <c r="D28">
        <v>1.1200000000000001</v>
      </c>
      <c r="E28">
        <v>1.01</v>
      </c>
    </row>
    <row r="29" spans="1:5" x14ac:dyDescent="0.25">
      <c r="A29" t="s">
        <v>13</v>
      </c>
      <c r="B29" t="s">
        <v>15</v>
      </c>
      <c r="C29">
        <v>1.61650485436893</v>
      </c>
      <c r="D29">
        <v>1.24</v>
      </c>
      <c r="E29">
        <v>0.99</v>
      </c>
    </row>
    <row r="30" spans="1:5" x14ac:dyDescent="0.25">
      <c r="A30" t="s">
        <v>13</v>
      </c>
      <c r="B30" t="s">
        <v>52</v>
      </c>
      <c r="C30">
        <v>1.61650485436893</v>
      </c>
      <c r="D30">
        <v>0.52</v>
      </c>
      <c r="E30">
        <v>1.1599999999999999</v>
      </c>
    </row>
    <row r="31" spans="1:5" x14ac:dyDescent="0.25">
      <c r="A31" t="s">
        <v>13</v>
      </c>
      <c r="B31" t="s">
        <v>62</v>
      </c>
      <c r="C31">
        <v>1.61650485436893</v>
      </c>
      <c r="D31">
        <v>1.03</v>
      </c>
      <c r="E31">
        <v>0.87</v>
      </c>
    </row>
    <row r="32" spans="1:5" x14ac:dyDescent="0.25">
      <c r="A32" t="s">
        <v>13</v>
      </c>
      <c r="B32" t="s">
        <v>60</v>
      </c>
      <c r="C32">
        <v>1.61650485436893</v>
      </c>
      <c r="D32">
        <v>1.24</v>
      </c>
      <c r="E32">
        <v>0.52</v>
      </c>
    </row>
    <row r="33" spans="1:5" x14ac:dyDescent="0.25">
      <c r="A33" t="s">
        <v>13</v>
      </c>
      <c r="B33" t="s">
        <v>251</v>
      </c>
      <c r="C33">
        <v>1.61650485436893</v>
      </c>
      <c r="D33">
        <v>0.41</v>
      </c>
      <c r="E33">
        <v>1.51</v>
      </c>
    </row>
    <row r="34" spans="1:5" x14ac:dyDescent="0.25">
      <c r="A34" t="s">
        <v>13</v>
      </c>
      <c r="B34" t="s">
        <v>61</v>
      </c>
      <c r="C34">
        <v>1.61650485436893</v>
      </c>
      <c r="D34">
        <v>1.07</v>
      </c>
      <c r="E34">
        <v>1.08</v>
      </c>
    </row>
    <row r="35" spans="1:5" x14ac:dyDescent="0.25">
      <c r="A35" t="s">
        <v>13</v>
      </c>
      <c r="B35" t="s">
        <v>14</v>
      </c>
      <c r="C35">
        <v>1.61650485436893</v>
      </c>
      <c r="D35">
        <v>1.1299999999999999</v>
      </c>
      <c r="E35">
        <v>0.75</v>
      </c>
    </row>
    <row r="36" spans="1:5" x14ac:dyDescent="0.25">
      <c r="A36" t="s">
        <v>13</v>
      </c>
      <c r="B36" t="s">
        <v>57</v>
      </c>
      <c r="C36">
        <v>1.61650485436893</v>
      </c>
      <c r="D36">
        <v>0.62</v>
      </c>
      <c r="E36">
        <v>0.89</v>
      </c>
    </row>
    <row r="37" spans="1:5" x14ac:dyDescent="0.25">
      <c r="A37" t="s">
        <v>13</v>
      </c>
      <c r="B37" t="s">
        <v>59</v>
      </c>
      <c r="C37">
        <v>1.61650485436893</v>
      </c>
      <c r="D37">
        <v>1.07</v>
      </c>
      <c r="E37">
        <v>0.51</v>
      </c>
    </row>
    <row r="38" spans="1:5" x14ac:dyDescent="0.25">
      <c r="A38" t="s">
        <v>16</v>
      </c>
      <c r="B38" t="s">
        <v>63</v>
      </c>
      <c r="C38">
        <v>1.60386473429952</v>
      </c>
      <c r="D38">
        <v>1.35</v>
      </c>
      <c r="E38">
        <v>0.53</v>
      </c>
    </row>
    <row r="39" spans="1:5" x14ac:dyDescent="0.25">
      <c r="A39" t="s">
        <v>16</v>
      </c>
      <c r="B39" t="s">
        <v>20</v>
      </c>
      <c r="C39">
        <v>1.60386473429952</v>
      </c>
      <c r="D39">
        <v>0.73</v>
      </c>
      <c r="E39">
        <v>1.19</v>
      </c>
    </row>
    <row r="40" spans="1:5" x14ac:dyDescent="0.25">
      <c r="A40" t="s">
        <v>16</v>
      </c>
      <c r="B40" t="s">
        <v>253</v>
      </c>
      <c r="C40">
        <v>1.60386473429952</v>
      </c>
      <c r="D40">
        <v>0.73</v>
      </c>
      <c r="E40">
        <v>1.05</v>
      </c>
    </row>
    <row r="41" spans="1:5" x14ac:dyDescent="0.25">
      <c r="A41" t="s">
        <v>16</v>
      </c>
      <c r="B41" t="s">
        <v>65</v>
      </c>
      <c r="C41">
        <v>1.60386473429952</v>
      </c>
      <c r="D41">
        <v>1.1299999999999999</v>
      </c>
      <c r="E41">
        <v>1.01</v>
      </c>
    </row>
    <row r="42" spans="1:5" x14ac:dyDescent="0.25">
      <c r="A42" t="s">
        <v>16</v>
      </c>
      <c r="B42" t="s">
        <v>66</v>
      </c>
      <c r="C42">
        <v>1.60386473429952</v>
      </c>
      <c r="D42">
        <v>1.08</v>
      </c>
      <c r="E42">
        <v>0.86</v>
      </c>
    </row>
    <row r="43" spans="1:5" x14ac:dyDescent="0.25">
      <c r="A43" t="s">
        <v>16</v>
      </c>
      <c r="B43" t="s">
        <v>17</v>
      </c>
      <c r="C43">
        <v>1.60386473429952</v>
      </c>
      <c r="D43">
        <v>1.1299999999999999</v>
      </c>
      <c r="E43">
        <v>0.93</v>
      </c>
    </row>
    <row r="44" spans="1:5" x14ac:dyDescent="0.25">
      <c r="A44" t="s">
        <v>16</v>
      </c>
      <c r="B44" t="s">
        <v>322</v>
      </c>
      <c r="C44">
        <v>1.60386473429952</v>
      </c>
      <c r="D44">
        <v>1.47</v>
      </c>
      <c r="E44">
        <v>0.72</v>
      </c>
    </row>
    <row r="45" spans="1:5" x14ac:dyDescent="0.25">
      <c r="A45" t="s">
        <v>16</v>
      </c>
      <c r="B45" t="s">
        <v>67</v>
      </c>
      <c r="C45">
        <v>1.60386473429952</v>
      </c>
      <c r="D45">
        <v>1.1299999999999999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1.60386473429952</v>
      </c>
      <c r="D46">
        <v>1.25</v>
      </c>
      <c r="E46">
        <v>0.66</v>
      </c>
    </row>
    <row r="47" spans="1:5" x14ac:dyDescent="0.25">
      <c r="A47" t="s">
        <v>16</v>
      </c>
      <c r="B47" t="s">
        <v>254</v>
      </c>
      <c r="C47">
        <v>1.60386473429952</v>
      </c>
      <c r="D47">
        <v>0.99</v>
      </c>
      <c r="E47">
        <v>0.92</v>
      </c>
    </row>
    <row r="48" spans="1:5" x14ac:dyDescent="0.25">
      <c r="A48" t="s">
        <v>16</v>
      </c>
      <c r="B48" t="s">
        <v>255</v>
      </c>
      <c r="C48">
        <v>1.60386473429952</v>
      </c>
      <c r="D48">
        <v>0.79</v>
      </c>
      <c r="E48">
        <v>0.93</v>
      </c>
    </row>
    <row r="49" spans="1:5" x14ac:dyDescent="0.25">
      <c r="A49" t="s">
        <v>16</v>
      </c>
      <c r="B49" t="s">
        <v>64</v>
      </c>
      <c r="C49">
        <v>1.60386473429952</v>
      </c>
      <c r="D49">
        <v>0.73</v>
      </c>
      <c r="E49">
        <v>1.19</v>
      </c>
    </row>
    <row r="50" spans="1:5" x14ac:dyDescent="0.25">
      <c r="A50" t="s">
        <v>16</v>
      </c>
      <c r="B50" t="s">
        <v>323</v>
      </c>
      <c r="C50">
        <v>1.60386473429952</v>
      </c>
      <c r="D50">
        <v>0.62</v>
      </c>
      <c r="E50">
        <v>1.36</v>
      </c>
    </row>
    <row r="51" spans="1:5" x14ac:dyDescent="0.25">
      <c r="A51" t="s">
        <v>16</v>
      </c>
      <c r="B51" t="s">
        <v>18</v>
      </c>
      <c r="C51">
        <v>1.60386473429952</v>
      </c>
      <c r="D51">
        <v>1.08</v>
      </c>
      <c r="E51">
        <v>1.01</v>
      </c>
    </row>
    <row r="52" spans="1:5" x14ac:dyDescent="0.25">
      <c r="A52" t="s">
        <v>16</v>
      </c>
      <c r="B52" t="s">
        <v>256</v>
      </c>
      <c r="C52">
        <v>1.60386473429952</v>
      </c>
      <c r="D52">
        <v>0.88</v>
      </c>
      <c r="E52">
        <v>0.92</v>
      </c>
    </row>
    <row r="53" spans="1:5" x14ac:dyDescent="0.25">
      <c r="A53" t="s">
        <v>16</v>
      </c>
      <c r="B53" t="s">
        <v>257</v>
      </c>
      <c r="C53">
        <v>1.60386473429952</v>
      </c>
      <c r="D53">
        <v>1.04</v>
      </c>
      <c r="E53">
        <v>1.19</v>
      </c>
    </row>
    <row r="54" spans="1:5" x14ac:dyDescent="0.25">
      <c r="A54" t="s">
        <v>16</v>
      </c>
      <c r="B54" t="s">
        <v>68</v>
      </c>
      <c r="C54">
        <v>1.60386473429952</v>
      </c>
      <c r="D54">
        <v>0.99</v>
      </c>
      <c r="E54">
        <v>1.32</v>
      </c>
    </row>
    <row r="55" spans="1:5" x14ac:dyDescent="0.25">
      <c r="A55" t="s">
        <v>16</v>
      </c>
      <c r="B55" t="s">
        <v>19</v>
      </c>
      <c r="C55">
        <v>1.60386473429952</v>
      </c>
      <c r="D55">
        <v>0.91</v>
      </c>
      <c r="E55">
        <v>1.58</v>
      </c>
    </row>
    <row r="56" spans="1:5" x14ac:dyDescent="0.25">
      <c r="A56" t="s">
        <v>69</v>
      </c>
      <c r="B56" t="s">
        <v>324</v>
      </c>
      <c r="C56">
        <v>1.33720930232558</v>
      </c>
      <c r="D56">
        <v>0.92</v>
      </c>
      <c r="E56">
        <v>0.81</v>
      </c>
    </row>
    <row r="57" spans="1:5" x14ac:dyDescent="0.25">
      <c r="A57" t="s">
        <v>69</v>
      </c>
      <c r="B57" t="s">
        <v>351</v>
      </c>
      <c r="C57">
        <v>1.33720930232558</v>
      </c>
      <c r="D57">
        <v>1.36</v>
      </c>
      <c r="E57">
        <v>1.1000000000000001</v>
      </c>
    </row>
    <row r="58" spans="1:5" x14ac:dyDescent="0.25">
      <c r="A58" t="s">
        <v>69</v>
      </c>
      <c r="B58" t="s">
        <v>73</v>
      </c>
      <c r="C58">
        <v>1.33720930232558</v>
      </c>
      <c r="D58">
        <v>0.69</v>
      </c>
      <c r="E58">
        <v>0.99</v>
      </c>
    </row>
    <row r="59" spans="1:5" x14ac:dyDescent="0.25">
      <c r="A59" t="s">
        <v>69</v>
      </c>
      <c r="B59" t="s">
        <v>75</v>
      </c>
      <c r="C59">
        <v>1.33720930232558</v>
      </c>
      <c r="D59">
        <v>0.57999999999999996</v>
      </c>
      <c r="E59">
        <v>0.81</v>
      </c>
    </row>
    <row r="60" spans="1:5" x14ac:dyDescent="0.25">
      <c r="A60" t="s">
        <v>69</v>
      </c>
      <c r="B60" t="s">
        <v>77</v>
      </c>
      <c r="C60">
        <v>1.33720930232558</v>
      </c>
      <c r="D60">
        <v>1.32</v>
      </c>
      <c r="E60">
        <v>0.64</v>
      </c>
    </row>
    <row r="61" spans="1:5" x14ac:dyDescent="0.25">
      <c r="A61" t="s">
        <v>69</v>
      </c>
      <c r="B61" t="s">
        <v>263</v>
      </c>
      <c r="C61">
        <v>1.33720930232558</v>
      </c>
      <c r="D61">
        <v>0.81</v>
      </c>
      <c r="E61">
        <v>1.22</v>
      </c>
    </row>
    <row r="62" spans="1:5" x14ac:dyDescent="0.25">
      <c r="A62" t="s">
        <v>69</v>
      </c>
      <c r="B62" t="s">
        <v>381</v>
      </c>
      <c r="C62">
        <v>1.33720930232558</v>
      </c>
      <c r="D62">
        <v>1.04</v>
      </c>
      <c r="E62">
        <v>1.1599999999999999</v>
      </c>
    </row>
    <row r="63" spans="1:5" x14ac:dyDescent="0.25">
      <c r="A63" t="s">
        <v>69</v>
      </c>
      <c r="B63" t="s">
        <v>76</v>
      </c>
      <c r="C63">
        <v>1.33720930232558</v>
      </c>
      <c r="D63">
        <v>0.46</v>
      </c>
      <c r="E63">
        <v>0.99</v>
      </c>
    </row>
    <row r="64" spans="1:5" x14ac:dyDescent="0.25">
      <c r="A64" t="s">
        <v>69</v>
      </c>
      <c r="B64" t="s">
        <v>72</v>
      </c>
      <c r="C64">
        <v>1.33720930232558</v>
      </c>
      <c r="D64">
        <v>1.0900000000000001</v>
      </c>
      <c r="E64">
        <v>0.99</v>
      </c>
    </row>
    <row r="65" spans="1:5" x14ac:dyDescent="0.25">
      <c r="A65" t="s">
        <v>69</v>
      </c>
      <c r="B65" t="s">
        <v>78</v>
      </c>
      <c r="C65">
        <v>1.33720930232558</v>
      </c>
      <c r="D65">
        <v>1.1499999999999999</v>
      </c>
      <c r="E65">
        <v>1.1100000000000001</v>
      </c>
    </row>
    <row r="66" spans="1:5" x14ac:dyDescent="0.25">
      <c r="A66" t="s">
        <v>69</v>
      </c>
      <c r="B66" t="s">
        <v>260</v>
      </c>
      <c r="C66">
        <v>1.33720930232558</v>
      </c>
      <c r="D66">
        <v>1.27</v>
      </c>
      <c r="E66">
        <v>0.93</v>
      </c>
    </row>
    <row r="67" spans="1:5" x14ac:dyDescent="0.25">
      <c r="A67" t="s">
        <v>69</v>
      </c>
      <c r="B67" t="s">
        <v>262</v>
      </c>
      <c r="C67">
        <v>1.33720930232558</v>
      </c>
      <c r="D67">
        <v>1.55</v>
      </c>
      <c r="E67">
        <v>0.47</v>
      </c>
    </row>
    <row r="68" spans="1:5" x14ac:dyDescent="0.25">
      <c r="A68" t="s">
        <v>69</v>
      </c>
      <c r="B68" t="s">
        <v>261</v>
      </c>
      <c r="C68">
        <v>1.33720930232558</v>
      </c>
      <c r="D68">
        <v>1.61</v>
      </c>
      <c r="E68">
        <v>1.1100000000000001</v>
      </c>
    </row>
    <row r="69" spans="1:5" x14ac:dyDescent="0.25">
      <c r="A69" t="s">
        <v>69</v>
      </c>
      <c r="B69" t="s">
        <v>325</v>
      </c>
      <c r="C69">
        <v>1.33720930232558</v>
      </c>
      <c r="D69">
        <v>0.92</v>
      </c>
      <c r="E69">
        <v>1.28</v>
      </c>
    </row>
    <row r="70" spans="1:5" x14ac:dyDescent="0.25">
      <c r="A70" t="s">
        <v>69</v>
      </c>
      <c r="B70" t="s">
        <v>258</v>
      </c>
      <c r="C70">
        <v>1.33720930232558</v>
      </c>
      <c r="D70">
        <v>0.52</v>
      </c>
      <c r="E70">
        <v>1.1599999999999999</v>
      </c>
    </row>
    <row r="71" spans="1:5" x14ac:dyDescent="0.25">
      <c r="A71" t="s">
        <v>69</v>
      </c>
      <c r="B71" t="s">
        <v>79</v>
      </c>
      <c r="C71">
        <v>1.33720930232558</v>
      </c>
      <c r="D71">
        <v>0.98</v>
      </c>
      <c r="E71">
        <v>0.93</v>
      </c>
    </row>
    <row r="72" spans="1:5" x14ac:dyDescent="0.25">
      <c r="A72" t="s">
        <v>69</v>
      </c>
      <c r="B72" t="s">
        <v>259</v>
      </c>
      <c r="C72">
        <v>1.33720930232558</v>
      </c>
      <c r="D72">
        <v>1.21</v>
      </c>
      <c r="E72">
        <v>0.76</v>
      </c>
    </row>
    <row r="73" spans="1:5" x14ac:dyDescent="0.25">
      <c r="A73" t="s">
        <v>69</v>
      </c>
      <c r="B73" t="s">
        <v>71</v>
      </c>
      <c r="C73">
        <v>1.33720930232558</v>
      </c>
      <c r="D73">
        <v>0.52</v>
      </c>
      <c r="E73">
        <v>1.86</v>
      </c>
    </row>
    <row r="74" spans="1:5" x14ac:dyDescent="0.25">
      <c r="A74" t="s">
        <v>69</v>
      </c>
      <c r="B74" t="s">
        <v>74</v>
      </c>
      <c r="C74">
        <v>1.33720930232558</v>
      </c>
      <c r="D74">
        <v>1.21</v>
      </c>
      <c r="E74">
        <v>0.87</v>
      </c>
    </row>
    <row r="75" spans="1:5" x14ac:dyDescent="0.25">
      <c r="A75" t="s">
        <v>69</v>
      </c>
      <c r="B75" t="s">
        <v>70</v>
      </c>
      <c r="C75">
        <v>1.33720930232558</v>
      </c>
      <c r="D75">
        <v>0.86</v>
      </c>
      <c r="E75">
        <v>0.81</v>
      </c>
    </row>
    <row r="76" spans="1:5" x14ac:dyDescent="0.25">
      <c r="A76" t="s">
        <v>80</v>
      </c>
      <c r="B76" t="s">
        <v>97</v>
      </c>
      <c r="C76">
        <v>1.2230769230769201</v>
      </c>
      <c r="D76">
        <v>1.1200000000000001</v>
      </c>
      <c r="E76">
        <v>1.03</v>
      </c>
    </row>
    <row r="77" spans="1:5" x14ac:dyDescent="0.25">
      <c r="A77" t="s">
        <v>80</v>
      </c>
      <c r="B77" t="s">
        <v>82</v>
      </c>
      <c r="C77">
        <v>1.2230769230769201</v>
      </c>
      <c r="D77">
        <v>0.57999999999999996</v>
      </c>
      <c r="E77">
        <v>1.6</v>
      </c>
    </row>
    <row r="78" spans="1:5" x14ac:dyDescent="0.25">
      <c r="A78" t="s">
        <v>80</v>
      </c>
      <c r="B78" t="s">
        <v>83</v>
      </c>
      <c r="C78">
        <v>1.2230769230769201</v>
      </c>
      <c r="D78">
        <v>1.23</v>
      </c>
      <c r="E78">
        <v>1.1499999999999999</v>
      </c>
    </row>
    <row r="79" spans="1:5" x14ac:dyDescent="0.25">
      <c r="A79" t="s">
        <v>80</v>
      </c>
      <c r="B79" t="s">
        <v>85</v>
      </c>
      <c r="C79">
        <v>1.2230769230769201</v>
      </c>
      <c r="D79">
        <v>1.35</v>
      </c>
      <c r="E79">
        <v>0.92</v>
      </c>
    </row>
    <row r="80" spans="1:5" x14ac:dyDescent="0.25">
      <c r="A80" t="s">
        <v>80</v>
      </c>
      <c r="B80" t="s">
        <v>359</v>
      </c>
      <c r="C80">
        <v>1.2230769230769201</v>
      </c>
      <c r="D80">
        <v>1.64</v>
      </c>
      <c r="E80">
        <v>1.03</v>
      </c>
    </row>
    <row r="81" spans="1:5" x14ac:dyDescent="0.25">
      <c r="A81" t="s">
        <v>80</v>
      </c>
      <c r="B81" t="s">
        <v>87</v>
      </c>
      <c r="C81">
        <v>1.2230769230769201</v>
      </c>
      <c r="D81">
        <v>0.72</v>
      </c>
      <c r="E81">
        <v>0.97</v>
      </c>
    </row>
    <row r="82" spans="1:5" x14ac:dyDescent="0.25">
      <c r="A82" t="s">
        <v>80</v>
      </c>
      <c r="B82" t="s">
        <v>89</v>
      </c>
      <c r="C82">
        <v>1.2230769230769201</v>
      </c>
      <c r="D82">
        <v>1.38</v>
      </c>
      <c r="E82">
        <v>1.1499999999999999</v>
      </c>
    </row>
    <row r="83" spans="1:5" x14ac:dyDescent="0.25">
      <c r="A83" t="s">
        <v>80</v>
      </c>
      <c r="B83" t="s">
        <v>369</v>
      </c>
      <c r="C83">
        <v>1.2230769230769201</v>
      </c>
      <c r="D83">
        <v>0.87</v>
      </c>
      <c r="E83">
        <v>1.03</v>
      </c>
    </row>
    <row r="84" spans="1:5" x14ac:dyDescent="0.25">
      <c r="A84" t="s">
        <v>80</v>
      </c>
      <c r="B84" t="s">
        <v>91</v>
      </c>
      <c r="C84">
        <v>1.2230769230769201</v>
      </c>
      <c r="D84">
        <v>0.57999999999999996</v>
      </c>
      <c r="E84">
        <v>0.97</v>
      </c>
    </row>
    <row r="85" spans="1:5" x14ac:dyDescent="0.25">
      <c r="A85" t="s">
        <v>80</v>
      </c>
      <c r="B85" t="s">
        <v>96</v>
      </c>
      <c r="C85">
        <v>1.2230769230769201</v>
      </c>
      <c r="D85">
        <v>1.23</v>
      </c>
      <c r="E85">
        <v>1.03</v>
      </c>
    </row>
    <row r="86" spans="1:5" x14ac:dyDescent="0.25">
      <c r="A86" t="s">
        <v>80</v>
      </c>
      <c r="B86" t="s">
        <v>86</v>
      </c>
      <c r="C86">
        <v>1.2230769230769201</v>
      </c>
      <c r="D86">
        <v>1.02</v>
      </c>
      <c r="E86">
        <v>1.1499999999999999</v>
      </c>
    </row>
    <row r="87" spans="1:5" x14ac:dyDescent="0.25">
      <c r="A87" t="s">
        <v>80</v>
      </c>
      <c r="B87" t="s">
        <v>81</v>
      </c>
      <c r="C87">
        <v>1.2230769230769201</v>
      </c>
      <c r="D87">
        <v>0.96</v>
      </c>
      <c r="E87">
        <v>1.03</v>
      </c>
    </row>
    <row r="88" spans="1:5" x14ac:dyDescent="0.25">
      <c r="A88" t="s">
        <v>80</v>
      </c>
      <c r="B88" t="s">
        <v>94</v>
      </c>
      <c r="C88">
        <v>1.2230769230769201</v>
      </c>
      <c r="D88">
        <v>0.77</v>
      </c>
      <c r="E88">
        <v>0.79</v>
      </c>
    </row>
    <row r="89" spans="1:5" x14ac:dyDescent="0.25">
      <c r="A89" t="s">
        <v>80</v>
      </c>
      <c r="B89" t="s">
        <v>90</v>
      </c>
      <c r="C89">
        <v>1.2230769230769201</v>
      </c>
      <c r="D89">
        <v>1.1200000000000001</v>
      </c>
      <c r="E89">
        <v>0.55000000000000004</v>
      </c>
    </row>
    <row r="90" spans="1:5" x14ac:dyDescent="0.25">
      <c r="A90" t="s">
        <v>80</v>
      </c>
      <c r="B90" t="s">
        <v>93</v>
      </c>
      <c r="C90">
        <v>1.2230769230769201</v>
      </c>
      <c r="D90">
        <v>0.77</v>
      </c>
      <c r="E90">
        <v>0.85</v>
      </c>
    </row>
    <row r="91" spans="1:5" x14ac:dyDescent="0.25">
      <c r="A91" t="s">
        <v>80</v>
      </c>
      <c r="B91" t="s">
        <v>88</v>
      </c>
      <c r="C91">
        <v>1.2230769230769201</v>
      </c>
      <c r="D91">
        <v>0.67</v>
      </c>
      <c r="E91">
        <v>0.92</v>
      </c>
    </row>
    <row r="92" spans="1:5" x14ac:dyDescent="0.25">
      <c r="A92" t="s">
        <v>80</v>
      </c>
      <c r="B92" t="s">
        <v>410</v>
      </c>
      <c r="C92">
        <v>1.2230769230769201</v>
      </c>
      <c r="D92">
        <v>0.87</v>
      </c>
      <c r="E92">
        <v>1.04</v>
      </c>
    </row>
    <row r="93" spans="1:5" x14ac:dyDescent="0.25">
      <c r="A93" t="s">
        <v>80</v>
      </c>
      <c r="B93" t="s">
        <v>412</v>
      </c>
      <c r="C93">
        <v>1.2230769230769201</v>
      </c>
      <c r="D93">
        <v>1.23</v>
      </c>
      <c r="E93">
        <v>1.22</v>
      </c>
    </row>
    <row r="94" spans="1:5" x14ac:dyDescent="0.25">
      <c r="A94" t="s">
        <v>80</v>
      </c>
      <c r="B94" t="s">
        <v>92</v>
      </c>
      <c r="C94">
        <v>1.2230769230769201</v>
      </c>
      <c r="D94">
        <v>1.02</v>
      </c>
      <c r="E94">
        <v>1.34</v>
      </c>
    </row>
    <row r="95" spans="1:5" x14ac:dyDescent="0.25">
      <c r="A95" t="s">
        <v>80</v>
      </c>
      <c r="B95" t="s">
        <v>416</v>
      </c>
      <c r="C95">
        <v>1.2230769230769201</v>
      </c>
      <c r="D95">
        <v>0.65</v>
      </c>
      <c r="E95">
        <v>0.57999999999999996</v>
      </c>
    </row>
    <row r="96" spans="1:5" x14ac:dyDescent="0.25">
      <c r="A96" t="s">
        <v>80</v>
      </c>
      <c r="B96" t="s">
        <v>84</v>
      </c>
      <c r="C96">
        <v>1.2230769230769201</v>
      </c>
      <c r="D96">
        <v>1.1200000000000001</v>
      </c>
      <c r="E96">
        <v>1.1499999999999999</v>
      </c>
    </row>
    <row r="97" spans="1:5" x14ac:dyDescent="0.25">
      <c r="A97" t="s">
        <v>80</v>
      </c>
      <c r="B97" t="s">
        <v>98</v>
      </c>
      <c r="C97">
        <v>1.2230769230769201</v>
      </c>
      <c r="D97">
        <v>1.01</v>
      </c>
      <c r="E97">
        <v>0.51</v>
      </c>
    </row>
    <row r="98" spans="1:5" x14ac:dyDescent="0.25">
      <c r="A98" t="s">
        <v>80</v>
      </c>
      <c r="B98" t="s">
        <v>95</v>
      </c>
      <c r="C98">
        <v>1.2230769230769201</v>
      </c>
      <c r="D98">
        <v>1.64</v>
      </c>
      <c r="E98">
        <v>0.73</v>
      </c>
    </row>
    <row r="99" spans="1:5" x14ac:dyDescent="0.25">
      <c r="A99" t="s">
        <v>80</v>
      </c>
      <c r="B99" t="s">
        <v>435</v>
      </c>
      <c r="C99">
        <v>1.2230769230769201</v>
      </c>
      <c r="D99">
        <v>0.48</v>
      </c>
      <c r="E99">
        <v>1.2</v>
      </c>
    </row>
    <row r="100" spans="1:5" x14ac:dyDescent="0.25">
      <c r="A100" t="s">
        <v>99</v>
      </c>
      <c r="B100" t="s">
        <v>100</v>
      </c>
      <c r="C100">
        <v>1.3361111111111099</v>
      </c>
      <c r="D100">
        <v>0.86</v>
      </c>
      <c r="E100">
        <v>1.54</v>
      </c>
    </row>
    <row r="101" spans="1:5" x14ac:dyDescent="0.25">
      <c r="A101" t="s">
        <v>99</v>
      </c>
      <c r="B101" t="s">
        <v>102</v>
      </c>
      <c r="C101">
        <v>1.3361111111111099</v>
      </c>
      <c r="D101">
        <v>0.96</v>
      </c>
      <c r="E101">
        <v>0.55000000000000004</v>
      </c>
    </row>
    <row r="102" spans="1:5" x14ac:dyDescent="0.25">
      <c r="A102" t="s">
        <v>99</v>
      </c>
      <c r="B102" t="s">
        <v>111</v>
      </c>
      <c r="C102">
        <v>1.3361111111111099</v>
      </c>
      <c r="D102">
        <v>0.95</v>
      </c>
      <c r="E102">
        <v>0.7</v>
      </c>
    </row>
    <row r="103" spans="1:5" x14ac:dyDescent="0.25">
      <c r="A103" t="s">
        <v>99</v>
      </c>
      <c r="B103" t="s">
        <v>104</v>
      </c>
      <c r="C103">
        <v>1.3361111111111099</v>
      </c>
      <c r="D103">
        <v>0.85</v>
      </c>
      <c r="E103">
        <v>1.23</v>
      </c>
    </row>
    <row r="104" spans="1:5" x14ac:dyDescent="0.25">
      <c r="A104" t="s">
        <v>99</v>
      </c>
      <c r="B104" t="s">
        <v>106</v>
      </c>
      <c r="C104">
        <v>1.3361111111111099</v>
      </c>
      <c r="D104">
        <v>0.96</v>
      </c>
      <c r="E104">
        <v>1.7</v>
      </c>
    </row>
    <row r="105" spans="1:5" x14ac:dyDescent="0.25">
      <c r="A105" t="s">
        <v>99</v>
      </c>
      <c r="B105" t="s">
        <v>105</v>
      </c>
      <c r="C105">
        <v>1.3361111111111099</v>
      </c>
      <c r="D105">
        <v>1.2</v>
      </c>
      <c r="E105">
        <v>1.48</v>
      </c>
    </row>
    <row r="106" spans="1:5" x14ac:dyDescent="0.25">
      <c r="A106" t="s">
        <v>99</v>
      </c>
      <c r="B106" t="s">
        <v>117</v>
      </c>
      <c r="C106">
        <v>1.3361111111111099</v>
      </c>
      <c r="D106">
        <v>1.22</v>
      </c>
      <c r="E106">
        <v>0.77</v>
      </c>
    </row>
    <row r="107" spans="1:5" x14ac:dyDescent="0.25">
      <c r="A107" t="s">
        <v>99</v>
      </c>
      <c r="B107" t="s">
        <v>121</v>
      </c>
      <c r="C107">
        <v>1.3361111111111099</v>
      </c>
      <c r="D107">
        <v>1.4</v>
      </c>
      <c r="E107">
        <v>0.87</v>
      </c>
    </row>
    <row r="108" spans="1:5" x14ac:dyDescent="0.25">
      <c r="A108" t="s">
        <v>99</v>
      </c>
      <c r="B108" t="s">
        <v>108</v>
      </c>
      <c r="C108">
        <v>1.3361111111111099</v>
      </c>
      <c r="D108">
        <v>0.98</v>
      </c>
      <c r="E108">
        <v>0.53</v>
      </c>
    </row>
    <row r="109" spans="1:5" x14ac:dyDescent="0.25">
      <c r="A109" t="s">
        <v>99</v>
      </c>
      <c r="B109" t="s">
        <v>103</v>
      </c>
      <c r="C109">
        <v>1.3361111111111099</v>
      </c>
      <c r="D109">
        <v>0.89</v>
      </c>
      <c r="E109">
        <v>1.1000000000000001</v>
      </c>
    </row>
    <row r="110" spans="1:5" x14ac:dyDescent="0.25">
      <c r="A110" t="s">
        <v>99</v>
      </c>
      <c r="B110" t="s">
        <v>110</v>
      </c>
      <c r="C110">
        <v>1.3361111111111099</v>
      </c>
      <c r="D110">
        <v>0.75</v>
      </c>
      <c r="E110">
        <v>0.46</v>
      </c>
    </row>
    <row r="111" spans="1:5" x14ac:dyDescent="0.25">
      <c r="A111" t="s">
        <v>99</v>
      </c>
      <c r="B111" t="s">
        <v>107</v>
      </c>
      <c r="C111">
        <v>1.3361111111111099</v>
      </c>
      <c r="D111">
        <v>0.79</v>
      </c>
      <c r="E111">
        <v>0.68</v>
      </c>
    </row>
    <row r="112" spans="1:5" x14ac:dyDescent="0.25">
      <c r="A112" t="s">
        <v>99</v>
      </c>
      <c r="B112" t="s">
        <v>395</v>
      </c>
      <c r="C112">
        <v>1.3361111111111099</v>
      </c>
      <c r="D112">
        <v>1.1499999999999999</v>
      </c>
      <c r="E112">
        <v>0.97</v>
      </c>
    </row>
    <row r="113" spans="1:5" x14ac:dyDescent="0.25">
      <c r="A113" t="s">
        <v>99</v>
      </c>
      <c r="B113" t="s">
        <v>115</v>
      </c>
      <c r="C113">
        <v>1.3361111111111099</v>
      </c>
      <c r="D113">
        <v>1.2</v>
      </c>
      <c r="E113">
        <v>0.97</v>
      </c>
    </row>
    <row r="114" spans="1:5" x14ac:dyDescent="0.25">
      <c r="A114" t="s">
        <v>99</v>
      </c>
      <c r="B114" t="s">
        <v>112</v>
      </c>
      <c r="C114">
        <v>1.3361111111111099</v>
      </c>
      <c r="D114">
        <v>0.4</v>
      </c>
      <c r="E114">
        <v>1.02</v>
      </c>
    </row>
    <row r="115" spans="1:5" x14ac:dyDescent="0.25">
      <c r="A115" t="s">
        <v>99</v>
      </c>
      <c r="B115" t="s">
        <v>113</v>
      </c>
      <c r="C115">
        <v>1.3361111111111099</v>
      </c>
      <c r="D115">
        <v>1.0900000000000001</v>
      </c>
      <c r="E115">
        <v>0.71</v>
      </c>
    </row>
    <row r="116" spans="1:5" x14ac:dyDescent="0.25">
      <c r="A116" t="s">
        <v>99</v>
      </c>
      <c r="B116" t="s">
        <v>114</v>
      </c>
      <c r="C116">
        <v>1.3361111111111099</v>
      </c>
      <c r="D116">
        <v>1.7</v>
      </c>
      <c r="E116">
        <v>0.56000000000000005</v>
      </c>
    </row>
    <row r="117" spans="1:5" x14ac:dyDescent="0.25">
      <c r="A117" t="s">
        <v>99</v>
      </c>
      <c r="B117" t="s">
        <v>116</v>
      </c>
      <c r="C117">
        <v>1.3361111111111099</v>
      </c>
      <c r="D117">
        <v>1.19</v>
      </c>
      <c r="E117">
        <v>1.1299999999999999</v>
      </c>
    </row>
    <row r="118" spans="1:5" x14ac:dyDescent="0.25">
      <c r="A118" t="s">
        <v>99</v>
      </c>
      <c r="B118" t="s">
        <v>109</v>
      </c>
      <c r="C118">
        <v>1.3361111111111099</v>
      </c>
      <c r="D118">
        <v>1.01</v>
      </c>
      <c r="E118">
        <v>0.77</v>
      </c>
    </row>
    <row r="119" spans="1:5" x14ac:dyDescent="0.25">
      <c r="A119" t="s">
        <v>99</v>
      </c>
      <c r="B119" t="s">
        <v>118</v>
      </c>
      <c r="C119">
        <v>1.3361111111111099</v>
      </c>
      <c r="D119">
        <v>0.8</v>
      </c>
      <c r="E119">
        <v>1.58</v>
      </c>
    </row>
    <row r="120" spans="1:5" x14ac:dyDescent="0.25">
      <c r="A120" t="s">
        <v>99</v>
      </c>
      <c r="B120" t="s">
        <v>417</v>
      </c>
      <c r="C120">
        <v>1.3361111111111099</v>
      </c>
      <c r="D120">
        <v>1.0900000000000001</v>
      </c>
      <c r="E120">
        <v>1</v>
      </c>
    </row>
    <row r="121" spans="1:5" x14ac:dyDescent="0.25">
      <c r="A121" t="s">
        <v>99</v>
      </c>
      <c r="B121" t="s">
        <v>101</v>
      </c>
      <c r="C121">
        <v>1.3361111111111099</v>
      </c>
      <c r="D121">
        <v>1</v>
      </c>
      <c r="E121">
        <v>0.82</v>
      </c>
    </row>
    <row r="122" spans="1:5" x14ac:dyDescent="0.25">
      <c r="A122" t="s">
        <v>99</v>
      </c>
      <c r="B122" t="s">
        <v>120</v>
      </c>
      <c r="C122">
        <v>1.3361111111111099</v>
      </c>
      <c r="D122">
        <v>0.84</v>
      </c>
      <c r="E122">
        <v>1.1299999999999999</v>
      </c>
    </row>
    <row r="123" spans="1:5" x14ac:dyDescent="0.25">
      <c r="A123" t="s">
        <v>99</v>
      </c>
      <c r="B123" t="s">
        <v>119</v>
      </c>
      <c r="C123">
        <v>1.3361111111111099</v>
      </c>
      <c r="D123">
        <v>0.75</v>
      </c>
      <c r="E123">
        <v>1.74</v>
      </c>
    </row>
    <row r="124" spans="1:5" x14ac:dyDescent="0.25">
      <c r="A124" t="s">
        <v>122</v>
      </c>
      <c r="B124" t="s">
        <v>123</v>
      </c>
      <c r="C124">
        <v>1.31388888888889</v>
      </c>
      <c r="D124">
        <v>1.0900000000000001</v>
      </c>
      <c r="E124">
        <v>1.23</v>
      </c>
    </row>
    <row r="125" spans="1:5" x14ac:dyDescent="0.25">
      <c r="A125" t="s">
        <v>122</v>
      </c>
      <c r="B125" t="s">
        <v>125</v>
      </c>
      <c r="C125">
        <v>1.31388888888889</v>
      </c>
      <c r="D125">
        <v>0.85</v>
      </c>
      <c r="E125">
        <v>0.91</v>
      </c>
    </row>
    <row r="126" spans="1:5" x14ac:dyDescent="0.25">
      <c r="A126" t="s">
        <v>122</v>
      </c>
      <c r="B126" t="s">
        <v>127</v>
      </c>
      <c r="C126">
        <v>1.31388888888889</v>
      </c>
      <c r="D126">
        <v>0.82</v>
      </c>
      <c r="E126">
        <v>0.8</v>
      </c>
    </row>
    <row r="127" spans="1:5" x14ac:dyDescent="0.25">
      <c r="A127" t="s">
        <v>122</v>
      </c>
      <c r="B127" t="s">
        <v>130</v>
      </c>
      <c r="C127">
        <v>1.31388888888889</v>
      </c>
      <c r="D127">
        <v>1.05</v>
      </c>
      <c r="E127">
        <v>0.7</v>
      </c>
    </row>
    <row r="128" spans="1:5" x14ac:dyDescent="0.25">
      <c r="A128" t="s">
        <v>122</v>
      </c>
      <c r="B128" t="s">
        <v>362</v>
      </c>
      <c r="C128">
        <v>1.31388888888889</v>
      </c>
      <c r="D128">
        <v>1.52</v>
      </c>
      <c r="E128">
        <v>1.17</v>
      </c>
    </row>
    <row r="129" spans="1:5" x14ac:dyDescent="0.25">
      <c r="A129" t="s">
        <v>122</v>
      </c>
      <c r="B129" t="s">
        <v>126</v>
      </c>
      <c r="C129">
        <v>1.31388888888889</v>
      </c>
      <c r="D129">
        <v>1.0900000000000001</v>
      </c>
      <c r="E129">
        <v>0.92</v>
      </c>
    </row>
    <row r="130" spans="1:5" x14ac:dyDescent="0.25">
      <c r="A130" t="s">
        <v>122</v>
      </c>
      <c r="B130" t="s">
        <v>129</v>
      </c>
      <c r="C130">
        <v>1.31388888888889</v>
      </c>
      <c r="D130">
        <v>1.1399999999999999</v>
      </c>
      <c r="E130">
        <v>0.98</v>
      </c>
    </row>
    <row r="131" spans="1:5" x14ac:dyDescent="0.25">
      <c r="A131" t="s">
        <v>122</v>
      </c>
      <c r="B131" t="s">
        <v>128</v>
      </c>
      <c r="C131">
        <v>1.31388888888889</v>
      </c>
      <c r="D131">
        <v>1.17</v>
      </c>
      <c r="E131">
        <v>0.86</v>
      </c>
    </row>
    <row r="132" spans="1:5" x14ac:dyDescent="0.25">
      <c r="A132" t="s">
        <v>122</v>
      </c>
      <c r="B132" t="s">
        <v>136</v>
      </c>
      <c r="C132">
        <v>1.31388888888889</v>
      </c>
      <c r="D132">
        <v>1.58</v>
      </c>
      <c r="E132">
        <v>0.98</v>
      </c>
    </row>
    <row r="133" spans="1:5" x14ac:dyDescent="0.25">
      <c r="A133" t="s">
        <v>122</v>
      </c>
      <c r="B133" t="s">
        <v>131</v>
      </c>
      <c r="C133">
        <v>1.31388888888889</v>
      </c>
      <c r="D133">
        <v>1.1200000000000001</v>
      </c>
      <c r="E133">
        <v>0.92</v>
      </c>
    </row>
    <row r="134" spans="1:5" x14ac:dyDescent="0.25">
      <c r="A134" t="s">
        <v>122</v>
      </c>
      <c r="B134" t="s">
        <v>133</v>
      </c>
      <c r="C134">
        <v>1.31388888888889</v>
      </c>
      <c r="D134">
        <v>0.6</v>
      </c>
      <c r="E134">
        <v>1.29</v>
      </c>
    </row>
    <row r="135" spans="1:5" x14ac:dyDescent="0.25">
      <c r="A135" t="s">
        <v>122</v>
      </c>
      <c r="B135" t="s">
        <v>135</v>
      </c>
      <c r="C135">
        <v>1.31388888888889</v>
      </c>
      <c r="D135">
        <v>0.61</v>
      </c>
      <c r="E135">
        <v>0.86</v>
      </c>
    </row>
    <row r="136" spans="1:5" x14ac:dyDescent="0.25">
      <c r="A136" t="s">
        <v>122</v>
      </c>
      <c r="B136" t="s">
        <v>137</v>
      </c>
      <c r="C136">
        <v>1.31388888888889</v>
      </c>
      <c r="D136">
        <v>1.0900000000000001</v>
      </c>
      <c r="E136">
        <v>0.86</v>
      </c>
    </row>
    <row r="137" spans="1:5" x14ac:dyDescent="0.25">
      <c r="A137" t="s">
        <v>122</v>
      </c>
      <c r="B137" t="s">
        <v>401</v>
      </c>
      <c r="C137">
        <v>1.31388888888889</v>
      </c>
      <c r="D137">
        <v>0.96</v>
      </c>
      <c r="E137">
        <v>1.32</v>
      </c>
    </row>
    <row r="138" spans="1:5" x14ac:dyDescent="0.25">
      <c r="A138" t="s">
        <v>122</v>
      </c>
      <c r="B138" t="s">
        <v>138</v>
      </c>
      <c r="C138">
        <v>1.31388888888889</v>
      </c>
      <c r="D138">
        <v>1.03</v>
      </c>
      <c r="E138">
        <v>0.98</v>
      </c>
    </row>
    <row r="139" spans="1:5" x14ac:dyDescent="0.25">
      <c r="A139" t="s">
        <v>122</v>
      </c>
      <c r="B139" t="s">
        <v>139</v>
      </c>
      <c r="C139">
        <v>1.31388888888889</v>
      </c>
      <c r="D139">
        <v>0.86</v>
      </c>
      <c r="E139">
        <v>0.8</v>
      </c>
    </row>
    <row r="140" spans="1:5" x14ac:dyDescent="0.25">
      <c r="A140" t="s">
        <v>122</v>
      </c>
      <c r="B140" t="s">
        <v>144</v>
      </c>
      <c r="C140">
        <v>1.31388888888889</v>
      </c>
      <c r="D140">
        <v>1.07</v>
      </c>
      <c r="E140">
        <v>1.55</v>
      </c>
    </row>
    <row r="141" spans="1:5" x14ac:dyDescent="0.25">
      <c r="A141" t="s">
        <v>122</v>
      </c>
      <c r="B141" t="s">
        <v>132</v>
      </c>
      <c r="C141">
        <v>1.31388888888889</v>
      </c>
      <c r="D141">
        <v>1</v>
      </c>
      <c r="E141">
        <v>1.02</v>
      </c>
    </row>
    <row r="142" spans="1:5" x14ac:dyDescent="0.25">
      <c r="A142" t="s">
        <v>122</v>
      </c>
      <c r="B142" t="s">
        <v>140</v>
      </c>
      <c r="C142">
        <v>1.31388888888889</v>
      </c>
      <c r="D142">
        <v>1.32</v>
      </c>
      <c r="E142">
        <v>0.63</v>
      </c>
    </row>
    <row r="143" spans="1:5" x14ac:dyDescent="0.25">
      <c r="A143" t="s">
        <v>122</v>
      </c>
      <c r="B143" t="s">
        <v>124</v>
      </c>
      <c r="C143">
        <v>1.31388888888889</v>
      </c>
      <c r="D143">
        <v>0.91</v>
      </c>
      <c r="E143">
        <v>1.21</v>
      </c>
    </row>
    <row r="144" spans="1:5" x14ac:dyDescent="0.25">
      <c r="A144" t="s">
        <v>122</v>
      </c>
      <c r="B144" t="s">
        <v>134</v>
      </c>
      <c r="C144">
        <v>1.31388888888889</v>
      </c>
      <c r="D144">
        <v>0.62</v>
      </c>
      <c r="E144">
        <v>1.24</v>
      </c>
    </row>
    <row r="145" spans="1:5" x14ac:dyDescent="0.25">
      <c r="A145" t="s">
        <v>122</v>
      </c>
      <c r="B145" t="s">
        <v>141</v>
      </c>
      <c r="C145">
        <v>1.31388888888889</v>
      </c>
      <c r="D145">
        <v>0.66</v>
      </c>
      <c r="E145">
        <v>0.69</v>
      </c>
    </row>
    <row r="146" spans="1:5" x14ac:dyDescent="0.25">
      <c r="A146" t="s">
        <v>122</v>
      </c>
      <c r="B146" t="s">
        <v>142</v>
      </c>
      <c r="C146">
        <v>1.31388888888889</v>
      </c>
      <c r="D146">
        <v>1.22</v>
      </c>
      <c r="E146">
        <v>1.03</v>
      </c>
    </row>
    <row r="147" spans="1:5" x14ac:dyDescent="0.25">
      <c r="A147" t="s">
        <v>122</v>
      </c>
      <c r="B147" t="s">
        <v>143</v>
      </c>
      <c r="C147">
        <v>1.31388888888889</v>
      </c>
      <c r="D147">
        <v>0.76</v>
      </c>
      <c r="E147">
        <v>1.06</v>
      </c>
    </row>
    <row r="148" spans="1:5" x14ac:dyDescent="0.25">
      <c r="A148" t="s">
        <v>145</v>
      </c>
      <c r="B148" t="s">
        <v>347</v>
      </c>
      <c r="C148">
        <v>1.4573643410852699</v>
      </c>
      <c r="D148">
        <v>0.94</v>
      </c>
      <c r="E148">
        <v>1.19</v>
      </c>
    </row>
    <row r="149" spans="1:5" x14ac:dyDescent="0.25">
      <c r="A149" t="s">
        <v>145</v>
      </c>
      <c r="B149" t="s">
        <v>349</v>
      </c>
      <c r="C149">
        <v>1.4573643410852699</v>
      </c>
      <c r="D149">
        <v>0.82</v>
      </c>
      <c r="E149">
        <v>1.06</v>
      </c>
    </row>
    <row r="150" spans="1:5" x14ac:dyDescent="0.25">
      <c r="A150" t="s">
        <v>145</v>
      </c>
      <c r="B150" t="s">
        <v>355</v>
      </c>
      <c r="C150">
        <v>1.4573643410852699</v>
      </c>
      <c r="D150">
        <v>0.4</v>
      </c>
      <c r="E150">
        <v>1.5</v>
      </c>
    </row>
    <row r="151" spans="1:5" x14ac:dyDescent="0.25">
      <c r="A151" t="s">
        <v>145</v>
      </c>
      <c r="B151" t="s">
        <v>357</v>
      </c>
      <c r="C151">
        <v>1.4573643410852699</v>
      </c>
      <c r="D151">
        <v>0.69</v>
      </c>
      <c r="E151">
        <v>0.89</v>
      </c>
    </row>
    <row r="152" spans="1:5" x14ac:dyDescent="0.25">
      <c r="A152" t="s">
        <v>145</v>
      </c>
      <c r="B152" t="s">
        <v>360</v>
      </c>
      <c r="C152">
        <v>1.4573643410852699</v>
      </c>
      <c r="D152">
        <v>1.18</v>
      </c>
      <c r="E152">
        <v>1.17</v>
      </c>
    </row>
    <row r="153" spans="1:5" x14ac:dyDescent="0.25">
      <c r="A153" t="s">
        <v>145</v>
      </c>
      <c r="B153" t="s">
        <v>366</v>
      </c>
      <c r="C153">
        <v>1.4573643410852699</v>
      </c>
      <c r="D153">
        <v>1.3</v>
      </c>
      <c r="E153">
        <v>0.82</v>
      </c>
    </row>
    <row r="154" spans="1:5" x14ac:dyDescent="0.25">
      <c r="A154" t="s">
        <v>145</v>
      </c>
      <c r="B154" t="s">
        <v>371</v>
      </c>
      <c r="C154">
        <v>1.4573643410852699</v>
      </c>
      <c r="D154">
        <v>0.62</v>
      </c>
      <c r="E154">
        <v>0.9</v>
      </c>
    </row>
    <row r="155" spans="1:5" x14ac:dyDescent="0.25">
      <c r="A155" t="s">
        <v>145</v>
      </c>
      <c r="B155" t="s">
        <v>149</v>
      </c>
      <c r="C155">
        <v>1.4573643410852699</v>
      </c>
      <c r="D155">
        <v>0.69</v>
      </c>
      <c r="E155">
        <v>1.63</v>
      </c>
    </row>
    <row r="156" spans="1:5" x14ac:dyDescent="0.25">
      <c r="A156" t="s">
        <v>145</v>
      </c>
      <c r="B156" t="s">
        <v>375</v>
      </c>
      <c r="C156">
        <v>1.4573643410852699</v>
      </c>
      <c r="D156">
        <v>0.84</v>
      </c>
      <c r="E156">
        <v>0.56999999999999995</v>
      </c>
    </row>
    <row r="157" spans="1:5" x14ac:dyDescent="0.25">
      <c r="A157" t="s">
        <v>145</v>
      </c>
      <c r="B157" t="s">
        <v>388</v>
      </c>
      <c r="C157">
        <v>1.4573643410852699</v>
      </c>
      <c r="D157">
        <v>1.37</v>
      </c>
      <c r="E157">
        <v>1.18</v>
      </c>
    </row>
    <row r="158" spans="1:5" x14ac:dyDescent="0.25">
      <c r="A158" t="s">
        <v>145</v>
      </c>
      <c r="B158" t="s">
        <v>389</v>
      </c>
      <c r="C158">
        <v>1.4573643410852699</v>
      </c>
      <c r="D158">
        <v>1.08</v>
      </c>
      <c r="E158">
        <v>0.76</v>
      </c>
    </row>
    <row r="159" spans="1:5" x14ac:dyDescent="0.25">
      <c r="A159" t="s">
        <v>145</v>
      </c>
      <c r="B159" t="s">
        <v>391</v>
      </c>
      <c r="C159">
        <v>1.4573643410852699</v>
      </c>
      <c r="D159">
        <v>1.03</v>
      </c>
      <c r="E159">
        <v>1.43</v>
      </c>
    </row>
    <row r="160" spans="1:5" x14ac:dyDescent="0.25">
      <c r="A160" t="s">
        <v>145</v>
      </c>
      <c r="B160" t="s">
        <v>146</v>
      </c>
      <c r="C160">
        <v>1.4573643410852699</v>
      </c>
      <c r="D160">
        <v>1.3</v>
      </c>
      <c r="E160">
        <v>1.47</v>
      </c>
    </row>
    <row r="161" spans="1:5" x14ac:dyDescent="0.25">
      <c r="A161" t="s">
        <v>145</v>
      </c>
      <c r="B161" t="s">
        <v>404</v>
      </c>
      <c r="C161">
        <v>1.4573643410852699</v>
      </c>
      <c r="D161">
        <v>1.0900000000000001</v>
      </c>
      <c r="E161">
        <v>0.68</v>
      </c>
    </row>
    <row r="162" spans="1:5" x14ac:dyDescent="0.25">
      <c r="A162" t="s">
        <v>145</v>
      </c>
      <c r="B162" t="s">
        <v>419</v>
      </c>
      <c r="C162">
        <v>1.4573643410852699</v>
      </c>
      <c r="D162">
        <v>1.2</v>
      </c>
      <c r="E162">
        <v>0.51</v>
      </c>
    </row>
    <row r="163" spans="1:5" x14ac:dyDescent="0.25">
      <c r="A163" t="s">
        <v>145</v>
      </c>
      <c r="B163" t="s">
        <v>423</v>
      </c>
      <c r="C163">
        <v>1.4573643410852699</v>
      </c>
      <c r="D163">
        <v>0.8</v>
      </c>
      <c r="E163">
        <v>0.54</v>
      </c>
    </row>
    <row r="164" spans="1:5" x14ac:dyDescent="0.25">
      <c r="A164" t="s">
        <v>145</v>
      </c>
      <c r="B164" t="s">
        <v>425</v>
      </c>
      <c r="C164">
        <v>1.4573643410852699</v>
      </c>
      <c r="D164">
        <v>1.56</v>
      </c>
      <c r="E164">
        <v>0.59</v>
      </c>
    </row>
    <row r="165" spans="1:5" x14ac:dyDescent="0.25">
      <c r="A165" t="s">
        <v>145</v>
      </c>
      <c r="B165" t="s">
        <v>427</v>
      </c>
      <c r="C165">
        <v>1.4573643410852699</v>
      </c>
      <c r="D165">
        <v>1.2</v>
      </c>
      <c r="E165">
        <v>0.82</v>
      </c>
    </row>
    <row r="166" spans="1:5" x14ac:dyDescent="0.25">
      <c r="A166" t="s">
        <v>145</v>
      </c>
      <c r="B166" t="s">
        <v>432</v>
      </c>
      <c r="C166">
        <v>1.4573643410852699</v>
      </c>
      <c r="D166">
        <v>1.45</v>
      </c>
      <c r="E166">
        <v>1.81</v>
      </c>
    </row>
    <row r="167" spans="1:5" x14ac:dyDescent="0.25">
      <c r="A167" t="s">
        <v>145</v>
      </c>
      <c r="B167" t="s">
        <v>433</v>
      </c>
      <c r="C167">
        <v>1.4573643410852699</v>
      </c>
      <c r="D167">
        <v>0.74</v>
      </c>
      <c r="E167">
        <v>1.52</v>
      </c>
    </row>
    <row r="168" spans="1:5" x14ac:dyDescent="0.25">
      <c r="A168" t="s">
        <v>145</v>
      </c>
      <c r="B168" t="s">
        <v>434</v>
      </c>
      <c r="C168">
        <v>1.4573643410852699</v>
      </c>
      <c r="D168">
        <v>0.81</v>
      </c>
      <c r="E168">
        <v>0.67</v>
      </c>
    </row>
    <row r="169" spans="1:5" x14ac:dyDescent="0.25">
      <c r="A169" t="s">
        <v>145</v>
      </c>
      <c r="B169" t="s">
        <v>148</v>
      </c>
      <c r="C169">
        <v>1.4573643410852699</v>
      </c>
      <c r="D169">
        <v>1.03</v>
      </c>
      <c r="E169">
        <v>0.48</v>
      </c>
    </row>
    <row r="170" spans="1:5" x14ac:dyDescent="0.25">
      <c r="A170" t="s">
        <v>145</v>
      </c>
      <c r="B170" t="s">
        <v>147</v>
      </c>
      <c r="C170">
        <v>1.4573643410852699</v>
      </c>
      <c r="D170">
        <v>1.0900000000000001</v>
      </c>
      <c r="E170">
        <v>1.02</v>
      </c>
    </row>
    <row r="171" spans="1:5" x14ac:dyDescent="0.25">
      <c r="A171" t="s">
        <v>21</v>
      </c>
      <c r="B171" t="s">
        <v>152</v>
      </c>
      <c r="C171">
        <v>1.37918215613383</v>
      </c>
      <c r="D171">
        <v>0.84</v>
      </c>
      <c r="E171">
        <v>1.0900000000000001</v>
      </c>
    </row>
    <row r="172" spans="1:5" x14ac:dyDescent="0.25">
      <c r="A172" t="s">
        <v>21</v>
      </c>
      <c r="B172" t="s">
        <v>269</v>
      </c>
      <c r="C172">
        <v>1.37918215613383</v>
      </c>
      <c r="D172">
        <v>0.67</v>
      </c>
      <c r="E172">
        <v>0.75</v>
      </c>
    </row>
    <row r="173" spans="1:5" x14ac:dyDescent="0.25">
      <c r="A173" t="s">
        <v>21</v>
      </c>
      <c r="B173" t="s">
        <v>264</v>
      </c>
      <c r="C173">
        <v>1.37918215613383</v>
      </c>
      <c r="D173">
        <v>1.45</v>
      </c>
      <c r="E173">
        <v>1.38</v>
      </c>
    </row>
    <row r="174" spans="1:5" x14ac:dyDescent="0.25">
      <c r="A174" t="s">
        <v>21</v>
      </c>
      <c r="B174" t="s">
        <v>372</v>
      </c>
      <c r="C174">
        <v>1.37918215613383</v>
      </c>
      <c r="D174">
        <v>0.21</v>
      </c>
      <c r="E174">
        <v>0.96</v>
      </c>
    </row>
    <row r="175" spans="1:5" x14ac:dyDescent="0.25">
      <c r="A175" t="s">
        <v>21</v>
      </c>
      <c r="B175" t="s">
        <v>267</v>
      </c>
      <c r="C175">
        <v>1.37918215613383</v>
      </c>
      <c r="D175">
        <v>1.06</v>
      </c>
      <c r="E175">
        <v>1.03</v>
      </c>
    </row>
    <row r="176" spans="1:5" x14ac:dyDescent="0.25">
      <c r="A176" t="s">
        <v>21</v>
      </c>
      <c r="B176" t="s">
        <v>272</v>
      </c>
      <c r="C176">
        <v>1.37918215613383</v>
      </c>
      <c r="D176">
        <v>1.1399999999999999</v>
      </c>
      <c r="E176">
        <v>0.43</v>
      </c>
    </row>
    <row r="177" spans="1:5" x14ac:dyDescent="0.25">
      <c r="A177" t="s">
        <v>21</v>
      </c>
      <c r="B177" t="s">
        <v>397</v>
      </c>
      <c r="C177">
        <v>1.37918215613383</v>
      </c>
      <c r="D177">
        <v>1.0900000000000001</v>
      </c>
      <c r="E177">
        <v>1.39</v>
      </c>
    </row>
    <row r="178" spans="1:5" x14ac:dyDescent="0.25">
      <c r="A178" t="s">
        <v>21</v>
      </c>
      <c r="B178" t="s">
        <v>274</v>
      </c>
      <c r="C178">
        <v>1.37918215613383</v>
      </c>
      <c r="D178">
        <v>1.56</v>
      </c>
      <c r="E178">
        <v>0.69</v>
      </c>
    </row>
    <row r="179" spans="1:5" x14ac:dyDescent="0.25">
      <c r="A179" t="s">
        <v>21</v>
      </c>
      <c r="B179" t="s">
        <v>150</v>
      </c>
      <c r="C179">
        <v>1.37918215613383</v>
      </c>
      <c r="D179">
        <v>1.06</v>
      </c>
      <c r="E179">
        <v>0.98</v>
      </c>
    </row>
    <row r="180" spans="1:5" x14ac:dyDescent="0.25">
      <c r="A180" t="s">
        <v>21</v>
      </c>
      <c r="B180" t="s">
        <v>275</v>
      </c>
      <c r="C180">
        <v>1.37918215613383</v>
      </c>
      <c r="D180">
        <v>0.89</v>
      </c>
      <c r="E180">
        <v>0.75</v>
      </c>
    </row>
    <row r="181" spans="1:5" x14ac:dyDescent="0.25">
      <c r="A181" t="s">
        <v>21</v>
      </c>
      <c r="B181" t="s">
        <v>23</v>
      </c>
      <c r="C181">
        <v>1.37918215613383</v>
      </c>
      <c r="D181">
        <v>1.66</v>
      </c>
      <c r="E181">
        <v>0.91</v>
      </c>
    </row>
    <row r="182" spans="1:5" x14ac:dyDescent="0.25">
      <c r="A182" t="s">
        <v>21</v>
      </c>
      <c r="B182" t="s">
        <v>22</v>
      </c>
      <c r="C182">
        <v>1.37918215613383</v>
      </c>
      <c r="D182">
        <v>1.35</v>
      </c>
      <c r="E182">
        <v>1.49</v>
      </c>
    </row>
    <row r="183" spans="1:5" x14ac:dyDescent="0.25">
      <c r="A183" t="s">
        <v>21</v>
      </c>
      <c r="B183" t="s">
        <v>266</v>
      </c>
      <c r="C183">
        <v>1.37918215613383</v>
      </c>
      <c r="D183">
        <v>0.73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1.37918215613383</v>
      </c>
      <c r="D184">
        <v>0.78</v>
      </c>
      <c r="E184">
        <v>1.38</v>
      </c>
    </row>
    <row r="185" spans="1:5" x14ac:dyDescent="0.25">
      <c r="A185" t="s">
        <v>21</v>
      </c>
      <c r="B185" t="s">
        <v>151</v>
      </c>
      <c r="C185">
        <v>1.37918215613383</v>
      </c>
      <c r="D185">
        <v>0.83</v>
      </c>
      <c r="E185">
        <v>1.49</v>
      </c>
    </row>
    <row r="186" spans="1:5" x14ac:dyDescent="0.25">
      <c r="A186" t="s">
        <v>21</v>
      </c>
      <c r="B186" t="s">
        <v>153</v>
      </c>
      <c r="C186">
        <v>1.37918215613383</v>
      </c>
      <c r="D186">
        <v>1.76</v>
      </c>
      <c r="E186">
        <v>0.43</v>
      </c>
    </row>
    <row r="187" spans="1:5" x14ac:dyDescent="0.25">
      <c r="A187" t="s">
        <v>21</v>
      </c>
      <c r="B187" t="s">
        <v>273</v>
      </c>
      <c r="C187">
        <v>1.37918215613383</v>
      </c>
      <c r="D187">
        <v>0.61</v>
      </c>
      <c r="E187">
        <v>0.69</v>
      </c>
    </row>
    <row r="188" spans="1:5" x14ac:dyDescent="0.25">
      <c r="A188" t="s">
        <v>21</v>
      </c>
      <c r="B188" t="s">
        <v>265</v>
      </c>
      <c r="C188">
        <v>1.37918215613383</v>
      </c>
      <c r="D188">
        <v>0.83</v>
      </c>
      <c r="E188">
        <v>1.01</v>
      </c>
    </row>
    <row r="189" spans="1:5" x14ac:dyDescent="0.25">
      <c r="A189" t="s">
        <v>21</v>
      </c>
      <c r="B189" t="s">
        <v>271</v>
      </c>
      <c r="C189">
        <v>1.37918215613383</v>
      </c>
      <c r="D189">
        <v>0.67</v>
      </c>
      <c r="E189">
        <v>1.03</v>
      </c>
    </row>
    <row r="190" spans="1:5" x14ac:dyDescent="0.25">
      <c r="A190" t="s">
        <v>21</v>
      </c>
      <c r="B190" t="s">
        <v>270</v>
      </c>
      <c r="C190">
        <v>1.37918215613383</v>
      </c>
      <c r="D190">
        <v>0.78</v>
      </c>
      <c r="E190">
        <v>0.98</v>
      </c>
    </row>
    <row r="191" spans="1:5" x14ac:dyDescent="0.25">
      <c r="A191" t="s">
        <v>154</v>
      </c>
      <c r="B191" t="s">
        <v>159</v>
      </c>
      <c r="C191">
        <v>1.3197026022304801</v>
      </c>
      <c r="D191">
        <v>0.64</v>
      </c>
      <c r="E191">
        <v>0.91</v>
      </c>
    </row>
    <row r="192" spans="1:5" x14ac:dyDescent="0.25">
      <c r="A192" t="s">
        <v>154</v>
      </c>
      <c r="B192" t="s">
        <v>161</v>
      </c>
      <c r="C192">
        <v>1.3197026022304801</v>
      </c>
      <c r="D192">
        <v>0.41</v>
      </c>
      <c r="E192">
        <v>0.45</v>
      </c>
    </row>
    <row r="193" spans="1:5" x14ac:dyDescent="0.25">
      <c r="A193" t="s">
        <v>154</v>
      </c>
      <c r="B193" t="s">
        <v>163</v>
      </c>
      <c r="C193">
        <v>1.3197026022304801</v>
      </c>
      <c r="D193">
        <v>1.68</v>
      </c>
      <c r="E193">
        <v>0.91</v>
      </c>
    </row>
    <row r="194" spans="1:5" x14ac:dyDescent="0.25">
      <c r="A194" t="s">
        <v>154</v>
      </c>
      <c r="B194" t="s">
        <v>160</v>
      </c>
      <c r="C194">
        <v>1.3197026022304801</v>
      </c>
      <c r="D194">
        <v>0.7</v>
      </c>
      <c r="E194">
        <v>0.99</v>
      </c>
    </row>
    <row r="195" spans="1:5" x14ac:dyDescent="0.25">
      <c r="A195" t="s">
        <v>154</v>
      </c>
      <c r="B195" t="s">
        <v>165</v>
      </c>
      <c r="C195">
        <v>1.3197026022304801</v>
      </c>
      <c r="D195">
        <v>0.81</v>
      </c>
      <c r="E195">
        <v>1.55</v>
      </c>
    </row>
    <row r="196" spans="1:5" x14ac:dyDescent="0.25">
      <c r="A196" t="s">
        <v>154</v>
      </c>
      <c r="B196" t="s">
        <v>164</v>
      </c>
      <c r="C196">
        <v>1.3197026022304801</v>
      </c>
      <c r="D196">
        <v>0.87</v>
      </c>
      <c r="E196">
        <v>1.69</v>
      </c>
    </row>
    <row r="197" spans="1:5" x14ac:dyDescent="0.25">
      <c r="A197" t="s">
        <v>154</v>
      </c>
      <c r="B197" t="s">
        <v>167</v>
      </c>
      <c r="C197">
        <v>1.3197026022304801</v>
      </c>
      <c r="D197">
        <v>1.52</v>
      </c>
      <c r="E197">
        <v>0.42</v>
      </c>
    </row>
    <row r="198" spans="1:5" x14ac:dyDescent="0.25">
      <c r="A198" t="s">
        <v>154</v>
      </c>
      <c r="B198" t="s">
        <v>168</v>
      </c>
      <c r="C198">
        <v>1.3197026022304801</v>
      </c>
      <c r="D198">
        <v>0.76</v>
      </c>
      <c r="E198">
        <v>0.91</v>
      </c>
    </row>
    <row r="199" spans="1:5" x14ac:dyDescent="0.25">
      <c r="A199" t="s">
        <v>154</v>
      </c>
      <c r="B199" t="s">
        <v>156</v>
      </c>
      <c r="C199">
        <v>1.3197026022304801</v>
      </c>
      <c r="D199">
        <v>1.46</v>
      </c>
      <c r="E199">
        <v>0.61</v>
      </c>
    </row>
    <row r="200" spans="1:5" x14ac:dyDescent="0.25">
      <c r="A200" t="s">
        <v>154</v>
      </c>
      <c r="B200" t="s">
        <v>169</v>
      </c>
      <c r="C200">
        <v>1.3197026022304801</v>
      </c>
      <c r="D200">
        <v>0.82</v>
      </c>
      <c r="E200">
        <v>1.21</v>
      </c>
    </row>
    <row r="201" spans="1:5" x14ac:dyDescent="0.25">
      <c r="A201" t="s">
        <v>154</v>
      </c>
      <c r="B201" t="s">
        <v>162</v>
      </c>
      <c r="C201">
        <v>1.3197026022304801</v>
      </c>
      <c r="D201">
        <v>0.57999999999999996</v>
      </c>
      <c r="E201">
        <v>0.83</v>
      </c>
    </row>
    <row r="202" spans="1:5" x14ac:dyDescent="0.25">
      <c r="A202" t="s">
        <v>154</v>
      </c>
      <c r="B202" t="s">
        <v>170</v>
      </c>
      <c r="C202">
        <v>1.3197026022304801</v>
      </c>
      <c r="D202">
        <v>1.22</v>
      </c>
      <c r="E202">
        <v>1.74</v>
      </c>
    </row>
    <row r="203" spans="1:5" x14ac:dyDescent="0.25">
      <c r="A203" t="s">
        <v>154</v>
      </c>
      <c r="B203" t="s">
        <v>166</v>
      </c>
      <c r="C203">
        <v>1.3197026022304801</v>
      </c>
      <c r="D203">
        <v>0.88</v>
      </c>
      <c r="E203">
        <v>0.74</v>
      </c>
    </row>
    <row r="204" spans="1:5" x14ac:dyDescent="0.25">
      <c r="A204" t="s">
        <v>154</v>
      </c>
      <c r="B204" t="s">
        <v>174</v>
      </c>
      <c r="C204">
        <v>1.3197026022304801</v>
      </c>
      <c r="D204">
        <v>1.22</v>
      </c>
      <c r="E204">
        <v>1.1399999999999999</v>
      </c>
    </row>
    <row r="205" spans="1:5" x14ac:dyDescent="0.25">
      <c r="A205" t="s">
        <v>154</v>
      </c>
      <c r="B205" t="s">
        <v>172</v>
      </c>
      <c r="C205">
        <v>1.3197026022304801</v>
      </c>
      <c r="D205">
        <v>0.76</v>
      </c>
      <c r="E205">
        <v>1.06</v>
      </c>
    </row>
    <row r="206" spans="1:5" x14ac:dyDescent="0.25">
      <c r="A206" t="s">
        <v>154</v>
      </c>
      <c r="B206" t="s">
        <v>171</v>
      </c>
      <c r="C206">
        <v>1.3197026022304801</v>
      </c>
      <c r="D206">
        <v>0.76</v>
      </c>
      <c r="E206">
        <v>0.99</v>
      </c>
    </row>
    <row r="207" spans="1:5" x14ac:dyDescent="0.25">
      <c r="A207" t="s">
        <v>154</v>
      </c>
      <c r="B207" t="s">
        <v>158</v>
      </c>
      <c r="C207">
        <v>1.3197026022304801</v>
      </c>
      <c r="D207">
        <v>1.03</v>
      </c>
      <c r="E207">
        <v>1.1299999999999999</v>
      </c>
    </row>
    <row r="208" spans="1:5" x14ac:dyDescent="0.25">
      <c r="A208" t="s">
        <v>154</v>
      </c>
      <c r="B208" t="s">
        <v>155</v>
      </c>
      <c r="C208">
        <v>1.3197026022304801</v>
      </c>
      <c r="D208">
        <v>1.62</v>
      </c>
      <c r="E208">
        <v>1.06</v>
      </c>
    </row>
    <row r="209" spans="1:5" x14ac:dyDescent="0.25">
      <c r="A209" t="s">
        <v>154</v>
      </c>
      <c r="B209" t="s">
        <v>157</v>
      </c>
      <c r="C209">
        <v>1.3197026022304801</v>
      </c>
      <c r="D209">
        <v>1.3</v>
      </c>
      <c r="E209">
        <v>0.63</v>
      </c>
    </row>
    <row r="210" spans="1:5" x14ac:dyDescent="0.25">
      <c r="A210" t="s">
        <v>154</v>
      </c>
      <c r="B210" t="s">
        <v>173</v>
      </c>
      <c r="C210">
        <v>1.3197026022304801</v>
      </c>
      <c r="D210">
        <v>0.87</v>
      </c>
      <c r="E210">
        <v>0.99</v>
      </c>
    </row>
    <row r="211" spans="1:5" x14ac:dyDescent="0.25">
      <c r="A211" t="s">
        <v>175</v>
      </c>
      <c r="B211" t="s">
        <v>284</v>
      </c>
      <c r="C211">
        <v>1.19161676646707</v>
      </c>
      <c r="D211">
        <v>1.33</v>
      </c>
      <c r="E211">
        <v>1.1599999999999999</v>
      </c>
    </row>
    <row r="212" spans="1:5" x14ac:dyDescent="0.25">
      <c r="A212" t="s">
        <v>175</v>
      </c>
      <c r="B212" t="s">
        <v>179</v>
      </c>
      <c r="C212">
        <v>1.19161676646707</v>
      </c>
      <c r="D212">
        <v>0.98</v>
      </c>
      <c r="E212">
        <v>1.62</v>
      </c>
    </row>
    <row r="213" spans="1:5" x14ac:dyDescent="0.25">
      <c r="A213" t="s">
        <v>175</v>
      </c>
      <c r="B213" t="s">
        <v>282</v>
      </c>
      <c r="C213">
        <v>1.19161676646707</v>
      </c>
      <c r="D213">
        <v>1.05</v>
      </c>
      <c r="E213">
        <v>0.54</v>
      </c>
    </row>
    <row r="214" spans="1:5" x14ac:dyDescent="0.25">
      <c r="A214" t="s">
        <v>175</v>
      </c>
      <c r="B214" t="s">
        <v>176</v>
      </c>
      <c r="C214">
        <v>1.19161676646707</v>
      </c>
      <c r="D214">
        <v>0.91</v>
      </c>
      <c r="E214">
        <v>0.7</v>
      </c>
    </row>
    <row r="215" spans="1:5" x14ac:dyDescent="0.25">
      <c r="A215" t="s">
        <v>175</v>
      </c>
      <c r="B215" t="s">
        <v>285</v>
      </c>
      <c r="C215">
        <v>1.19161676646707</v>
      </c>
      <c r="D215">
        <v>1.05</v>
      </c>
      <c r="E215">
        <v>1.24</v>
      </c>
    </row>
    <row r="216" spans="1:5" x14ac:dyDescent="0.25">
      <c r="A216" t="s">
        <v>175</v>
      </c>
      <c r="B216" t="s">
        <v>277</v>
      </c>
      <c r="C216">
        <v>1.19161676646707</v>
      </c>
      <c r="D216">
        <v>0.56000000000000005</v>
      </c>
      <c r="E216">
        <v>1.01</v>
      </c>
    </row>
    <row r="217" spans="1:5" x14ac:dyDescent="0.25">
      <c r="A217" t="s">
        <v>175</v>
      </c>
      <c r="B217" t="s">
        <v>281</v>
      </c>
      <c r="C217">
        <v>1.19161676646707</v>
      </c>
      <c r="D217">
        <v>0.53</v>
      </c>
      <c r="E217">
        <v>1.43</v>
      </c>
    </row>
    <row r="218" spans="1:5" x14ac:dyDescent="0.25">
      <c r="A218" t="s">
        <v>175</v>
      </c>
      <c r="B218" t="s">
        <v>178</v>
      </c>
      <c r="C218">
        <v>1.19161676646707</v>
      </c>
      <c r="D218">
        <v>0.42</v>
      </c>
      <c r="E218">
        <v>1.1599999999999999</v>
      </c>
    </row>
    <row r="219" spans="1:5" x14ac:dyDescent="0.25">
      <c r="A219" t="s">
        <v>175</v>
      </c>
      <c r="B219" t="s">
        <v>278</v>
      </c>
      <c r="C219">
        <v>1.19161676646707</v>
      </c>
      <c r="D219">
        <v>0.7</v>
      </c>
      <c r="E219">
        <v>1.62</v>
      </c>
    </row>
    <row r="220" spans="1:5" x14ac:dyDescent="0.25">
      <c r="A220" t="s">
        <v>175</v>
      </c>
      <c r="B220" t="s">
        <v>276</v>
      </c>
      <c r="C220">
        <v>1.19161676646707</v>
      </c>
      <c r="D220">
        <v>2.2400000000000002</v>
      </c>
      <c r="E220">
        <v>0.23</v>
      </c>
    </row>
    <row r="221" spans="1:5" x14ac:dyDescent="0.25">
      <c r="A221" t="s">
        <v>175</v>
      </c>
      <c r="B221" t="s">
        <v>279</v>
      </c>
      <c r="C221">
        <v>1.19161676646707</v>
      </c>
      <c r="D221">
        <v>1.96</v>
      </c>
      <c r="E221">
        <v>0.7</v>
      </c>
    </row>
    <row r="222" spans="1:5" x14ac:dyDescent="0.25">
      <c r="A222" t="s">
        <v>175</v>
      </c>
      <c r="B222" t="s">
        <v>283</v>
      </c>
      <c r="C222">
        <v>1.19161676646707</v>
      </c>
      <c r="D222">
        <v>0.91</v>
      </c>
      <c r="E222">
        <v>0.46</v>
      </c>
    </row>
    <row r="223" spans="1:5" x14ac:dyDescent="0.25">
      <c r="A223" t="s">
        <v>175</v>
      </c>
      <c r="B223" t="s">
        <v>177</v>
      </c>
      <c r="C223">
        <v>1.19161676646707</v>
      </c>
      <c r="D223">
        <v>0.7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1.19161676646707</v>
      </c>
      <c r="D224">
        <v>0.63</v>
      </c>
      <c r="E224">
        <v>1.01</v>
      </c>
    </row>
    <row r="225" spans="1:5" x14ac:dyDescent="0.25">
      <c r="A225" t="s">
        <v>24</v>
      </c>
      <c r="B225" t="s">
        <v>292</v>
      </c>
      <c r="C225">
        <v>1.5798319327731101</v>
      </c>
      <c r="D225">
        <v>1.58</v>
      </c>
      <c r="E225">
        <v>1.08</v>
      </c>
    </row>
    <row r="226" spans="1:5" x14ac:dyDescent="0.25">
      <c r="A226" t="s">
        <v>24</v>
      </c>
      <c r="B226" t="s">
        <v>289</v>
      </c>
      <c r="C226">
        <v>1.5798319327731101</v>
      </c>
      <c r="D226">
        <v>0.63</v>
      </c>
      <c r="E226">
        <v>1.26</v>
      </c>
    </row>
    <row r="227" spans="1:5" x14ac:dyDescent="0.25">
      <c r="A227" t="s">
        <v>24</v>
      </c>
      <c r="B227" t="s">
        <v>180</v>
      </c>
      <c r="C227">
        <v>1.5798319327731101</v>
      </c>
      <c r="D227">
        <v>1.1100000000000001</v>
      </c>
      <c r="E227">
        <v>1.2</v>
      </c>
    </row>
    <row r="228" spans="1:5" x14ac:dyDescent="0.25">
      <c r="A228" t="s">
        <v>24</v>
      </c>
      <c r="B228" t="s">
        <v>326</v>
      </c>
      <c r="C228">
        <v>1.5798319327731101</v>
      </c>
      <c r="D228">
        <v>0.69</v>
      </c>
      <c r="E228">
        <v>1.26</v>
      </c>
    </row>
    <row r="229" spans="1:5" x14ac:dyDescent="0.25">
      <c r="A229" t="s">
        <v>24</v>
      </c>
      <c r="B229" t="s">
        <v>288</v>
      </c>
      <c r="C229">
        <v>1.5798319327731101</v>
      </c>
      <c r="D229">
        <v>0.74</v>
      </c>
      <c r="E229">
        <v>1.44</v>
      </c>
    </row>
    <row r="230" spans="1:5" x14ac:dyDescent="0.25">
      <c r="A230" t="s">
        <v>24</v>
      </c>
      <c r="B230" t="s">
        <v>287</v>
      </c>
      <c r="C230">
        <v>1.5798319327731101</v>
      </c>
      <c r="D230">
        <v>0.74</v>
      </c>
      <c r="E230">
        <v>0.66</v>
      </c>
    </row>
    <row r="231" spans="1:5" x14ac:dyDescent="0.25">
      <c r="A231" t="s">
        <v>24</v>
      </c>
      <c r="B231" t="s">
        <v>293</v>
      </c>
      <c r="C231">
        <v>1.5798319327731101</v>
      </c>
      <c r="D231">
        <v>0.95</v>
      </c>
      <c r="E231">
        <v>1.1399999999999999</v>
      </c>
    </row>
    <row r="232" spans="1:5" x14ac:dyDescent="0.25">
      <c r="A232" t="s">
        <v>24</v>
      </c>
      <c r="B232" t="s">
        <v>294</v>
      </c>
      <c r="C232">
        <v>1.5798319327731101</v>
      </c>
      <c r="D232">
        <v>1.85</v>
      </c>
      <c r="E232">
        <v>0.84</v>
      </c>
    </row>
    <row r="233" spans="1:5" x14ac:dyDescent="0.25">
      <c r="A233" t="s">
        <v>24</v>
      </c>
      <c r="B233" t="s">
        <v>295</v>
      </c>
      <c r="C233">
        <v>1.5798319327731101</v>
      </c>
      <c r="D233">
        <v>1.32</v>
      </c>
      <c r="E233">
        <v>0.52</v>
      </c>
    </row>
    <row r="234" spans="1:5" x14ac:dyDescent="0.25">
      <c r="A234" t="s">
        <v>24</v>
      </c>
      <c r="B234" t="s">
        <v>25</v>
      </c>
      <c r="C234">
        <v>1.5798319327731101</v>
      </c>
      <c r="D234">
        <v>0.95</v>
      </c>
      <c r="E234">
        <v>0.84</v>
      </c>
    </row>
    <row r="235" spans="1:5" x14ac:dyDescent="0.25">
      <c r="A235" t="s">
        <v>24</v>
      </c>
      <c r="B235" t="s">
        <v>327</v>
      </c>
      <c r="C235">
        <v>1.5798319327731101</v>
      </c>
      <c r="D235">
        <v>1.27</v>
      </c>
      <c r="E235">
        <v>1.08</v>
      </c>
    </row>
    <row r="236" spans="1:5" x14ac:dyDescent="0.25">
      <c r="A236" t="s">
        <v>24</v>
      </c>
      <c r="B236" t="s">
        <v>286</v>
      </c>
      <c r="C236">
        <v>1.5798319327731101</v>
      </c>
      <c r="D236">
        <v>1.58</v>
      </c>
      <c r="E236">
        <v>0.6</v>
      </c>
    </row>
    <row r="237" spans="1:5" x14ac:dyDescent="0.25">
      <c r="A237" t="s">
        <v>24</v>
      </c>
      <c r="B237" t="s">
        <v>291</v>
      </c>
      <c r="C237">
        <v>1.5798319327731101</v>
      </c>
      <c r="D237">
        <v>0.26</v>
      </c>
      <c r="E237">
        <v>1.2</v>
      </c>
    </row>
    <row r="238" spans="1:5" x14ac:dyDescent="0.25">
      <c r="A238" t="s">
        <v>24</v>
      </c>
      <c r="B238" t="s">
        <v>26</v>
      </c>
      <c r="C238">
        <v>1.5798319327731101</v>
      </c>
      <c r="D238">
        <v>1.56</v>
      </c>
      <c r="E238">
        <v>0.83</v>
      </c>
    </row>
    <row r="239" spans="1:5" x14ac:dyDescent="0.25">
      <c r="A239" t="s">
        <v>24</v>
      </c>
      <c r="B239" t="s">
        <v>184</v>
      </c>
      <c r="C239">
        <v>1.5798319327731101</v>
      </c>
      <c r="D239">
        <v>1</v>
      </c>
      <c r="E239">
        <v>1.1399999999999999</v>
      </c>
    </row>
    <row r="240" spans="1:5" x14ac:dyDescent="0.25">
      <c r="A240" t="s">
        <v>24</v>
      </c>
      <c r="B240" t="s">
        <v>290</v>
      </c>
      <c r="C240">
        <v>1.5798319327731101</v>
      </c>
      <c r="D240">
        <v>0.86</v>
      </c>
      <c r="E240">
        <v>0.98</v>
      </c>
    </row>
    <row r="241" spans="1:5" x14ac:dyDescent="0.25">
      <c r="A241" t="s">
        <v>24</v>
      </c>
      <c r="B241" t="s">
        <v>183</v>
      </c>
      <c r="C241">
        <v>1.5798319327731101</v>
      </c>
      <c r="D241">
        <v>0.74</v>
      </c>
      <c r="E241">
        <v>1.26</v>
      </c>
    </row>
    <row r="242" spans="1:5" x14ac:dyDescent="0.25">
      <c r="A242" t="s">
        <v>24</v>
      </c>
      <c r="B242" t="s">
        <v>182</v>
      </c>
      <c r="C242">
        <v>1.5798319327731101</v>
      </c>
      <c r="D242">
        <v>0.81</v>
      </c>
      <c r="E242">
        <v>1.24</v>
      </c>
    </row>
    <row r="243" spans="1:5" x14ac:dyDescent="0.25">
      <c r="A243" t="s">
        <v>24</v>
      </c>
      <c r="B243" t="s">
        <v>185</v>
      </c>
      <c r="C243">
        <v>1.5798319327731101</v>
      </c>
      <c r="D243">
        <v>0.53</v>
      </c>
      <c r="E243">
        <v>0.72</v>
      </c>
    </row>
    <row r="244" spans="1:5" x14ac:dyDescent="0.25">
      <c r="A244" t="s">
        <v>24</v>
      </c>
      <c r="B244" t="s">
        <v>181</v>
      </c>
      <c r="C244">
        <v>1.5798319327731101</v>
      </c>
      <c r="D244">
        <v>0.79</v>
      </c>
      <c r="E244">
        <v>0.72</v>
      </c>
    </row>
    <row r="245" spans="1:5" x14ac:dyDescent="0.25">
      <c r="A245" t="s">
        <v>27</v>
      </c>
      <c r="B245" t="s">
        <v>187</v>
      </c>
      <c r="C245">
        <v>1.2908366533864499</v>
      </c>
      <c r="D245">
        <v>0.65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1.2908366533864499</v>
      </c>
      <c r="D246">
        <v>1.25</v>
      </c>
      <c r="E246">
        <v>1.44</v>
      </c>
    </row>
    <row r="247" spans="1:5" x14ac:dyDescent="0.25">
      <c r="A247" t="s">
        <v>27</v>
      </c>
      <c r="B247" t="s">
        <v>28</v>
      </c>
      <c r="C247">
        <v>1.2908366533864499</v>
      </c>
      <c r="D247">
        <v>1.1599999999999999</v>
      </c>
      <c r="E247">
        <v>0.74</v>
      </c>
    </row>
    <row r="248" spans="1:5" x14ac:dyDescent="0.25">
      <c r="A248" t="s">
        <v>27</v>
      </c>
      <c r="B248" t="s">
        <v>186</v>
      </c>
      <c r="C248">
        <v>1.2908366533864499</v>
      </c>
      <c r="D248">
        <v>1.23</v>
      </c>
      <c r="E248">
        <v>0.82</v>
      </c>
    </row>
    <row r="249" spans="1:5" x14ac:dyDescent="0.25">
      <c r="A249" t="s">
        <v>27</v>
      </c>
      <c r="B249" t="s">
        <v>189</v>
      </c>
      <c r="C249">
        <v>1.2908366533864499</v>
      </c>
      <c r="D249">
        <v>0.48</v>
      </c>
      <c r="E249">
        <v>0.82</v>
      </c>
    </row>
    <row r="250" spans="1:5" x14ac:dyDescent="0.25">
      <c r="A250" t="s">
        <v>27</v>
      </c>
      <c r="B250" t="s">
        <v>297</v>
      </c>
      <c r="C250">
        <v>1.2908366533864499</v>
      </c>
      <c r="D250">
        <v>0.95</v>
      </c>
      <c r="E250">
        <v>1.1599999999999999</v>
      </c>
    </row>
    <row r="251" spans="1:5" x14ac:dyDescent="0.25">
      <c r="A251" t="s">
        <v>27</v>
      </c>
      <c r="B251" t="s">
        <v>298</v>
      </c>
      <c r="C251">
        <v>1.2908366533864499</v>
      </c>
      <c r="D251">
        <v>1.48</v>
      </c>
      <c r="E251">
        <v>0.67</v>
      </c>
    </row>
    <row r="252" spans="1:5" x14ac:dyDescent="0.25">
      <c r="A252" t="s">
        <v>27</v>
      </c>
      <c r="B252" t="s">
        <v>31</v>
      </c>
      <c r="C252">
        <v>1.2908366533864499</v>
      </c>
      <c r="D252">
        <v>0.57999999999999996</v>
      </c>
      <c r="E252">
        <v>0.89</v>
      </c>
    </row>
    <row r="253" spans="1:5" x14ac:dyDescent="0.25">
      <c r="A253" t="s">
        <v>27</v>
      </c>
      <c r="B253" t="s">
        <v>195</v>
      </c>
      <c r="C253">
        <v>1.2908366533864499</v>
      </c>
      <c r="D253">
        <v>1.55</v>
      </c>
      <c r="E253">
        <v>1.3</v>
      </c>
    </row>
    <row r="254" spans="1:5" x14ac:dyDescent="0.25">
      <c r="A254" t="s">
        <v>27</v>
      </c>
      <c r="B254" t="s">
        <v>188</v>
      </c>
      <c r="C254">
        <v>1.2908366533864499</v>
      </c>
      <c r="D254">
        <v>1.1599999999999999</v>
      </c>
      <c r="E254">
        <v>0.59</v>
      </c>
    </row>
    <row r="255" spans="1:5" x14ac:dyDescent="0.25">
      <c r="A255" t="s">
        <v>27</v>
      </c>
      <c r="B255" t="s">
        <v>296</v>
      </c>
      <c r="C255">
        <v>1.2908366533864499</v>
      </c>
      <c r="D255">
        <v>0.66</v>
      </c>
      <c r="E255">
        <v>1.37</v>
      </c>
    </row>
    <row r="256" spans="1:5" x14ac:dyDescent="0.25">
      <c r="A256" t="s">
        <v>27</v>
      </c>
      <c r="B256" t="s">
        <v>190</v>
      </c>
      <c r="C256">
        <v>1.2908366533864499</v>
      </c>
      <c r="D256">
        <v>0.89</v>
      </c>
      <c r="E256">
        <v>0.96</v>
      </c>
    </row>
    <row r="257" spans="1:5" x14ac:dyDescent="0.25">
      <c r="A257" t="s">
        <v>27</v>
      </c>
      <c r="B257" t="s">
        <v>192</v>
      </c>
      <c r="C257">
        <v>1.2908366533864499</v>
      </c>
      <c r="D257">
        <v>1.01</v>
      </c>
      <c r="E257">
        <v>1.03</v>
      </c>
    </row>
    <row r="258" spans="1:5" x14ac:dyDescent="0.25">
      <c r="A258" t="s">
        <v>27</v>
      </c>
      <c r="B258" t="s">
        <v>329</v>
      </c>
      <c r="C258">
        <v>1.2908366533864499</v>
      </c>
      <c r="D258">
        <v>0.83</v>
      </c>
      <c r="E258">
        <v>0.89</v>
      </c>
    </row>
    <row r="259" spans="1:5" x14ac:dyDescent="0.25">
      <c r="A259" t="s">
        <v>27</v>
      </c>
      <c r="B259" t="s">
        <v>194</v>
      </c>
      <c r="C259">
        <v>1.2908366533864499</v>
      </c>
      <c r="D259">
        <v>0.71</v>
      </c>
      <c r="E259">
        <v>0.82</v>
      </c>
    </row>
    <row r="260" spans="1:5" x14ac:dyDescent="0.25">
      <c r="A260" t="s">
        <v>27</v>
      </c>
      <c r="B260" t="s">
        <v>299</v>
      </c>
      <c r="C260">
        <v>1.2908366533864499</v>
      </c>
      <c r="D260">
        <v>1.23</v>
      </c>
      <c r="E260">
        <v>0.67</v>
      </c>
    </row>
    <row r="261" spans="1:5" x14ac:dyDescent="0.25">
      <c r="A261" t="s">
        <v>27</v>
      </c>
      <c r="B261" t="s">
        <v>328</v>
      </c>
      <c r="C261">
        <v>1.2908366533864499</v>
      </c>
      <c r="D261">
        <v>1.25</v>
      </c>
      <c r="E261">
        <v>1.03</v>
      </c>
    </row>
    <row r="262" spans="1:5" x14ac:dyDescent="0.25">
      <c r="A262" t="s">
        <v>27</v>
      </c>
      <c r="B262" t="s">
        <v>193</v>
      </c>
      <c r="C262">
        <v>1.2908366533864499</v>
      </c>
      <c r="D262">
        <v>1.19</v>
      </c>
      <c r="E262">
        <v>0.82</v>
      </c>
    </row>
    <row r="263" spans="1:5" x14ac:dyDescent="0.25">
      <c r="A263" t="s">
        <v>27</v>
      </c>
      <c r="B263" t="s">
        <v>30</v>
      </c>
      <c r="C263">
        <v>1.2908366533864499</v>
      </c>
      <c r="D263">
        <v>0.9</v>
      </c>
      <c r="E263">
        <v>1.1100000000000001</v>
      </c>
    </row>
    <row r="264" spans="1:5" x14ac:dyDescent="0.25">
      <c r="A264" t="s">
        <v>27</v>
      </c>
      <c r="B264" t="s">
        <v>29</v>
      </c>
      <c r="C264">
        <v>1.2908366533864499</v>
      </c>
      <c r="D264">
        <v>0.83</v>
      </c>
      <c r="E264">
        <v>1.64</v>
      </c>
    </row>
    <row r="265" spans="1:5" x14ac:dyDescent="0.25">
      <c r="A265" t="s">
        <v>196</v>
      </c>
      <c r="B265" t="s">
        <v>205</v>
      </c>
      <c r="C265">
        <v>1.6121495327102799</v>
      </c>
      <c r="D265">
        <v>1.29</v>
      </c>
      <c r="E265">
        <v>0.97</v>
      </c>
    </row>
    <row r="266" spans="1:5" x14ac:dyDescent="0.25">
      <c r="A266" t="s">
        <v>196</v>
      </c>
      <c r="B266" t="s">
        <v>306</v>
      </c>
      <c r="C266">
        <v>1.6121495327102799</v>
      </c>
      <c r="D266">
        <v>1.97</v>
      </c>
      <c r="E266">
        <v>0.68</v>
      </c>
    </row>
    <row r="267" spans="1:5" x14ac:dyDescent="0.25">
      <c r="A267" t="s">
        <v>196</v>
      </c>
      <c r="B267" t="s">
        <v>206</v>
      </c>
      <c r="C267">
        <v>1.6121495327102799</v>
      </c>
      <c r="D267">
        <v>0.56999999999999995</v>
      </c>
      <c r="E267">
        <v>1.31</v>
      </c>
    </row>
    <row r="268" spans="1:5" x14ac:dyDescent="0.25">
      <c r="A268" t="s">
        <v>196</v>
      </c>
      <c r="B268" t="s">
        <v>197</v>
      </c>
      <c r="C268">
        <v>1.6121495327102799</v>
      </c>
      <c r="D268">
        <v>0.83</v>
      </c>
      <c r="E268">
        <v>1.87</v>
      </c>
    </row>
    <row r="269" spans="1:5" x14ac:dyDescent="0.25">
      <c r="A269" t="s">
        <v>196</v>
      </c>
      <c r="B269" t="s">
        <v>307</v>
      </c>
      <c r="C269">
        <v>1.6121495327102799</v>
      </c>
      <c r="D269">
        <v>1.3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1.6121495327102799</v>
      </c>
      <c r="D270">
        <v>0.98</v>
      </c>
      <c r="E270">
        <v>1.31</v>
      </c>
    </row>
    <row r="271" spans="1:5" x14ac:dyDescent="0.25">
      <c r="A271" t="s">
        <v>196</v>
      </c>
      <c r="B271" t="s">
        <v>302</v>
      </c>
      <c r="C271">
        <v>1.6121495327102799</v>
      </c>
      <c r="D271">
        <v>0.72</v>
      </c>
      <c r="E271">
        <v>0.42</v>
      </c>
    </row>
    <row r="272" spans="1:5" x14ac:dyDescent="0.25">
      <c r="A272" t="s">
        <v>196</v>
      </c>
      <c r="B272" t="s">
        <v>305</v>
      </c>
      <c r="C272">
        <v>1.6121495327102799</v>
      </c>
      <c r="D272">
        <v>0.96</v>
      </c>
      <c r="E272">
        <v>0.74</v>
      </c>
    </row>
    <row r="273" spans="1:5" x14ac:dyDescent="0.25">
      <c r="A273" t="s">
        <v>196</v>
      </c>
      <c r="B273" t="s">
        <v>202</v>
      </c>
      <c r="C273">
        <v>1.6121495327102799</v>
      </c>
      <c r="D273">
        <v>0.88</v>
      </c>
      <c r="E273">
        <v>0.74</v>
      </c>
    </row>
    <row r="274" spans="1:5" x14ac:dyDescent="0.25">
      <c r="A274" t="s">
        <v>196</v>
      </c>
      <c r="B274" t="s">
        <v>200</v>
      </c>
      <c r="C274">
        <v>1.6121495327102799</v>
      </c>
      <c r="D274">
        <v>1.45</v>
      </c>
      <c r="E274">
        <v>0.45</v>
      </c>
    </row>
    <row r="275" spans="1:5" x14ac:dyDescent="0.25">
      <c r="A275" t="s">
        <v>196</v>
      </c>
      <c r="B275" t="s">
        <v>199</v>
      </c>
      <c r="C275">
        <v>1.6121495327102799</v>
      </c>
      <c r="D275">
        <v>1.03</v>
      </c>
      <c r="E275">
        <v>1.42</v>
      </c>
    </row>
    <row r="276" spans="1:5" x14ac:dyDescent="0.25">
      <c r="A276" t="s">
        <v>196</v>
      </c>
      <c r="B276" t="s">
        <v>303</v>
      </c>
      <c r="C276">
        <v>1.6121495327102799</v>
      </c>
      <c r="D276">
        <v>0.83</v>
      </c>
      <c r="E276">
        <v>0.97</v>
      </c>
    </row>
    <row r="277" spans="1:5" x14ac:dyDescent="0.25">
      <c r="A277" t="s">
        <v>196</v>
      </c>
      <c r="B277" t="s">
        <v>201</v>
      </c>
      <c r="C277">
        <v>1.6121495327102799</v>
      </c>
      <c r="D277">
        <v>1</v>
      </c>
      <c r="E277">
        <v>0.89</v>
      </c>
    </row>
    <row r="278" spans="1:5" x14ac:dyDescent="0.25">
      <c r="A278" t="s">
        <v>196</v>
      </c>
      <c r="B278" t="s">
        <v>304</v>
      </c>
      <c r="C278">
        <v>1.6121495327102799</v>
      </c>
      <c r="D278">
        <v>0.9</v>
      </c>
      <c r="E278">
        <v>1.98</v>
      </c>
    </row>
    <row r="279" spans="1:5" x14ac:dyDescent="0.25">
      <c r="A279" t="s">
        <v>196</v>
      </c>
      <c r="B279" t="s">
        <v>198</v>
      </c>
      <c r="C279">
        <v>1.6121495327102799</v>
      </c>
      <c r="D279">
        <v>1.0900000000000001</v>
      </c>
      <c r="E279">
        <v>0.4</v>
      </c>
    </row>
    <row r="280" spans="1:5" x14ac:dyDescent="0.25">
      <c r="A280" t="s">
        <v>196</v>
      </c>
      <c r="B280" t="s">
        <v>300</v>
      </c>
      <c r="C280">
        <v>1.6121495327102799</v>
      </c>
      <c r="D280">
        <v>0.72</v>
      </c>
      <c r="E280">
        <v>0.97</v>
      </c>
    </row>
    <row r="281" spans="1:5" x14ac:dyDescent="0.25">
      <c r="A281" t="s">
        <v>196</v>
      </c>
      <c r="B281" t="s">
        <v>301</v>
      </c>
      <c r="C281">
        <v>1.6121495327102799</v>
      </c>
      <c r="D281">
        <v>0.83</v>
      </c>
      <c r="E281">
        <v>1.59</v>
      </c>
    </row>
    <row r="282" spans="1:5" x14ac:dyDescent="0.25">
      <c r="A282" t="s">
        <v>196</v>
      </c>
      <c r="B282" t="s">
        <v>203</v>
      </c>
      <c r="C282">
        <v>1.6121495327102799</v>
      </c>
      <c r="D282">
        <v>0.78</v>
      </c>
      <c r="E282">
        <v>0.8</v>
      </c>
    </row>
    <row r="283" spans="1:5" x14ac:dyDescent="0.25">
      <c r="A283" t="s">
        <v>32</v>
      </c>
      <c r="B283" t="s">
        <v>331</v>
      </c>
      <c r="C283">
        <v>1.2486772486772499</v>
      </c>
      <c r="D283">
        <v>0.73</v>
      </c>
      <c r="E283">
        <v>0.83</v>
      </c>
    </row>
    <row r="284" spans="1:5" x14ac:dyDescent="0.25">
      <c r="A284" t="s">
        <v>32</v>
      </c>
      <c r="B284" t="s">
        <v>36</v>
      </c>
      <c r="C284">
        <v>1.2486772486772499</v>
      </c>
      <c r="D284">
        <v>1.46</v>
      </c>
      <c r="E284">
        <v>0.66</v>
      </c>
    </row>
    <row r="285" spans="1:5" x14ac:dyDescent="0.25">
      <c r="A285" t="s">
        <v>32</v>
      </c>
      <c r="B285" t="s">
        <v>212</v>
      </c>
      <c r="C285">
        <v>1.2486772486772499</v>
      </c>
      <c r="D285">
        <v>0.56000000000000005</v>
      </c>
      <c r="E285">
        <v>1.45</v>
      </c>
    </row>
    <row r="286" spans="1:5" x14ac:dyDescent="0.25">
      <c r="A286" t="s">
        <v>32</v>
      </c>
      <c r="B286" t="s">
        <v>311</v>
      </c>
      <c r="C286">
        <v>1.2486772486772499</v>
      </c>
      <c r="D286">
        <v>0.66</v>
      </c>
      <c r="E286">
        <v>1.57</v>
      </c>
    </row>
    <row r="287" spans="1:5" x14ac:dyDescent="0.25">
      <c r="A287" t="s">
        <v>32</v>
      </c>
      <c r="B287" t="s">
        <v>210</v>
      </c>
      <c r="C287">
        <v>1.2486772486772499</v>
      </c>
      <c r="D287">
        <v>1.02</v>
      </c>
      <c r="E287">
        <v>1.07</v>
      </c>
    </row>
    <row r="288" spans="1:5" x14ac:dyDescent="0.25">
      <c r="A288" t="s">
        <v>32</v>
      </c>
      <c r="B288" t="s">
        <v>312</v>
      </c>
      <c r="C288">
        <v>1.2486772486772499</v>
      </c>
      <c r="D288">
        <v>0.64</v>
      </c>
      <c r="E288">
        <v>0.91</v>
      </c>
    </row>
    <row r="289" spans="1:5" x14ac:dyDescent="0.25">
      <c r="A289" t="s">
        <v>32</v>
      </c>
      <c r="B289" t="s">
        <v>209</v>
      </c>
      <c r="C289">
        <v>1.2486772486772499</v>
      </c>
      <c r="D289">
        <v>0.95</v>
      </c>
      <c r="E289">
        <v>1.32</v>
      </c>
    </row>
    <row r="290" spans="1:5" x14ac:dyDescent="0.25">
      <c r="A290" t="s">
        <v>32</v>
      </c>
      <c r="B290" t="s">
        <v>313</v>
      </c>
      <c r="C290">
        <v>1.2486772486772499</v>
      </c>
      <c r="D290">
        <v>0.56000000000000005</v>
      </c>
      <c r="E290">
        <v>1.27</v>
      </c>
    </row>
    <row r="291" spans="1:5" x14ac:dyDescent="0.25">
      <c r="A291" t="s">
        <v>32</v>
      </c>
      <c r="B291" t="s">
        <v>309</v>
      </c>
      <c r="C291">
        <v>1.2486772486772499</v>
      </c>
      <c r="D291">
        <v>1.02</v>
      </c>
      <c r="E291">
        <v>1.24</v>
      </c>
    </row>
    <row r="292" spans="1:5" x14ac:dyDescent="0.25">
      <c r="A292" t="s">
        <v>32</v>
      </c>
      <c r="B292" t="s">
        <v>308</v>
      </c>
      <c r="C292">
        <v>1.2486772486772499</v>
      </c>
      <c r="D292">
        <v>1.02</v>
      </c>
      <c r="E292">
        <v>1.4</v>
      </c>
    </row>
    <row r="293" spans="1:5" x14ac:dyDescent="0.25">
      <c r="A293" t="s">
        <v>32</v>
      </c>
      <c r="B293" t="s">
        <v>207</v>
      </c>
      <c r="C293">
        <v>1.2486772486772499</v>
      </c>
      <c r="D293">
        <v>1.28</v>
      </c>
      <c r="E293">
        <v>0.73</v>
      </c>
    </row>
    <row r="294" spans="1:5" x14ac:dyDescent="0.25">
      <c r="A294" t="s">
        <v>32</v>
      </c>
      <c r="B294" t="s">
        <v>330</v>
      </c>
      <c r="C294">
        <v>1.2486772486772499</v>
      </c>
      <c r="D294">
        <v>0.88</v>
      </c>
      <c r="E294">
        <v>0.73</v>
      </c>
    </row>
    <row r="295" spans="1:5" x14ac:dyDescent="0.25">
      <c r="A295" t="s">
        <v>32</v>
      </c>
      <c r="B295" t="s">
        <v>35</v>
      </c>
      <c r="C295">
        <v>1.2486772486772499</v>
      </c>
      <c r="D295">
        <v>1.67</v>
      </c>
      <c r="E295">
        <v>0.91</v>
      </c>
    </row>
    <row r="296" spans="1:5" x14ac:dyDescent="0.25">
      <c r="A296" t="s">
        <v>32</v>
      </c>
      <c r="B296" t="s">
        <v>34</v>
      </c>
      <c r="C296">
        <v>1.2486772486772499</v>
      </c>
      <c r="D296">
        <v>0.72</v>
      </c>
      <c r="E296">
        <v>0.91</v>
      </c>
    </row>
    <row r="297" spans="1:5" x14ac:dyDescent="0.25">
      <c r="A297" t="s">
        <v>32</v>
      </c>
      <c r="B297" t="s">
        <v>310</v>
      </c>
      <c r="C297">
        <v>1.2486772486772499</v>
      </c>
      <c r="D297">
        <v>0.8</v>
      </c>
      <c r="E297">
        <v>1</v>
      </c>
    </row>
    <row r="298" spans="1:5" x14ac:dyDescent="0.25">
      <c r="A298" t="s">
        <v>32</v>
      </c>
      <c r="B298" t="s">
        <v>208</v>
      </c>
      <c r="C298">
        <v>1.2486772486772499</v>
      </c>
      <c r="D298">
        <v>1.44</v>
      </c>
      <c r="E298">
        <v>0.73</v>
      </c>
    </row>
    <row r="299" spans="1:5" x14ac:dyDescent="0.25">
      <c r="A299" t="s">
        <v>32</v>
      </c>
      <c r="B299" t="s">
        <v>33</v>
      </c>
      <c r="C299">
        <v>1.2486772486772499</v>
      </c>
      <c r="D299">
        <v>1.6</v>
      </c>
      <c r="E299">
        <v>0.45</v>
      </c>
    </row>
    <row r="300" spans="1:5" x14ac:dyDescent="0.25">
      <c r="A300" t="s">
        <v>32</v>
      </c>
      <c r="B300" t="s">
        <v>211</v>
      </c>
      <c r="C300">
        <v>1.2486772486772499</v>
      </c>
      <c r="D300">
        <v>0.95</v>
      </c>
      <c r="E300">
        <v>0.74</v>
      </c>
    </row>
    <row r="301" spans="1:5" x14ac:dyDescent="0.25">
      <c r="A301" t="s">
        <v>213</v>
      </c>
      <c r="B301" t="s">
        <v>221</v>
      </c>
      <c r="C301">
        <v>1.22527472527473</v>
      </c>
      <c r="D301">
        <v>1.1200000000000001</v>
      </c>
      <c r="E301">
        <v>0.84</v>
      </c>
    </row>
    <row r="302" spans="1:5" x14ac:dyDescent="0.25">
      <c r="A302" t="s">
        <v>213</v>
      </c>
      <c r="B302" t="s">
        <v>214</v>
      </c>
      <c r="C302">
        <v>1.22527472527473</v>
      </c>
      <c r="D302">
        <v>1.53</v>
      </c>
      <c r="E302">
        <v>0.52</v>
      </c>
    </row>
    <row r="303" spans="1:5" x14ac:dyDescent="0.25">
      <c r="A303" t="s">
        <v>213</v>
      </c>
      <c r="B303" t="s">
        <v>217</v>
      </c>
      <c r="C303">
        <v>1.22527472527473</v>
      </c>
      <c r="D303">
        <v>0.98</v>
      </c>
      <c r="E303">
        <v>1.1200000000000001</v>
      </c>
    </row>
    <row r="304" spans="1:5" x14ac:dyDescent="0.25">
      <c r="A304" t="s">
        <v>213</v>
      </c>
      <c r="B304" t="s">
        <v>216</v>
      </c>
      <c r="C304">
        <v>1.22527472527473</v>
      </c>
      <c r="D304">
        <v>0.64</v>
      </c>
      <c r="E304">
        <v>1.38</v>
      </c>
    </row>
    <row r="305" spans="1:5" x14ac:dyDescent="0.25">
      <c r="A305" t="s">
        <v>213</v>
      </c>
      <c r="B305" t="s">
        <v>218</v>
      </c>
      <c r="C305">
        <v>1.22527472527473</v>
      </c>
      <c r="D305">
        <v>0.97</v>
      </c>
      <c r="E305">
        <v>1</v>
      </c>
    </row>
    <row r="306" spans="1:5" x14ac:dyDescent="0.25">
      <c r="A306" t="s">
        <v>213</v>
      </c>
      <c r="B306" t="s">
        <v>219</v>
      </c>
      <c r="C306">
        <v>1.22527472527473</v>
      </c>
      <c r="D306">
        <v>0.98</v>
      </c>
      <c r="E306">
        <v>1.17</v>
      </c>
    </row>
    <row r="307" spans="1:5" x14ac:dyDescent="0.25">
      <c r="A307" t="s">
        <v>213</v>
      </c>
      <c r="B307" t="s">
        <v>215</v>
      </c>
      <c r="C307">
        <v>1.22527472527473</v>
      </c>
      <c r="D307">
        <v>0.93</v>
      </c>
      <c r="E307">
        <v>1.02</v>
      </c>
    </row>
    <row r="308" spans="1:5" x14ac:dyDescent="0.25">
      <c r="A308" t="s">
        <v>213</v>
      </c>
      <c r="B308" t="s">
        <v>314</v>
      </c>
      <c r="C308">
        <v>1.22527472527473</v>
      </c>
      <c r="D308">
        <v>0.71</v>
      </c>
      <c r="E308">
        <v>1.57</v>
      </c>
    </row>
    <row r="309" spans="1:5" x14ac:dyDescent="0.25">
      <c r="A309" t="s">
        <v>213</v>
      </c>
      <c r="B309" t="s">
        <v>315</v>
      </c>
      <c r="C309">
        <v>1.22527472527473</v>
      </c>
      <c r="D309">
        <v>2.39</v>
      </c>
      <c r="E309">
        <v>0.11</v>
      </c>
    </row>
    <row r="310" spans="1:5" x14ac:dyDescent="0.25">
      <c r="A310" t="s">
        <v>213</v>
      </c>
      <c r="B310" t="s">
        <v>220</v>
      </c>
      <c r="C310">
        <v>1.22527472527473</v>
      </c>
      <c r="D310">
        <v>0.65</v>
      </c>
      <c r="E310">
        <v>1.51</v>
      </c>
    </row>
    <row r="311" spans="1:5" x14ac:dyDescent="0.25">
      <c r="A311" t="s">
        <v>213</v>
      </c>
      <c r="B311" t="s">
        <v>222</v>
      </c>
      <c r="C311">
        <v>1.22527472527473</v>
      </c>
      <c r="D311">
        <v>0.35</v>
      </c>
      <c r="E311">
        <v>0.78</v>
      </c>
    </row>
    <row r="312" spans="1:5" x14ac:dyDescent="0.25">
      <c r="A312" t="s">
        <v>213</v>
      </c>
      <c r="B312" t="s">
        <v>223</v>
      </c>
      <c r="C312">
        <v>1.22527472527473</v>
      </c>
      <c r="D312">
        <v>0.67</v>
      </c>
      <c r="E312">
        <v>1.04</v>
      </c>
    </row>
    <row r="313" spans="1:5" x14ac:dyDescent="0.25">
      <c r="A313" t="s">
        <v>37</v>
      </c>
      <c r="B313" t="s">
        <v>224</v>
      </c>
      <c r="C313">
        <v>1.6785714285714299</v>
      </c>
      <c r="D313">
        <v>0.86</v>
      </c>
      <c r="E313">
        <v>1.8</v>
      </c>
    </row>
    <row r="314" spans="1:5" x14ac:dyDescent="0.25">
      <c r="A314" t="s">
        <v>37</v>
      </c>
      <c r="B314" t="s">
        <v>229</v>
      </c>
      <c r="C314">
        <v>1.6785714285714299</v>
      </c>
      <c r="D314">
        <v>0.53</v>
      </c>
      <c r="E314">
        <v>0.51</v>
      </c>
    </row>
    <row r="315" spans="1:5" x14ac:dyDescent="0.25">
      <c r="A315" t="s">
        <v>37</v>
      </c>
      <c r="B315" t="s">
        <v>227</v>
      </c>
      <c r="C315">
        <v>1.6785714285714299</v>
      </c>
      <c r="D315">
        <v>0.6</v>
      </c>
      <c r="E315">
        <v>0.6</v>
      </c>
    </row>
    <row r="316" spans="1:5" x14ac:dyDescent="0.25">
      <c r="A316" t="s">
        <v>37</v>
      </c>
      <c r="B316" t="s">
        <v>226</v>
      </c>
      <c r="C316">
        <v>1.6785714285714299</v>
      </c>
      <c r="D316">
        <v>1.19</v>
      </c>
      <c r="E316">
        <v>0.99</v>
      </c>
    </row>
    <row r="317" spans="1:5" x14ac:dyDescent="0.25">
      <c r="A317" t="s">
        <v>37</v>
      </c>
      <c r="B317" t="s">
        <v>39</v>
      </c>
      <c r="C317">
        <v>1.6785714285714299</v>
      </c>
      <c r="D317">
        <v>1.19</v>
      </c>
      <c r="E317">
        <v>0.77</v>
      </c>
    </row>
    <row r="318" spans="1:5" x14ac:dyDescent="0.25">
      <c r="A318" t="s">
        <v>37</v>
      </c>
      <c r="B318" t="s">
        <v>225</v>
      </c>
      <c r="C318">
        <v>1.6785714285714299</v>
      </c>
      <c r="D318">
        <v>1.92</v>
      </c>
      <c r="E318">
        <v>1.03</v>
      </c>
    </row>
    <row r="319" spans="1:5" x14ac:dyDescent="0.25">
      <c r="A319" t="s">
        <v>37</v>
      </c>
      <c r="B319" t="s">
        <v>231</v>
      </c>
      <c r="C319">
        <v>1.6785714285714299</v>
      </c>
      <c r="D319">
        <v>0.89</v>
      </c>
      <c r="E319">
        <v>0.87</v>
      </c>
    </row>
    <row r="320" spans="1:5" x14ac:dyDescent="0.25">
      <c r="A320" t="s">
        <v>37</v>
      </c>
      <c r="B320" t="s">
        <v>38</v>
      </c>
      <c r="C320">
        <v>1.6785714285714299</v>
      </c>
      <c r="D320">
        <v>0.66</v>
      </c>
      <c r="E320">
        <v>0.86</v>
      </c>
    </row>
    <row r="321" spans="1:5" x14ac:dyDescent="0.25">
      <c r="A321" t="s">
        <v>37</v>
      </c>
      <c r="B321" t="s">
        <v>228</v>
      </c>
      <c r="C321">
        <v>1.6785714285714299</v>
      </c>
      <c r="D321">
        <v>0.93</v>
      </c>
      <c r="E321">
        <v>1.46</v>
      </c>
    </row>
    <row r="322" spans="1:5" x14ac:dyDescent="0.25">
      <c r="A322" t="s">
        <v>37</v>
      </c>
      <c r="B322" t="s">
        <v>230</v>
      </c>
      <c r="C322">
        <v>1.6785714285714299</v>
      </c>
      <c r="D322">
        <v>1.36</v>
      </c>
      <c r="E322">
        <v>1.1000000000000001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0.63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1.3508064516128999</v>
      </c>
      <c r="D343">
        <v>0.56999999999999995</v>
      </c>
      <c r="E343">
        <v>1.08</v>
      </c>
    </row>
    <row r="344" spans="1:5" x14ac:dyDescent="0.25">
      <c r="A344" t="s">
        <v>340</v>
      </c>
      <c r="B344" t="s">
        <v>352</v>
      </c>
      <c r="C344">
        <v>1.3508064516128999</v>
      </c>
      <c r="D344">
        <v>1.23</v>
      </c>
      <c r="E344">
        <v>0.81</v>
      </c>
    </row>
    <row r="345" spans="1:5" x14ac:dyDescent="0.25">
      <c r="A345" t="s">
        <v>340</v>
      </c>
      <c r="B345" t="s">
        <v>353</v>
      </c>
      <c r="C345">
        <v>1.3508064516128999</v>
      </c>
      <c r="D345">
        <v>1.6</v>
      </c>
      <c r="E345">
        <v>0.51</v>
      </c>
    </row>
    <row r="346" spans="1:5" x14ac:dyDescent="0.25">
      <c r="A346" t="s">
        <v>340</v>
      </c>
      <c r="B346" t="s">
        <v>354</v>
      </c>
      <c r="C346">
        <v>1.3508064516128999</v>
      </c>
      <c r="D346">
        <v>1.82</v>
      </c>
      <c r="E346">
        <v>0.88</v>
      </c>
    </row>
    <row r="347" spans="1:5" x14ac:dyDescent="0.25">
      <c r="A347" t="s">
        <v>340</v>
      </c>
      <c r="B347" t="s">
        <v>356</v>
      </c>
      <c r="C347">
        <v>1.3508064516128999</v>
      </c>
      <c r="D347">
        <v>0.99</v>
      </c>
      <c r="E347">
        <v>1.1000000000000001</v>
      </c>
    </row>
    <row r="348" spans="1:5" x14ac:dyDescent="0.25">
      <c r="A348" t="s">
        <v>340</v>
      </c>
      <c r="B348" t="s">
        <v>361</v>
      </c>
      <c r="C348">
        <v>1.3508064516128999</v>
      </c>
      <c r="D348">
        <v>0.63</v>
      </c>
      <c r="E348">
        <v>1.49</v>
      </c>
    </row>
    <row r="349" spans="1:5" x14ac:dyDescent="0.25">
      <c r="A349" t="s">
        <v>340</v>
      </c>
      <c r="B349" t="s">
        <v>365</v>
      </c>
      <c r="C349">
        <v>1.3508064516128999</v>
      </c>
      <c r="D349">
        <v>1.17</v>
      </c>
      <c r="E349">
        <v>1.39</v>
      </c>
    </row>
    <row r="350" spans="1:5" x14ac:dyDescent="0.25">
      <c r="A350" t="s">
        <v>340</v>
      </c>
      <c r="B350" t="s">
        <v>377</v>
      </c>
      <c r="C350">
        <v>1.3508064516128999</v>
      </c>
      <c r="D350">
        <v>0.4</v>
      </c>
      <c r="E350">
        <v>0.95</v>
      </c>
    </row>
    <row r="351" spans="1:5" x14ac:dyDescent="0.25">
      <c r="A351" t="s">
        <v>340</v>
      </c>
      <c r="B351" t="s">
        <v>378</v>
      </c>
      <c r="C351">
        <v>1.3508064516128999</v>
      </c>
      <c r="D351">
        <v>0.68</v>
      </c>
      <c r="E351">
        <v>1.25</v>
      </c>
    </row>
    <row r="352" spans="1:5" x14ac:dyDescent="0.25">
      <c r="A352" t="s">
        <v>340</v>
      </c>
      <c r="B352" t="s">
        <v>385</v>
      </c>
      <c r="C352">
        <v>1.3508064516128999</v>
      </c>
      <c r="D352">
        <v>0.68</v>
      </c>
      <c r="E352">
        <v>0.61</v>
      </c>
    </row>
    <row r="353" spans="1:5" x14ac:dyDescent="0.25">
      <c r="A353" t="s">
        <v>340</v>
      </c>
      <c r="B353" t="s">
        <v>387</v>
      </c>
      <c r="C353">
        <v>1.3508064516128999</v>
      </c>
      <c r="D353">
        <v>1.08</v>
      </c>
      <c r="E353">
        <v>1.08</v>
      </c>
    </row>
    <row r="354" spans="1:5" x14ac:dyDescent="0.25">
      <c r="A354" t="s">
        <v>340</v>
      </c>
      <c r="B354" t="s">
        <v>390</v>
      </c>
      <c r="C354">
        <v>1.3508064516128999</v>
      </c>
      <c r="D354">
        <v>0.56000000000000005</v>
      </c>
      <c r="E354">
        <v>1.03</v>
      </c>
    </row>
    <row r="355" spans="1:5" x14ac:dyDescent="0.25">
      <c r="A355" t="s">
        <v>340</v>
      </c>
      <c r="B355" t="s">
        <v>394</v>
      </c>
      <c r="C355">
        <v>1.3508064516128999</v>
      </c>
      <c r="D355">
        <v>1.1399999999999999</v>
      </c>
      <c r="E355">
        <v>1.1499999999999999</v>
      </c>
    </row>
    <row r="356" spans="1:5" x14ac:dyDescent="0.25">
      <c r="A356" t="s">
        <v>340</v>
      </c>
      <c r="B356" t="s">
        <v>405</v>
      </c>
      <c r="C356">
        <v>1.3508064516128999</v>
      </c>
      <c r="D356">
        <v>0.8</v>
      </c>
      <c r="E356">
        <v>1.25</v>
      </c>
    </row>
    <row r="357" spans="1:5" x14ac:dyDescent="0.25">
      <c r="A357" t="s">
        <v>340</v>
      </c>
      <c r="B357" t="s">
        <v>413</v>
      </c>
      <c r="C357">
        <v>1.3508064516128999</v>
      </c>
      <c r="D357">
        <v>1.3</v>
      </c>
      <c r="E357">
        <v>0.59</v>
      </c>
    </row>
    <row r="358" spans="1:5" x14ac:dyDescent="0.25">
      <c r="A358" t="s">
        <v>340</v>
      </c>
      <c r="B358" t="s">
        <v>415</v>
      </c>
      <c r="C358">
        <v>1.3508064516128999</v>
      </c>
      <c r="D358">
        <v>1.17</v>
      </c>
      <c r="E358">
        <v>0.66</v>
      </c>
    </row>
    <row r="359" spans="1:5" x14ac:dyDescent="0.25">
      <c r="A359" t="s">
        <v>340</v>
      </c>
      <c r="B359" t="s">
        <v>418</v>
      </c>
      <c r="C359">
        <v>1.3508064516128999</v>
      </c>
      <c r="D359">
        <v>1.36</v>
      </c>
      <c r="E359">
        <v>0.73</v>
      </c>
    </row>
    <row r="360" spans="1:5" x14ac:dyDescent="0.25">
      <c r="A360" t="s">
        <v>340</v>
      </c>
      <c r="B360" t="s">
        <v>428</v>
      </c>
      <c r="C360">
        <v>1.3508064516128999</v>
      </c>
      <c r="D360">
        <v>1.1100000000000001</v>
      </c>
      <c r="E360">
        <v>1.03</v>
      </c>
    </row>
    <row r="361" spans="1:5" x14ac:dyDescent="0.25">
      <c r="A361" t="s">
        <v>340</v>
      </c>
      <c r="B361" t="s">
        <v>429</v>
      </c>
      <c r="C361">
        <v>1.3508064516128999</v>
      </c>
      <c r="D361">
        <v>0.74</v>
      </c>
      <c r="E361">
        <v>1.47</v>
      </c>
    </row>
    <row r="362" spans="1:5" x14ac:dyDescent="0.25">
      <c r="A362" t="s">
        <v>340</v>
      </c>
      <c r="B362" t="s">
        <v>431</v>
      </c>
      <c r="C362">
        <v>1.3508064516128999</v>
      </c>
      <c r="D362">
        <v>1.03</v>
      </c>
      <c r="E362">
        <v>0.95</v>
      </c>
    </row>
    <row r="363" spans="1:5" x14ac:dyDescent="0.25">
      <c r="A363" t="s">
        <v>342</v>
      </c>
      <c r="B363" t="s">
        <v>343</v>
      </c>
      <c r="C363">
        <v>1.16835016835017</v>
      </c>
      <c r="D363">
        <v>0.66</v>
      </c>
      <c r="E363">
        <v>1.28</v>
      </c>
    </row>
    <row r="364" spans="1:5" x14ac:dyDescent="0.25">
      <c r="A364" t="s">
        <v>342</v>
      </c>
      <c r="B364" t="s">
        <v>346</v>
      </c>
      <c r="C364">
        <v>1.16835016835017</v>
      </c>
      <c r="D364">
        <v>0.59</v>
      </c>
      <c r="E364">
        <v>1.19</v>
      </c>
    </row>
    <row r="365" spans="1:5" x14ac:dyDescent="0.25">
      <c r="A365" t="s">
        <v>342</v>
      </c>
      <c r="B365" t="s">
        <v>348</v>
      </c>
      <c r="C365">
        <v>1.16835016835017</v>
      </c>
      <c r="D365">
        <v>1.65</v>
      </c>
      <c r="E365">
        <v>0.93</v>
      </c>
    </row>
    <row r="366" spans="1:5" x14ac:dyDescent="0.25">
      <c r="A366" t="s">
        <v>342</v>
      </c>
      <c r="B366" t="s">
        <v>363</v>
      </c>
      <c r="C366">
        <v>1.16835016835017</v>
      </c>
      <c r="D366">
        <v>1.1000000000000001</v>
      </c>
      <c r="E366">
        <v>1.44</v>
      </c>
    </row>
    <row r="367" spans="1:5" x14ac:dyDescent="0.25">
      <c r="A367" t="s">
        <v>342</v>
      </c>
      <c r="B367" t="s">
        <v>364</v>
      </c>
      <c r="C367">
        <v>1.16835016835017</v>
      </c>
      <c r="D367">
        <v>0.98</v>
      </c>
      <c r="E367">
        <v>1.02</v>
      </c>
    </row>
    <row r="368" spans="1:5" x14ac:dyDescent="0.25">
      <c r="A368" t="s">
        <v>342</v>
      </c>
      <c r="B368" t="s">
        <v>380</v>
      </c>
      <c r="C368">
        <v>1.16835016835017</v>
      </c>
      <c r="D368">
        <v>1.45</v>
      </c>
      <c r="E368">
        <v>0.64</v>
      </c>
    </row>
    <row r="369" spans="1:5" x14ac:dyDescent="0.25">
      <c r="A369" t="s">
        <v>342</v>
      </c>
      <c r="B369" t="s">
        <v>384</v>
      </c>
      <c r="C369">
        <v>1.16835016835017</v>
      </c>
      <c r="D369">
        <v>0.67</v>
      </c>
      <c r="E369">
        <v>0.93</v>
      </c>
    </row>
    <row r="370" spans="1:5" x14ac:dyDescent="0.25">
      <c r="A370" t="s">
        <v>342</v>
      </c>
      <c r="B370" t="s">
        <v>386</v>
      </c>
      <c r="C370">
        <v>1.16835016835017</v>
      </c>
      <c r="D370">
        <v>0.66</v>
      </c>
      <c r="E370">
        <v>0.73</v>
      </c>
    </row>
    <row r="371" spans="1:5" x14ac:dyDescent="0.25">
      <c r="A371" t="s">
        <v>342</v>
      </c>
      <c r="B371" t="s">
        <v>392</v>
      </c>
      <c r="C371">
        <v>1.16835016835017</v>
      </c>
      <c r="D371">
        <v>1.25</v>
      </c>
      <c r="E371">
        <v>1.19</v>
      </c>
    </row>
    <row r="372" spans="1:5" x14ac:dyDescent="0.25">
      <c r="A372" t="s">
        <v>342</v>
      </c>
      <c r="B372" t="s">
        <v>393</v>
      </c>
      <c r="C372">
        <v>1.16835016835017</v>
      </c>
      <c r="D372">
        <v>1.28</v>
      </c>
      <c r="E372">
        <v>0.68</v>
      </c>
    </row>
    <row r="373" spans="1:5" x14ac:dyDescent="0.25">
      <c r="A373" t="s">
        <v>342</v>
      </c>
      <c r="B373" t="s">
        <v>396</v>
      </c>
      <c r="C373">
        <v>1.16835016835017</v>
      </c>
      <c r="D373">
        <v>0.72</v>
      </c>
      <c r="E373">
        <v>1.46</v>
      </c>
    </row>
    <row r="374" spans="1:5" x14ac:dyDescent="0.25">
      <c r="A374" t="s">
        <v>342</v>
      </c>
      <c r="B374" t="s">
        <v>398</v>
      </c>
      <c r="C374">
        <v>1.16835016835017</v>
      </c>
      <c r="D374">
        <v>0.86</v>
      </c>
      <c r="E374">
        <v>0.64</v>
      </c>
    </row>
    <row r="375" spans="1:5" x14ac:dyDescent="0.25">
      <c r="A375" t="s">
        <v>342</v>
      </c>
      <c r="B375" t="s">
        <v>399</v>
      </c>
      <c r="C375">
        <v>1.16835016835017</v>
      </c>
      <c r="D375">
        <v>0.72</v>
      </c>
      <c r="E375">
        <v>1.37</v>
      </c>
    </row>
    <row r="376" spans="1:5" x14ac:dyDescent="0.25">
      <c r="A376" t="s">
        <v>342</v>
      </c>
      <c r="B376" t="s">
        <v>400</v>
      </c>
      <c r="C376">
        <v>1.16835016835017</v>
      </c>
      <c r="D376">
        <v>1.34</v>
      </c>
      <c r="E376">
        <v>0.76</v>
      </c>
    </row>
    <row r="377" spans="1:5" x14ac:dyDescent="0.25">
      <c r="A377" t="s">
        <v>342</v>
      </c>
      <c r="B377" t="s">
        <v>402</v>
      </c>
      <c r="C377">
        <v>1.16835016835017</v>
      </c>
      <c r="D377">
        <v>0.86</v>
      </c>
      <c r="E377">
        <v>0.93</v>
      </c>
    </row>
    <row r="378" spans="1:5" x14ac:dyDescent="0.25">
      <c r="A378" t="s">
        <v>342</v>
      </c>
      <c r="B378" t="s">
        <v>406</v>
      </c>
      <c r="C378">
        <v>1.16835016835017</v>
      </c>
      <c r="D378">
        <v>1.22</v>
      </c>
      <c r="E378">
        <v>1.27</v>
      </c>
    </row>
    <row r="379" spans="1:5" x14ac:dyDescent="0.25">
      <c r="A379" t="s">
        <v>342</v>
      </c>
      <c r="B379" t="s">
        <v>409</v>
      </c>
      <c r="C379">
        <v>1.16835016835017</v>
      </c>
      <c r="D379">
        <v>1.05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1.16835016835017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1.16835016835017</v>
      </c>
      <c r="D381">
        <v>1.04</v>
      </c>
      <c r="E381">
        <v>0.59</v>
      </c>
    </row>
    <row r="382" spans="1:5" x14ac:dyDescent="0.25">
      <c r="A382" t="s">
        <v>342</v>
      </c>
      <c r="B382" t="s">
        <v>426</v>
      </c>
      <c r="C382">
        <v>1.16835016835017</v>
      </c>
      <c r="D382">
        <v>1.04</v>
      </c>
      <c r="E382">
        <v>0.68</v>
      </c>
    </row>
    <row r="383" spans="1:5" x14ac:dyDescent="0.25">
      <c r="A383" t="s">
        <v>342</v>
      </c>
      <c r="B383" t="s">
        <v>430</v>
      </c>
      <c r="C383">
        <v>1.16835016835017</v>
      </c>
      <c r="D383">
        <v>1.25</v>
      </c>
      <c r="E383">
        <v>0.91</v>
      </c>
    </row>
    <row r="384" spans="1:5" x14ac:dyDescent="0.25">
      <c r="A384" t="s">
        <v>342</v>
      </c>
      <c r="B384" t="s">
        <v>436</v>
      </c>
      <c r="C384">
        <v>1.16835016835017</v>
      </c>
      <c r="D384">
        <v>0.86</v>
      </c>
      <c r="E384">
        <v>1.01</v>
      </c>
    </row>
    <row r="385" spans="1:5" x14ac:dyDescent="0.25">
      <c r="A385" t="s">
        <v>40</v>
      </c>
      <c r="B385" t="s">
        <v>339</v>
      </c>
      <c r="C385">
        <v>1.4629629629629599</v>
      </c>
      <c r="D385">
        <v>1.47</v>
      </c>
      <c r="E385">
        <v>0.74</v>
      </c>
    </row>
    <row r="386" spans="1:5" x14ac:dyDescent="0.25">
      <c r="A386" t="s">
        <v>40</v>
      </c>
      <c r="B386" t="s">
        <v>333</v>
      </c>
      <c r="C386">
        <v>1.4629629629629599</v>
      </c>
      <c r="D386">
        <v>0.91</v>
      </c>
      <c r="E386">
        <v>1.31</v>
      </c>
    </row>
    <row r="387" spans="1:5" x14ac:dyDescent="0.25">
      <c r="A387" t="s">
        <v>40</v>
      </c>
      <c r="B387" t="s">
        <v>238</v>
      </c>
      <c r="C387">
        <v>1.4629629629629599</v>
      </c>
      <c r="D387">
        <v>0.74</v>
      </c>
      <c r="E387">
        <v>1</v>
      </c>
    </row>
    <row r="388" spans="1:5" x14ac:dyDescent="0.25">
      <c r="A388" t="s">
        <v>40</v>
      </c>
      <c r="B388" t="s">
        <v>320</v>
      </c>
      <c r="C388">
        <v>1.4629629629629599</v>
      </c>
      <c r="D388">
        <v>1.58</v>
      </c>
      <c r="E388">
        <v>0.47</v>
      </c>
    </row>
    <row r="389" spans="1:5" x14ac:dyDescent="0.25">
      <c r="A389" t="s">
        <v>40</v>
      </c>
      <c r="B389" t="s">
        <v>234</v>
      </c>
      <c r="C389">
        <v>1.4629629629629599</v>
      </c>
      <c r="D389">
        <v>0.89</v>
      </c>
      <c r="E389">
        <v>1.34</v>
      </c>
    </row>
    <row r="390" spans="1:5" x14ac:dyDescent="0.25">
      <c r="A390" t="s">
        <v>40</v>
      </c>
      <c r="B390" t="s">
        <v>316</v>
      </c>
      <c r="C390">
        <v>1.4629629629629599</v>
      </c>
      <c r="D390">
        <v>0.47</v>
      </c>
      <c r="E390">
        <v>1</v>
      </c>
    </row>
    <row r="391" spans="1:5" x14ac:dyDescent="0.25">
      <c r="A391" t="s">
        <v>40</v>
      </c>
      <c r="B391" t="s">
        <v>335</v>
      </c>
      <c r="C391">
        <v>1.4629629629629599</v>
      </c>
      <c r="D391">
        <v>0.57999999999999996</v>
      </c>
      <c r="E391">
        <v>1.27</v>
      </c>
    </row>
    <row r="392" spans="1:5" x14ac:dyDescent="0.25">
      <c r="A392" t="s">
        <v>40</v>
      </c>
      <c r="B392" t="s">
        <v>332</v>
      </c>
      <c r="C392">
        <v>1.4629629629629599</v>
      </c>
      <c r="D392">
        <v>1.1000000000000001</v>
      </c>
      <c r="E392">
        <v>1.07</v>
      </c>
    </row>
    <row r="393" spans="1:5" x14ac:dyDescent="0.25">
      <c r="A393" t="s">
        <v>40</v>
      </c>
      <c r="B393" t="s">
        <v>321</v>
      </c>
      <c r="C393">
        <v>1.4629629629629599</v>
      </c>
      <c r="D393">
        <v>1.63</v>
      </c>
      <c r="E393">
        <v>0.47</v>
      </c>
    </row>
    <row r="394" spans="1:5" x14ac:dyDescent="0.25">
      <c r="A394" t="s">
        <v>40</v>
      </c>
      <c r="B394" t="s">
        <v>236</v>
      </c>
      <c r="C394">
        <v>1.4629629629629599</v>
      </c>
      <c r="D394">
        <v>1.21</v>
      </c>
      <c r="E394">
        <v>0.8</v>
      </c>
    </row>
    <row r="395" spans="1:5" x14ac:dyDescent="0.25">
      <c r="A395" t="s">
        <v>40</v>
      </c>
      <c r="B395" t="s">
        <v>41</v>
      </c>
      <c r="C395">
        <v>1.4629629629629599</v>
      </c>
      <c r="D395">
        <v>0.79</v>
      </c>
      <c r="E395">
        <v>1.54</v>
      </c>
    </row>
    <row r="396" spans="1:5" x14ac:dyDescent="0.25">
      <c r="A396" t="s">
        <v>40</v>
      </c>
      <c r="B396" t="s">
        <v>233</v>
      </c>
      <c r="C396">
        <v>1.4629629629629599</v>
      </c>
      <c r="D396">
        <v>1.26</v>
      </c>
      <c r="E396">
        <v>0.94</v>
      </c>
    </row>
    <row r="397" spans="1:5" x14ac:dyDescent="0.25">
      <c r="A397" t="s">
        <v>40</v>
      </c>
      <c r="B397" t="s">
        <v>317</v>
      </c>
      <c r="C397">
        <v>1.4629629629629599</v>
      </c>
      <c r="D397">
        <v>1.1599999999999999</v>
      </c>
      <c r="E397">
        <v>0.87</v>
      </c>
    </row>
    <row r="398" spans="1:5" x14ac:dyDescent="0.25">
      <c r="A398" t="s">
        <v>40</v>
      </c>
      <c r="B398" t="s">
        <v>42</v>
      </c>
      <c r="C398">
        <v>1.4629629629629599</v>
      </c>
      <c r="D398">
        <v>1.31</v>
      </c>
      <c r="E398">
        <v>0.94</v>
      </c>
    </row>
    <row r="399" spans="1:5" x14ac:dyDescent="0.25">
      <c r="A399" t="s">
        <v>40</v>
      </c>
      <c r="B399" t="s">
        <v>334</v>
      </c>
      <c r="C399">
        <v>1.4629629629629599</v>
      </c>
      <c r="D399">
        <v>0.89</v>
      </c>
      <c r="E399">
        <v>1.34</v>
      </c>
    </row>
    <row r="400" spans="1:5" x14ac:dyDescent="0.25">
      <c r="A400" t="s">
        <v>40</v>
      </c>
      <c r="B400" t="s">
        <v>237</v>
      </c>
      <c r="C400">
        <v>1.4629629629629599</v>
      </c>
      <c r="D400">
        <v>0.46</v>
      </c>
      <c r="E400">
        <v>0.87</v>
      </c>
    </row>
    <row r="401" spans="1:5" x14ac:dyDescent="0.25">
      <c r="A401" t="s">
        <v>40</v>
      </c>
      <c r="B401" t="s">
        <v>232</v>
      </c>
      <c r="C401">
        <v>1.4629629629629599</v>
      </c>
      <c r="D401">
        <v>1</v>
      </c>
      <c r="E401">
        <v>0.87</v>
      </c>
    </row>
    <row r="402" spans="1:5" x14ac:dyDescent="0.25">
      <c r="A402" t="s">
        <v>40</v>
      </c>
      <c r="B402" t="s">
        <v>319</v>
      </c>
      <c r="C402">
        <v>1.4629629629629599</v>
      </c>
      <c r="D402">
        <v>1</v>
      </c>
      <c r="E402">
        <v>1.21</v>
      </c>
    </row>
    <row r="403" spans="1:5" x14ac:dyDescent="0.25">
      <c r="A403" t="s">
        <v>40</v>
      </c>
      <c r="B403" t="s">
        <v>235</v>
      </c>
      <c r="C403">
        <v>1.4629629629629599</v>
      </c>
      <c r="D403">
        <v>0.63</v>
      </c>
      <c r="E403">
        <v>0.87</v>
      </c>
    </row>
    <row r="404" spans="1:5" x14ac:dyDescent="0.25">
      <c r="A404" t="s">
        <v>40</v>
      </c>
      <c r="B404" t="s">
        <v>239</v>
      </c>
      <c r="C404">
        <v>1.4629629629629599</v>
      </c>
      <c r="D404">
        <v>0.89</v>
      </c>
      <c r="E404">
        <v>1.07</v>
      </c>
    </row>
    <row r="405" spans="1:5" x14ac:dyDescent="0.25">
      <c r="A405" t="s">
        <v>40</v>
      </c>
      <c r="B405" t="s">
        <v>318</v>
      </c>
      <c r="C405">
        <v>1.4629629629629599</v>
      </c>
      <c r="D405">
        <v>0.95</v>
      </c>
      <c r="E405">
        <v>1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D10" sqref="D10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1.3976833976834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1.3976833976834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1.3976833976834</v>
      </c>
      <c r="D4">
        <v>1.1000000000000001</v>
      </c>
      <c r="E4">
        <v>1.39</v>
      </c>
    </row>
    <row r="5" spans="1:5" x14ac:dyDescent="0.25">
      <c r="A5" t="s">
        <v>10</v>
      </c>
      <c r="B5" t="s">
        <v>242</v>
      </c>
      <c r="C5">
        <v>1.3976833976834</v>
      </c>
      <c r="D5">
        <v>0.67</v>
      </c>
      <c r="E5">
        <v>1</v>
      </c>
    </row>
    <row r="6" spans="1:5" x14ac:dyDescent="0.25">
      <c r="A6" t="s">
        <v>10</v>
      </c>
      <c r="B6" t="s">
        <v>49</v>
      </c>
      <c r="C6">
        <v>1.3976833976834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1.3976833976834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1.3976833976834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1.3976833976834</v>
      </c>
      <c r="D9">
        <v>1.07</v>
      </c>
      <c r="E9">
        <v>1.03</v>
      </c>
    </row>
    <row r="10" spans="1:5" x14ac:dyDescent="0.25">
      <c r="A10" t="s">
        <v>10</v>
      </c>
      <c r="B10" t="s">
        <v>240</v>
      </c>
      <c r="C10">
        <v>1.3976833976834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1.3976833976834</v>
      </c>
      <c r="D11">
        <v>0.67</v>
      </c>
      <c r="E11">
        <v>0.62</v>
      </c>
    </row>
    <row r="12" spans="1:5" x14ac:dyDescent="0.25">
      <c r="A12" t="s">
        <v>10</v>
      </c>
      <c r="B12" t="s">
        <v>50</v>
      </c>
      <c r="C12">
        <v>1.3976833976834</v>
      </c>
      <c r="D12">
        <v>0.91</v>
      </c>
      <c r="E12">
        <v>0.96</v>
      </c>
    </row>
    <row r="13" spans="1:5" x14ac:dyDescent="0.25">
      <c r="A13" t="s">
        <v>10</v>
      </c>
      <c r="B13" t="s">
        <v>45</v>
      </c>
      <c r="C13">
        <v>1.3976833976834</v>
      </c>
      <c r="D13">
        <v>0.54</v>
      </c>
      <c r="E13">
        <v>1.2</v>
      </c>
    </row>
    <row r="14" spans="1:5" x14ac:dyDescent="0.25">
      <c r="A14" t="s">
        <v>10</v>
      </c>
      <c r="B14" t="s">
        <v>43</v>
      </c>
      <c r="C14">
        <v>1.3976833976834</v>
      </c>
      <c r="D14">
        <v>0.62</v>
      </c>
      <c r="E14">
        <v>0.86</v>
      </c>
    </row>
    <row r="15" spans="1:5" x14ac:dyDescent="0.25">
      <c r="A15" t="s">
        <v>10</v>
      </c>
      <c r="B15" t="s">
        <v>247</v>
      </c>
      <c r="C15">
        <v>1.3976833976834</v>
      </c>
      <c r="D15">
        <v>1.2</v>
      </c>
      <c r="E15">
        <v>1.34</v>
      </c>
    </row>
    <row r="16" spans="1:5" x14ac:dyDescent="0.25">
      <c r="A16" t="s">
        <v>10</v>
      </c>
      <c r="B16" t="s">
        <v>246</v>
      </c>
      <c r="C16">
        <v>1.3976833976834</v>
      </c>
      <c r="D16">
        <v>0.81</v>
      </c>
      <c r="E16">
        <v>1.24</v>
      </c>
    </row>
    <row r="17" spans="1:5" x14ac:dyDescent="0.25">
      <c r="A17" t="s">
        <v>10</v>
      </c>
      <c r="B17" t="s">
        <v>243</v>
      </c>
      <c r="C17">
        <v>1.3976833976834</v>
      </c>
      <c r="D17">
        <v>0.96</v>
      </c>
      <c r="E17">
        <v>0.86</v>
      </c>
    </row>
    <row r="18" spans="1:5" x14ac:dyDescent="0.25">
      <c r="A18" t="s">
        <v>10</v>
      </c>
      <c r="B18" t="s">
        <v>47</v>
      </c>
      <c r="C18">
        <v>1.3976833976834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1.3976833976834</v>
      </c>
      <c r="D19">
        <v>1.29</v>
      </c>
      <c r="E19">
        <v>0.96</v>
      </c>
    </row>
    <row r="20" spans="1:5" x14ac:dyDescent="0.25">
      <c r="A20" t="s">
        <v>13</v>
      </c>
      <c r="B20" t="s">
        <v>58</v>
      </c>
      <c r="C20">
        <v>1.4368932038835001</v>
      </c>
      <c r="D20">
        <v>0.62</v>
      </c>
      <c r="E20">
        <v>0.84</v>
      </c>
    </row>
    <row r="21" spans="1:5" x14ac:dyDescent="0.25">
      <c r="A21" t="s">
        <v>13</v>
      </c>
      <c r="B21" t="s">
        <v>248</v>
      </c>
      <c r="C21">
        <v>1.4368932038835001</v>
      </c>
      <c r="D21">
        <v>1.29</v>
      </c>
      <c r="E21">
        <v>0.82</v>
      </c>
    </row>
    <row r="22" spans="1:5" x14ac:dyDescent="0.25">
      <c r="A22" t="s">
        <v>13</v>
      </c>
      <c r="B22" t="s">
        <v>56</v>
      </c>
      <c r="C22">
        <v>1.4368932038835001</v>
      </c>
      <c r="D22">
        <v>0.45</v>
      </c>
      <c r="E22">
        <v>1.24</v>
      </c>
    </row>
    <row r="23" spans="1:5" x14ac:dyDescent="0.25">
      <c r="A23" t="s">
        <v>13</v>
      </c>
      <c r="B23" t="s">
        <v>51</v>
      </c>
      <c r="C23">
        <v>1.4368932038835001</v>
      </c>
      <c r="D23">
        <v>1.19</v>
      </c>
      <c r="E23">
        <v>0.88</v>
      </c>
    </row>
    <row r="24" spans="1:5" x14ac:dyDescent="0.25">
      <c r="A24" t="s">
        <v>13</v>
      </c>
      <c r="B24" t="s">
        <v>250</v>
      </c>
      <c r="C24">
        <v>1.4368932038835001</v>
      </c>
      <c r="D24">
        <v>1.29</v>
      </c>
      <c r="E24">
        <v>1.03</v>
      </c>
    </row>
    <row r="25" spans="1:5" x14ac:dyDescent="0.25">
      <c r="A25" t="s">
        <v>13</v>
      </c>
      <c r="B25" t="s">
        <v>53</v>
      </c>
      <c r="C25">
        <v>1.4368932038835001</v>
      </c>
      <c r="D25">
        <v>0.52</v>
      </c>
      <c r="E25">
        <v>1.08</v>
      </c>
    </row>
    <row r="26" spans="1:5" x14ac:dyDescent="0.25">
      <c r="A26" t="s">
        <v>13</v>
      </c>
      <c r="B26" t="s">
        <v>249</v>
      </c>
      <c r="C26">
        <v>1.4368932038835001</v>
      </c>
      <c r="D26">
        <v>0.73</v>
      </c>
      <c r="E26">
        <v>1.01</v>
      </c>
    </row>
    <row r="27" spans="1:5" x14ac:dyDescent="0.25">
      <c r="A27" t="s">
        <v>13</v>
      </c>
      <c r="B27" t="s">
        <v>54</v>
      </c>
      <c r="C27">
        <v>1.4368932038835001</v>
      </c>
      <c r="D27">
        <v>0.77</v>
      </c>
      <c r="E27">
        <v>0.98</v>
      </c>
    </row>
    <row r="28" spans="1:5" x14ac:dyDescent="0.25">
      <c r="A28" t="s">
        <v>13</v>
      </c>
      <c r="B28" t="s">
        <v>55</v>
      </c>
      <c r="C28">
        <v>1.4368932038835001</v>
      </c>
      <c r="D28">
        <v>0.88</v>
      </c>
      <c r="E28">
        <v>1.24</v>
      </c>
    </row>
    <row r="29" spans="1:5" x14ac:dyDescent="0.25">
      <c r="A29" t="s">
        <v>13</v>
      </c>
      <c r="B29" t="s">
        <v>15</v>
      </c>
      <c r="C29">
        <v>1.4368932038835001</v>
      </c>
      <c r="D29">
        <v>0.96</v>
      </c>
      <c r="E29">
        <v>0.51</v>
      </c>
    </row>
    <row r="30" spans="1:5" x14ac:dyDescent="0.25">
      <c r="A30" t="s">
        <v>13</v>
      </c>
      <c r="B30" t="s">
        <v>52</v>
      </c>
      <c r="C30">
        <v>1.4368932038835001</v>
      </c>
      <c r="D30">
        <v>0.73</v>
      </c>
      <c r="E30">
        <v>1.35</v>
      </c>
    </row>
    <row r="31" spans="1:5" x14ac:dyDescent="0.25">
      <c r="A31" t="s">
        <v>13</v>
      </c>
      <c r="B31" t="s">
        <v>62</v>
      </c>
      <c r="C31">
        <v>1.4368932038835001</v>
      </c>
      <c r="D31">
        <v>1.1200000000000001</v>
      </c>
      <c r="E31">
        <v>1.18</v>
      </c>
    </row>
    <row r="32" spans="1:5" x14ac:dyDescent="0.25">
      <c r="A32" t="s">
        <v>13</v>
      </c>
      <c r="B32" t="s">
        <v>60</v>
      </c>
      <c r="C32">
        <v>1.4368932038835001</v>
      </c>
      <c r="D32">
        <v>1.07</v>
      </c>
      <c r="E32">
        <v>0.62</v>
      </c>
    </row>
    <row r="33" spans="1:5" x14ac:dyDescent="0.25">
      <c r="A33" t="s">
        <v>13</v>
      </c>
      <c r="B33" t="s">
        <v>251</v>
      </c>
      <c r="C33">
        <v>1.4368932038835001</v>
      </c>
      <c r="D33">
        <v>0.45</v>
      </c>
      <c r="E33">
        <v>1.97</v>
      </c>
    </row>
    <row r="34" spans="1:5" x14ac:dyDescent="0.25">
      <c r="A34" t="s">
        <v>13</v>
      </c>
      <c r="B34" t="s">
        <v>61</v>
      </c>
      <c r="C34">
        <v>1.4368932038835001</v>
      </c>
      <c r="D34">
        <v>1.29</v>
      </c>
      <c r="E34">
        <v>0.98</v>
      </c>
    </row>
    <row r="35" spans="1:5" x14ac:dyDescent="0.25">
      <c r="A35" t="s">
        <v>13</v>
      </c>
      <c r="B35" t="s">
        <v>14</v>
      </c>
      <c r="C35">
        <v>1.4368932038835001</v>
      </c>
      <c r="D35">
        <v>0.79</v>
      </c>
      <c r="E35">
        <v>0.73</v>
      </c>
    </row>
    <row r="36" spans="1:5" x14ac:dyDescent="0.25">
      <c r="A36" t="s">
        <v>13</v>
      </c>
      <c r="B36" t="s">
        <v>57</v>
      </c>
      <c r="C36">
        <v>1.4368932038835001</v>
      </c>
      <c r="D36">
        <v>0.84</v>
      </c>
      <c r="E36">
        <v>1.01</v>
      </c>
    </row>
    <row r="37" spans="1:5" x14ac:dyDescent="0.25">
      <c r="A37" t="s">
        <v>13</v>
      </c>
      <c r="B37" t="s">
        <v>59</v>
      </c>
      <c r="C37">
        <v>1.4368932038835001</v>
      </c>
      <c r="D37">
        <v>0.93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1.26570048309179</v>
      </c>
      <c r="D38">
        <v>0.96</v>
      </c>
      <c r="E38">
        <v>0.85</v>
      </c>
    </row>
    <row r="39" spans="1:5" x14ac:dyDescent="0.25">
      <c r="A39" t="s">
        <v>16</v>
      </c>
      <c r="B39" t="s">
        <v>20</v>
      </c>
      <c r="C39">
        <v>1.26570048309179</v>
      </c>
      <c r="D39">
        <v>0.4</v>
      </c>
      <c r="E39">
        <v>1.42</v>
      </c>
    </row>
    <row r="40" spans="1:5" x14ac:dyDescent="0.25">
      <c r="A40" t="s">
        <v>16</v>
      </c>
      <c r="B40" t="s">
        <v>253</v>
      </c>
      <c r="C40">
        <v>1.26570048309179</v>
      </c>
      <c r="D40">
        <v>1.1299999999999999</v>
      </c>
      <c r="E40">
        <v>1.36</v>
      </c>
    </row>
    <row r="41" spans="1:5" x14ac:dyDescent="0.25">
      <c r="A41" t="s">
        <v>16</v>
      </c>
      <c r="B41" t="s">
        <v>65</v>
      </c>
      <c r="C41">
        <v>1.26570048309179</v>
      </c>
      <c r="D41">
        <v>0.56999999999999995</v>
      </c>
      <c r="E41">
        <v>0.88</v>
      </c>
    </row>
    <row r="42" spans="1:5" x14ac:dyDescent="0.25">
      <c r="A42" t="s">
        <v>16</v>
      </c>
      <c r="B42" t="s">
        <v>66</v>
      </c>
      <c r="C42">
        <v>1.26570048309179</v>
      </c>
      <c r="D42">
        <v>0.78</v>
      </c>
      <c r="E42">
        <v>1.04</v>
      </c>
    </row>
    <row r="43" spans="1:5" x14ac:dyDescent="0.25">
      <c r="A43" t="s">
        <v>16</v>
      </c>
      <c r="B43" t="s">
        <v>17</v>
      </c>
      <c r="C43">
        <v>1.26570048309179</v>
      </c>
      <c r="D43">
        <v>1.3</v>
      </c>
      <c r="E43">
        <v>0.73</v>
      </c>
    </row>
    <row r="44" spans="1:5" x14ac:dyDescent="0.25">
      <c r="A44" t="s">
        <v>16</v>
      </c>
      <c r="B44" t="s">
        <v>322</v>
      </c>
      <c r="C44">
        <v>1.26570048309179</v>
      </c>
      <c r="D44">
        <v>1.1399999999999999</v>
      </c>
      <c r="E44">
        <v>0.99</v>
      </c>
    </row>
    <row r="45" spans="1:5" x14ac:dyDescent="0.25">
      <c r="A45" t="s">
        <v>16</v>
      </c>
      <c r="B45" t="s">
        <v>67</v>
      </c>
      <c r="C45">
        <v>1.26570048309179</v>
      </c>
      <c r="D45">
        <v>0.78</v>
      </c>
      <c r="E45">
        <v>0.94</v>
      </c>
    </row>
    <row r="46" spans="1:5" x14ac:dyDescent="0.25">
      <c r="A46" t="s">
        <v>16</v>
      </c>
      <c r="B46" t="s">
        <v>252</v>
      </c>
      <c r="C46">
        <v>1.26570048309179</v>
      </c>
      <c r="D46">
        <v>0.62</v>
      </c>
      <c r="E46">
        <v>1.19</v>
      </c>
    </row>
    <row r="47" spans="1:5" x14ac:dyDescent="0.25">
      <c r="A47" t="s">
        <v>16</v>
      </c>
      <c r="B47" t="s">
        <v>254</v>
      </c>
      <c r="C47">
        <v>1.26570048309179</v>
      </c>
      <c r="D47">
        <v>1.02</v>
      </c>
      <c r="E47">
        <v>0.4</v>
      </c>
    </row>
    <row r="48" spans="1:5" x14ac:dyDescent="0.25">
      <c r="A48" t="s">
        <v>16</v>
      </c>
      <c r="B48" t="s">
        <v>255</v>
      </c>
      <c r="C48">
        <v>1.26570048309179</v>
      </c>
      <c r="D48">
        <v>1.2</v>
      </c>
      <c r="E48">
        <v>0.88</v>
      </c>
    </row>
    <row r="49" spans="1:5" x14ac:dyDescent="0.25">
      <c r="A49" t="s">
        <v>16</v>
      </c>
      <c r="B49" t="s">
        <v>64</v>
      </c>
      <c r="C49">
        <v>1.26570048309179</v>
      </c>
      <c r="D49">
        <v>0.85</v>
      </c>
      <c r="E49">
        <v>0.91</v>
      </c>
    </row>
    <row r="50" spans="1:5" x14ac:dyDescent="0.25">
      <c r="A50" t="s">
        <v>16</v>
      </c>
      <c r="B50" t="s">
        <v>323</v>
      </c>
      <c r="C50">
        <v>1.26570048309179</v>
      </c>
      <c r="D50">
        <v>0.56999999999999995</v>
      </c>
      <c r="E50">
        <v>0.94</v>
      </c>
    </row>
    <row r="51" spans="1:5" x14ac:dyDescent="0.25">
      <c r="A51" t="s">
        <v>16</v>
      </c>
      <c r="B51" t="s">
        <v>18</v>
      </c>
      <c r="C51">
        <v>1.26570048309179</v>
      </c>
      <c r="D51">
        <v>0.47</v>
      </c>
      <c r="E51">
        <v>0.68</v>
      </c>
    </row>
    <row r="52" spans="1:5" x14ac:dyDescent="0.25">
      <c r="A52" t="s">
        <v>16</v>
      </c>
      <c r="B52" t="s">
        <v>256</v>
      </c>
      <c r="C52">
        <v>1.26570048309179</v>
      </c>
      <c r="D52">
        <v>0.45</v>
      </c>
      <c r="E52">
        <v>0.85</v>
      </c>
    </row>
    <row r="53" spans="1:5" x14ac:dyDescent="0.25">
      <c r="A53" t="s">
        <v>16</v>
      </c>
      <c r="B53" t="s">
        <v>257</v>
      </c>
      <c r="C53">
        <v>1.26570048309179</v>
      </c>
      <c r="D53">
        <v>0.45</v>
      </c>
      <c r="E53">
        <v>1.47</v>
      </c>
    </row>
    <row r="54" spans="1:5" x14ac:dyDescent="0.25">
      <c r="A54" t="s">
        <v>16</v>
      </c>
      <c r="B54" t="s">
        <v>68</v>
      </c>
      <c r="C54">
        <v>1.26570048309179</v>
      </c>
      <c r="D54">
        <v>1.02</v>
      </c>
      <c r="E54">
        <v>1.1299999999999999</v>
      </c>
    </row>
    <row r="55" spans="1:5" x14ac:dyDescent="0.25">
      <c r="A55" t="s">
        <v>16</v>
      </c>
      <c r="B55" t="s">
        <v>19</v>
      </c>
      <c r="C55">
        <v>1.26570048309179</v>
      </c>
      <c r="D55">
        <v>0.47</v>
      </c>
      <c r="E55">
        <v>1.4</v>
      </c>
    </row>
    <row r="56" spans="1:5" x14ac:dyDescent="0.25">
      <c r="A56" t="s">
        <v>69</v>
      </c>
      <c r="B56" t="s">
        <v>324</v>
      </c>
      <c r="C56">
        <v>1.3217054263565899</v>
      </c>
      <c r="D56">
        <v>1.04</v>
      </c>
      <c r="E56">
        <v>0.75</v>
      </c>
    </row>
    <row r="57" spans="1:5" x14ac:dyDescent="0.25">
      <c r="A57" t="s">
        <v>69</v>
      </c>
      <c r="B57" t="s">
        <v>351</v>
      </c>
      <c r="C57">
        <v>1.3217054263565899</v>
      </c>
      <c r="D57">
        <v>1.04</v>
      </c>
      <c r="E57">
        <v>0.57999999999999996</v>
      </c>
    </row>
    <row r="58" spans="1:5" x14ac:dyDescent="0.25">
      <c r="A58" t="s">
        <v>69</v>
      </c>
      <c r="B58" t="s">
        <v>73</v>
      </c>
      <c r="C58">
        <v>1.3217054263565899</v>
      </c>
      <c r="D58">
        <v>0.81</v>
      </c>
      <c r="E58">
        <v>0.92</v>
      </c>
    </row>
    <row r="59" spans="1:5" x14ac:dyDescent="0.25">
      <c r="A59" t="s">
        <v>69</v>
      </c>
      <c r="B59" t="s">
        <v>75</v>
      </c>
      <c r="C59">
        <v>1.3217054263565899</v>
      </c>
      <c r="D59">
        <v>0.46</v>
      </c>
      <c r="E59">
        <v>1.1499999999999999</v>
      </c>
    </row>
    <row r="60" spans="1:5" x14ac:dyDescent="0.25">
      <c r="A60" t="s">
        <v>69</v>
      </c>
      <c r="B60" t="s">
        <v>77</v>
      </c>
      <c r="C60">
        <v>1.3217054263565899</v>
      </c>
      <c r="D60">
        <v>1.04</v>
      </c>
      <c r="E60">
        <v>0.81</v>
      </c>
    </row>
    <row r="61" spans="1:5" x14ac:dyDescent="0.25">
      <c r="A61" t="s">
        <v>69</v>
      </c>
      <c r="B61" t="s">
        <v>263</v>
      </c>
      <c r="C61">
        <v>1.3217054263565899</v>
      </c>
      <c r="D61">
        <v>0.86</v>
      </c>
      <c r="E61">
        <v>1.27</v>
      </c>
    </row>
    <row r="62" spans="1:5" x14ac:dyDescent="0.25">
      <c r="A62" t="s">
        <v>69</v>
      </c>
      <c r="B62" t="s">
        <v>381</v>
      </c>
      <c r="C62">
        <v>1.3217054263565899</v>
      </c>
      <c r="D62">
        <v>1.25</v>
      </c>
      <c r="E62">
        <v>0.81</v>
      </c>
    </row>
    <row r="63" spans="1:5" x14ac:dyDescent="0.25">
      <c r="A63" t="s">
        <v>69</v>
      </c>
      <c r="B63" t="s">
        <v>76</v>
      </c>
      <c r="C63">
        <v>1.3217054263565899</v>
      </c>
      <c r="D63">
        <v>0.75</v>
      </c>
      <c r="E63">
        <v>0.86</v>
      </c>
    </row>
    <row r="64" spans="1:5" x14ac:dyDescent="0.25">
      <c r="A64" t="s">
        <v>69</v>
      </c>
      <c r="B64" t="s">
        <v>72</v>
      </c>
      <c r="C64">
        <v>1.3217054263565899</v>
      </c>
      <c r="D64">
        <v>1.38</v>
      </c>
      <c r="E64">
        <v>1.55</v>
      </c>
    </row>
    <row r="65" spans="1:5" x14ac:dyDescent="0.25">
      <c r="A65" t="s">
        <v>69</v>
      </c>
      <c r="B65" t="s">
        <v>78</v>
      </c>
      <c r="C65">
        <v>1.3217054263565899</v>
      </c>
      <c r="D65">
        <v>1.44</v>
      </c>
      <c r="E65">
        <v>0.63</v>
      </c>
    </row>
    <row r="66" spans="1:5" x14ac:dyDescent="0.25">
      <c r="A66" t="s">
        <v>69</v>
      </c>
      <c r="B66" t="s">
        <v>260</v>
      </c>
      <c r="C66">
        <v>1.3217054263565899</v>
      </c>
      <c r="D66">
        <v>1.44</v>
      </c>
      <c r="E66">
        <v>1.04</v>
      </c>
    </row>
    <row r="67" spans="1:5" x14ac:dyDescent="0.25">
      <c r="A67" t="s">
        <v>69</v>
      </c>
      <c r="B67" t="s">
        <v>262</v>
      </c>
      <c r="C67">
        <v>1.3217054263565899</v>
      </c>
      <c r="D67">
        <v>1.44</v>
      </c>
      <c r="E67">
        <v>0.46</v>
      </c>
    </row>
    <row r="68" spans="1:5" x14ac:dyDescent="0.25">
      <c r="A68" t="s">
        <v>69</v>
      </c>
      <c r="B68" t="s">
        <v>261</v>
      </c>
      <c r="C68">
        <v>1.3217054263565899</v>
      </c>
      <c r="D68">
        <v>1.44</v>
      </c>
      <c r="E68">
        <v>0.75</v>
      </c>
    </row>
    <row r="69" spans="1:5" x14ac:dyDescent="0.25">
      <c r="A69" t="s">
        <v>69</v>
      </c>
      <c r="B69" t="s">
        <v>325</v>
      </c>
      <c r="C69">
        <v>1.3217054263565899</v>
      </c>
      <c r="D69">
        <v>0.63</v>
      </c>
      <c r="E69">
        <v>1.27</v>
      </c>
    </row>
    <row r="70" spans="1:5" x14ac:dyDescent="0.25">
      <c r="A70" t="s">
        <v>69</v>
      </c>
      <c r="B70" t="s">
        <v>258</v>
      </c>
      <c r="C70">
        <v>1.3217054263565899</v>
      </c>
      <c r="D70">
        <v>0.35</v>
      </c>
      <c r="E70">
        <v>1.32</v>
      </c>
    </row>
    <row r="71" spans="1:5" x14ac:dyDescent="0.25">
      <c r="A71" t="s">
        <v>69</v>
      </c>
      <c r="B71" t="s">
        <v>79</v>
      </c>
      <c r="C71">
        <v>1.3217054263565899</v>
      </c>
      <c r="D71">
        <v>0.81</v>
      </c>
      <c r="E71">
        <v>1.61</v>
      </c>
    </row>
    <row r="72" spans="1:5" x14ac:dyDescent="0.25">
      <c r="A72" t="s">
        <v>69</v>
      </c>
      <c r="B72" t="s">
        <v>259</v>
      </c>
      <c r="C72">
        <v>1.3217054263565899</v>
      </c>
      <c r="D72">
        <v>1.25</v>
      </c>
      <c r="E72">
        <v>0.87</v>
      </c>
    </row>
    <row r="73" spans="1:5" x14ac:dyDescent="0.25">
      <c r="A73" t="s">
        <v>69</v>
      </c>
      <c r="B73" t="s">
        <v>71</v>
      </c>
      <c r="C73">
        <v>1.3217054263565899</v>
      </c>
      <c r="D73">
        <v>0.63</v>
      </c>
      <c r="E73">
        <v>1.32</v>
      </c>
    </row>
    <row r="74" spans="1:5" x14ac:dyDescent="0.25">
      <c r="A74" t="s">
        <v>69</v>
      </c>
      <c r="B74" t="s">
        <v>74</v>
      </c>
      <c r="C74">
        <v>1.3217054263565899</v>
      </c>
      <c r="D74">
        <v>1.0900000000000001</v>
      </c>
      <c r="E74">
        <v>0.92</v>
      </c>
    </row>
    <row r="75" spans="1:5" x14ac:dyDescent="0.25">
      <c r="A75" t="s">
        <v>69</v>
      </c>
      <c r="B75" t="s">
        <v>70</v>
      </c>
      <c r="C75">
        <v>1.3217054263565899</v>
      </c>
      <c r="D75">
        <v>0.69</v>
      </c>
      <c r="E75">
        <v>1.0900000000000001</v>
      </c>
    </row>
    <row r="76" spans="1:5" x14ac:dyDescent="0.25">
      <c r="A76" t="s">
        <v>80</v>
      </c>
      <c r="B76" t="s">
        <v>97</v>
      </c>
      <c r="C76">
        <v>1.0282051282051301</v>
      </c>
      <c r="D76">
        <v>0.82</v>
      </c>
      <c r="E76">
        <v>0.97</v>
      </c>
    </row>
    <row r="77" spans="1:5" x14ac:dyDescent="0.25">
      <c r="A77" t="s">
        <v>80</v>
      </c>
      <c r="B77" t="s">
        <v>82</v>
      </c>
      <c r="C77">
        <v>1.0282051282051301</v>
      </c>
      <c r="D77">
        <v>0.66</v>
      </c>
      <c r="E77">
        <v>0.66</v>
      </c>
    </row>
    <row r="78" spans="1:5" x14ac:dyDescent="0.25">
      <c r="A78" t="s">
        <v>80</v>
      </c>
      <c r="B78" t="s">
        <v>83</v>
      </c>
      <c r="C78">
        <v>1.0282051282051301</v>
      </c>
      <c r="D78">
        <v>1.1200000000000001</v>
      </c>
      <c r="E78">
        <v>0.97</v>
      </c>
    </row>
    <row r="79" spans="1:5" x14ac:dyDescent="0.25">
      <c r="A79" t="s">
        <v>80</v>
      </c>
      <c r="B79" t="s">
        <v>85</v>
      </c>
      <c r="C79">
        <v>1.0282051282051301</v>
      </c>
      <c r="D79">
        <v>0.97</v>
      </c>
      <c r="E79">
        <v>0.82</v>
      </c>
    </row>
    <row r="80" spans="1:5" x14ac:dyDescent="0.25">
      <c r="A80" t="s">
        <v>80</v>
      </c>
      <c r="B80" t="s">
        <v>359</v>
      </c>
      <c r="C80">
        <v>1.0282051282051301</v>
      </c>
      <c r="D80">
        <v>1.38</v>
      </c>
      <c r="E80">
        <v>0.87</v>
      </c>
    </row>
    <row r="81" spans="1:5" x14ac:dyDescent="0.25">
      <c r="A81" t="s">
        <v>80</v>
      </c>
      <c r="B81" t="s">
        <v>87</v>
      </c>
      <c r="C81">
        <v>1.0282051282051301</v>
      </c>
      <c r="D81">
        <v>1.01</v>
      </c>
      <c r="E81">
        <v>1.35</v>
      </c>
    </row>
    <row r="82" spans="1:5" x14ac:dyDescent="0.25">
      <c r="A82" t="s">
        <v>80</v>
      </c>
      <c r="B82" t="s">
        <v>89</v>
      </c>
      <c r="C82">
        <v>1.0282051282051301</v>
      </c>
      <c r="D82">
        <v>1.06</v>
      </c>
      <c r="E82">
        <v>0.77</v>
      </c>
    </row>
    <row r="83" spans="1:5" x14ac:dyDescent="0.25">
      <c r="A83" t="s">
        <v>80</v>
      </c>
      <c r="B83" t="s">
        <v>369</v>
      </c>
      <c r="C83">
        <v>1.0282051282051301</v>
      </c>
      <c r="D83">
        <v>0.63</v>
      </c>
      <c r="E83">
        <v>1.3</v>
      </c>
    </row>
    <row r="84" spans="1:5" x14ac:dyDescent="0.25">
      <c r="A84" t="s">
        <v>80</v>
      </c>
      <c r="B84" t="s">
        <v>91</v>
      </c>
      <c r="C84">
        <v>1.0282051282051301</v>
      </c>
      <c r="D84">
        <v>0.71</v>
      </c>
      <c r="E84">
        <v>0.87</v>
      </c>
    </row>
    <row r="85" spans="1:5" x14ac:dyDescent="0.25">
      <c r="A85" t="s">
        <v>80</v>
      </c>
      <c r="B85" t="s">
        <v>96</v>
      </c>
      <c r="C85">
        <v>1.0282051282051301</v>
      </c>
      <c r="D85">
        <v>0.67</v>
      </c>
      <c r="E85">
        <v>1.59</v>
      </c>
    </row>
    <row r="86" spans="1:5" x14ac:dyDescent="0.25">
      <c r="A86" t="s">
        <v>80</v>
      </c>
      <c r="B86" t="s">
        <v>86</v>
      </c>
      <c r="C86">
        <v>1.0282051282051301</v>
      </c>
      <c r="D86">
        <v>0.36</v>
      </c>
      <c r="E86">
        <v>0.92</v>
      </c>
    </row>
    <row r="87" spans="1:5" x14ac:dyDescent="0.25">
      <c r="A87" t="s">
        <v>80</v>
      </c>
      <c r="B87" t="s">
        <v>81</v>
      </c>
      <c r="C87">
        <v>1.0282051282051301</v>
      </c>
      <c r="D87">
        <v>0.92</v>
      </c>
      <c r="E87">
        <v>0.87</v>
      </c>
    </row>
    <row r="88" spans="1:5" x14ac:dyDescent="0.25">
      <c r="A88" t="s">
        <v>80</v>
      </c>
      <c r="B88" t="s">
        <v>94</v>
      </c>
      <c r="C88">
        <v>1.0282051282051301</v>
      </c>
      <c r="D88">
        <v>0.82</v>
      </c>
      <c r="E88">
        <v>0.82</v>
      </c>
    </row>
    <row r="89" spans="1:5" x14ac:dyDescent="0.25">
      <c r="A89" t="s">
        <v>80</v>
      </c>
      <c r="B89" t="s">
        <v>90</v>
      </c>
      <c r="C89">
        <v>1.0282051282051301</v>
      </c>
      <c r="D89">
        <v>1.2</v>
      </c>
      <c r="E89">
        <v>0.77</v>
      </c>
    </row>
    <row r="90" spans="1:5" x14ac:dyDescent="0.25">
      <c r="A90" t="s">
        <v>80</v>
      </c>
      <c r="B90" t="s">
        <v>93</v>
      </c>
      <c r="C90">
        <v>1.0282051282051301</v>
      </c>
      <c r="D90">
        <v>0.63</v>
      </c>
      <c r="E90">
        <v>0.87</v>
      </c>
    </row>
    <row r="91" spans="1:5" x14ac:dyDescent="0.25">
      <c r="A91" t="s">
        <v>80</v>
      </c>
      <c r="B91" t="s">
        <v>88</v>
      </c>
      <c r="C91">
        <v>1.0282051282051301</v>
      </c>
      <c r="D91">
        <v>1.18</v>
      </c>
      <c r="E91">
        <v>1.33</v>
      </c>
    </row>
    <row r="92" spans="1:5" x14ac:dyDescent="0.25">
      <c r="A92" t="s">
        <v>80</v>
      </c>
      <c r="B92" t="s">
        <v>410</v>
      </c>
      <c r="C92">
        <v>1.0282051282051301</v>
      </c>
      <c r="D92">
        <v>0.77</v>
      </c>
      <c r="E92">
        <v>1.02</v>
      </c>
    </row>
    <row r="93" spans="1:5" x14ac:dyDescent="0.25">
      <c r="A93" t="s">
        <v>80</v>
      </c>
      <c r="B93" t="s">
        <v>412</v>
      </c>
      <c r="C93">
        <v>1.0282051282051301</v>
      </c>
      <c r="D93">
        <v>1.01</v>
      </c>
      <c r="E93">
        <v>0.82</v>
      </c>
    </row>
    <row r="94" spans="1:5" x14ac:dyDescent="0.25">
      <c r="A94" t="s">
        <v>80</v>
      </c>
      <c r="B94" t="s">
        <v>92</v>
      </c>
      <c r="C94">
        <v>1.0282051282051301</v>
      </c>
      <c r="D94">
        <v>0.71</v>
      </c>
      <c r="E94">
        <v>1.0900000000000001</v>
      </c>
    </row>
    <row r="95" spans="1:5" x14ac:dyDescent="0.25">
      <c r="A95" t="s">
        <v>80</v>
      </c>
      <c r="B95" t="s">
        <v>416</v>
      </c>
      <c r="C95">
        <v>1.0282051282051301</v>
      </c>
      <c r="D95">
        <v>0.53</v>
      </c>
      <c r="E95">
        <v>1.39</v>
      </c>
    </row>
    <row r="96" spans="1:5" x14ac:dyDescent="0.25">
      <c r="A96" t="s">
        <v>80</v>
      </c>
      <c r="B96" t="s">
        <v>84</v>
      </c>
      <c r="C96">
        <v>1.0282051282051301</v>
      </c>
      <c r="D96">
        <v>0.77</v>
      </c>
      <c r="E96">
        <v>0.87</v>
      </c>
    </row>
    <row r="97" spans="1:5" x14ac:dyDescent="0.25">
      <c r="A97" t="s">
        <v>80</v>
      </c>
      <c r="B97" t="s">
        <v>98</v>
      </c>
      <c r="C97">
        <v>1.0282051282051301</v>
      </c>
      <c r="D97">
        <v>1.05</v>
      </c>
      <c r="E97">
        <v>0.76</v>
      </c>
    </row>
    <row r="98" spans="1:5" x14ac:dyDescent="0.25">
      <c r="A98" t="s">
        <v>80</v>
      </c>
      <c r="B98" t="s">
        <v>95</v>
      </c>
      <c r="C98">
        <v>1.0282051282051301</v>
      </c>
      <c r="D98">
        <v>0.53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1.0282051282051301</v>
      </c>
      <c r="D99">
        <v>0.71</v>
      </c>
      <c r="E99">
        <v>1.74</v>
      </c>
    </row>
    <row r="100" spans="1:5" x14ac:dyDescent="0.25">
      <c r="A100" t="s">
        <v>99</v>
      </c>
      <c r="B100" t="s">
        <v>100</v>
      </c>
      <c r="C100">
        <v>1.30277777777778</v>
      </c>
      <c r="D100">
        <v>0.7</v>
      </c>
      <c r="E100">
        <v>1.26</v>
      </c>
    </row>
    <row r="101" spans="1:5" x14ac:dyDescent="0.25">
      <c r="A101" t="s">
        <v>99</v>
      </c>
      <c r="B101" t="s">
        <v>102</v>
      </c>
      <c r="C101">
        <v>1.30277777777778</v>
      </c>
      <c r="D101">
        <v>1.1000000000000001</v>
      </c>
      <c r="E101">
        <v>1.05</v>
      </c>
    </row>
    <row r="102" spans="1:5" x14ac:dyDescent="0.25">
      <c r="A102" t="s">
        <v>99</v>
      </c>
      <c r="B102" t="s">
        <v>111</v>
      </c>
      <c r="C102">
        <v>1.30277777777778</v>
      </c>
      <c r="D102">
        <v>0.89</v>
      </c>
      <c r="E102">
        <v>0.75</v>
      </c>
    </row>
    <row r="103" spans="1:5" x14ac:dyDescent="0.25">
      <c r="A103" t="s">
        <v>99</v>
      </c>
      <c r="B103" t="s">
        <v>104</v>
      </c>
      <c r="C103">
        <v>1.30277777777778</v>
      </c>
      <c r="D103">
        <v>0.65</v>
      </c>
      <c r="E103">
        <v>1.25</v>
      </c>
    </row>
    <row r="104" spans="1:5" x14ac:dyDescent="0.25">
      <c r="A104" t="s">
        <v>99</v>
      </c>
      <c r="B104" t="s">
        <v>106</v>
      </c>
      <c r="C104">
        <v>1.30277777777778</v>
      </c>
      <c r="D104">
        <v>0.9</v>
      </c>
      <c r="E104">
        <v>1.2</v>
      </c>
    </row>
    <row r="105" spans="1:5" x14ac:dyDescent="0.25">
      <c r="A105" t="s">
        <v>99</v>
      </c>
      <c r="B105" t="s">
        <v>105</v>
      </c>
      <c r="C105">
        <v>1.30277777777778</v>
      </c>
      <c r="D105">
        <v>0.98</v>
      </c>
      <c r="E105">
        <v>0.7</v>
      </c>
    </row>
    <row r="106" spans="1:5" x14ac:dyDescent="0.25">
      <c r="A106" t="s">
        <v>99</v>
      </c>
      <c r="B106" t="s">
        <v>117</v>
      </c>
      <c r="C106">
        <v>1.30277777777778</v>
      </c>
      <c r="D106">
        <v>0.75</v>
      </c>
      <c r="E106">
        <v>1.1499999999999999</v>
      </c>
    </row>
    <row r="107" spans="1:5" x14ac:dyDescent="0.25">
      <c r="A107" t="s">
        <v>99</v>
      </c>
      <c r="B107" t="s">
        <v>121</v>
      </c>
      <c r="C107">
        <v>1.30277777777778</v>
      </c>
      <c r="D107">
        <v>1.0900000000000001</v>
      </c>
      <c r="E107">
        <v>1.0900000000000001</v>
      </c>
    </row>
    <row r="108" spans="1:5" x14ac:dyDescent="0.25">
      <c r="A108" t="s">
        <v>99</v>
      </c>
      <c r="B108" t="s">
        <v>108</v>
      </c>
      <c r="C108">
        <v>1.30277777777778</v>
      </c>
      <c r="D108">
        <v>0.65</v>
      </c>
      <c r="E108">
        <v>0.9</v>
      </c>
    </row>
    <row r="109" spans="1:5" x14ac:dyDescent="0.25">
      <c r="A109" t="s">
        <v>99</v>
      </c>
      <c r="B109" t="s">
        <v>103</v>
      </c>
      <c r="C109">
        <v>1.30277777777778</v>
      </c>
      <c r="D109">
        <v>1</v>
      </c>
      <c r="E109">
        <v>0.95</v>
      </c>
    </row>
    <row r="110" spans="1:5" x14ac:dyDescent="0.25">
      <c r="A110" t="s">
        <v>99</v>
      </c>
      <c r="B110" t="s">
        <v>110</v>
      </c>
      <c r="C110">
        <v>1.30277777777778</v>
      </c>
      <c r="D110">
        <v>1.63</v>
      </c>
      <c r="E110">
        <v>0.84</v>
      </c>
    </row>
    <row r="111" spans="1:5" x14ac:dyDescent="0.25">
      <c r="A111" t="s">
        <v>99</v>
      </c>
      <c r="B111" t="s">
        <v>107</v>
      </c>
      <c r="C111">
        <v>1.30277777777778</v>
      </c>
      <c r="D111">
        <v>0.94</v>
      </c>
      <c r="E111">
        <v>0.81</v>
      </c>
    </row>
    <row r="112" spans="1:5" x14ac:dyDescent="0.25">
      <c r="A112" t="s">
        <v>99</v>
      </c>
      <c r="B112" t="s">
        <v>395</v>
      </c>
      <c r="C112">
        <v>1.30277777777778</v>
      </c>
      <c r="D112">
        <v>1.2</v>
      </c>
      <c r="E112">
        <v>0.5</v>
      </c>
    </row>
    <row r="113" spans="1:5" x14ac:dyDescent="0.25">
      <c r="A113" t="s">
        <v>99</v>
      </c>
      <c r="B113" t="s">
        <v>115</v>
      </c>
      <c r="C113">
        <v>1.30277777777778</v>
      </c>
      <c r="D113">
        <v>0.98</v>
      </c>
      <c r="E113">
        <v>1.03</v>
      </c>
    </row>
    <row r="114" spans="1:5" x14ac:dyDescent="0.25">
      <c r="A114" t="s">
        <v>99</v>
      </c>
      <c r="B114" t="s">
        <v>112</v>
      </c>
      <c r="C114">
        <v>1.30277777777778</v>
      </c>
      <c r="D114">
        <v>0.75</v>
      </c>
      <c r="E114">
        <v>1.36</v>
      </c>
    </row>
    <row r="115" spans="1:5" x14ac:dyDescent="0.25">
      <c r="A115" t="s">
        <v>99</v>
      </c>
      <c r="B115" t="s">
        <v>113</v>
      </c>
      <c r="C115">
        <v>1.30277777777778</v>
      </c>
      <c r="D115">
        <v>1.17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1.30277777777778</v>
      </c>
      <c r="D116">
        <v>0.85</v>
      </c>
      <c r="E116">
        <v>0.75</v>
      </c>
    </row>
    <row r="117" spans="1:5" x14ac:dyDescent="0.25">
      <c r="A117" t="s">
        <v>99</v>
      </c>
      <c r="B117" t="s">
        <v>116</v>
      </c>
      <c r="C117">
        <v>1.30277777777778</v>
      </c>
      <c r="D117">
        <v>0.86</v>
      </c>
      <c r="E117">
        <v>1.28</v>
      </c>
    </row>
    <row r="118" spans="1:5" x14ac:dyDescent="0.25">
      <c r="A118" t="s">
        <v>99</v>
      </c>
      <c r="B118" t="s">
        <v>109</v>
      </c>
      <c r="C118">
        <v>1.30277777777778</v>
      </c>
      <c r="D118">
        <v>1.38</v>
      </c>
      <c r="E118">
        <v>0.63</v>
      </c>
    </row>
    <row r="119" spans="1:5" x14ac:dyDescent="0.25">
      <c r="A119" t="s">
        <v>99</v>
      </c>
      <c r="B119" t="s">
        <v>118</v>
      </c>
      <c r="C119">
        <v>1.30277777777778</v>
      </c>
      <c r="D119">
        <v>1.2</v>
      </c>
      <c r="E119">
        <v>1.2</v>
      </c>
    </row>
    <row r="120" spans="1:5" x14ac:dyDescent="0.25">
      <c r="A120" t="s">
        <v>99</v>
      </c>
      <c r="B120" t="s">
        <v>417</v>
      </c>
      <c r="C120">
        <v>1.30277777777778</v>
      </c>
      <c r="D120">
        <v>0.65</v>
      </c>
      <c r="E120">
        <v>0.8</v>
      </c>
    </row>
    <row r="121" spans="1:5" x14ac:dyDescent="0.25">
      <c r="A121" t="s">
        <v>99</v>
      </c>
      <c r="B121" t="s">
        <v>101</v>
      </c>
      <c r="C121">
        <v>1.30277777777778</v>
      </c>
      <c r="D121">
        <v>1.3</v>
      </c>
      <c r="E121">
        <v>0.5</v>
      </c>
    </row>
    <row r="122" spans="1:5" x14ac:dyDescent="0.25">
      <c r="A122" t="s">
        <v>99</v>
      </c>
      <c r="B122" t="s">
        <v>120</v>
      </c>
      <c r="C122">
        <v>1.30277777777778</v>
      </c>
      <c r="D122">
        <v>1.02</v>
      </c>
      <c r="E122">
        <v>1.71</v>
      </c>
    </row>
    <row r="123" spans="1:5" x14ac:dyDescent="0.25">
      <c r="A123" t="s">
        <v>99</v>
      </c>
      <c r="B123" t="s">
        <v>119</v>
      </c>
      <c r="C123">
        <v>1.30277777777778</v>
      </c>
      <c r="D123">
        <v>0.8</v>
      </c>
      <c r="E123">
        <v>1.17</v>
      </c>
    </row>
    <row r="124" spans="1:5" x14ac:dyDescent="0.25">
      <c r="A124" t="s">
        <v>122</v>
      </c>
      <c r="B124" t="s">
        <v>123</v>
      </c>
      <c r="C124">
        <v>1.1611111111111101</v>
      </c>
      <c r="D124">
        <v>0.66</v>
      </c>
      <c r="E124">
        <v>1.01</v>
      </c>
    </row>
    <row r="125" spans="1:5" x14ac:dyDescent="0.25">
      <c r="A125" t="s">
        <v>122</v>
      </c>
      <c r="B125" t="s">
        <v>125</v>
      </c>
      <c r="C125">
        <v>1.1611111111111101</v>
      </c>
      <c r="D125">
        <v>1.0900000000000001</v>
      </c>
      <c r="E125">
        <v>1.2</v>
      </c>
    </row>
    <row r="126" spans="1:5" x14ac:dyDescent="0.25">
      <c r="A126" t="s">
        <v>122</v>
      </c>
      <c r="B126" t="s">
        <v>127</v>
      </c>
      <c r="C126">
        <v>1.1611111111111101</v>
      </c>
      <c r="D126">
        <v>0.96</v>
      </c>
      <c r="E126">
        <v>0.96</v>
      </c>
    </row>
    <row r="127" spans="1:5" x14ac:dyDescent="0.25">
      <c r="A127" t="s">
        <v>122</v>
      </c>
      <c r="B127" t="s">
        <v>130</v>
      </c>
      <c r="C127">
        <v>1.1611111111111101</v>
      </c>
      <c r="D127">
        <v>1.24</v>
      </c>
      <c r="E127">
        <v>0.76</v>
      </c>
    </row>
    <row r="128" spans="1:5" x14ac:dyDescent="0.25">
      <c r="A128" t="s">
        <v>122</v>
      </c>
      <c r="B128" t="s">
        <v>362</v>
      </c>
      <c r="C128">
        <v>1.1611111111111101</v>
      </c>
      <c r="D128">
        <v>0.59</v>
      </c>
      <c r="E128">
        <v>0.64</v>
      </c>
    </row>
    <row r="129" spans="1:5" x14ac:dyDescent="0.25">
      <c r="A129" t="s">
        <v>122</v>
      </c>
      <c r="B129" t="s">
        <v>126</v>
      </c>
      <c r="C129">
        <v>1.1611111111111101</v>
      </c>
      <c r="D129">
        <v>0.95</v>
      </c>
      <c r="E129">
        <v>0.52</v>
      </c>
    </row>
    <row r="130" spans="1:5" x14ac:dyDescent="0.25">
      <c r="A130" t="s">
        <v>122</v>
      </c>
      <c r="B130" t="s">
        <v>129</v>
      </c>
      <c r="C130">
        <v>1.1611111111111101</v>
      </c>
      <c r="D130">
        <v>0.48</v>
      </c>
      <c r="E130">
        <v>1.24</v>
      </c>
    </row>
    <row r="131" spans="1:5" x14ac:dyDescent="0.25">
      <c r="A131" t="s">
        <v>122</v>
      </c>
      <c r="B131" t="s">
        <v>128</v>
      </c>
      <c r="C131">
        <v>1.1611111111111101</v>
      </c>
      <c r="D131">
        <v>0.92</v>
      </c>
      <c r="E131">
        <v>1.2</v>
      </c>
    </row>
    <row r="132" spans="1:5" x14ac:dyDescent="0.25">
      <c r="A132" t="s">
        <v>122</v>
      </c>
      <c r="B132" t="s">
        <v>136</v>
      </c>
      <c r="C132">
        <v>1.1611111111111101</v>
      </c>
      <c r="D132">
        <v>1.1200000000000001</v>
      </c>
      <c r="E132">
        <v>1.07</v>
      </c>
    </row>
    <row r="133" spans="1:5" x14ac:dyDescent="0.25">
      <c r="A133" t="s">
        <v>122</v>
      </c>
      <c r="B133" t="s">
        <v>131</v>
      </c>
      <c r="C133">
        <v>1.1611111111111101</v>
      </c>
      <c r="D133">
        <v>1.07</v>
      </c>
      <c r="E133">
        <v>0.66</v>
      </c>
    </row>
    <row r="134" spans="1:5" x14ac:dyDescent="0.25">
      <c r="A134" t="s">
        <v>122</v>
      </c>
      <c r="B134" t="s">
        <v>133</v>
      </c>
      <c r="C134">
        <v>1.1611111111111101</v>
      </c>
      <c r="D134">
        <v>0.56000000000000005</v>
      </c>
      <c r="E134">
        <v>1.37</v>
      </c>
    </row>
    <row r="135" spans="1:5" x14ac:dyDescent="0.25">
      <c r="A135" t="s">
        <v>122</v>
      </c>
      <c r="B135" t="s">
        <v>135</v>
      </c>
      <c r="C135">
        <v>1.1611111111111101</v>
      </c>
      <c r="D135">
        <v>1.0900000000000001</v>
      </c>
      <c r="E135">
        <v>1.05</v>
      </c>
    </row>
    <row r="136" spans="1:5" x14ac:dyDescent="0.25">
      <c r="A136" t="s">
        <v>122</v>
      </c>
      <c r="B136" t="s">
        <v>137</v>
      </c>
      <c r="C136">
        <v>1.1611111111111101</v>
      </c>
      <c r="D136">
        <v>0.71</v>
      </c>
      <c r="E136">
        <v>0.98</v>
      </c>
    </row>
    <row r="137" spans="1:5" x14ac:dyDescent="0.25">
      <c r="A137" t="s">
        <v>122</v>
      </c>
      <c r="B137" t="s">
        <v>401</v>
      </c>
      <c r="C137">
        <v>1.1611111111111101</v>
      </c>
      <c r="D137">
        <v>0.96</v>
      </c>
      <c r="E137">
        <v>0.86</v>
      </c>
    </row>
    <row r="138" spans="1:5" x14ac:dyDescent="0.25">
      <c r="A138" t="s">
        <v>122</v>
      </c>
      <c r="B138" t="s">
        <v>138</v>
      </c>
      <c r="C138">
        <v>1.1611111111111101</v>
      </c>
      <c r="D138">
        <v>0.98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1.1611111111111101</v>
      </c>
      <c r="D139">
        <v>1.07</v>
      </c>
      <c r="E139">
        <v>0.86</v>
      </c>
    </row>
    <row r="140" spans="1:5" x14ac:dyDescent="0.25">
      <c r="A140" t="s">
        <v>122</v>
      </c>
      <c r="B140" t="s">
        <v>144</v>
      </c>
      <c r="C140">
        <v>1.1611111111111101</v>
      </c>
      <c r="D140">
        <v>1.42</v>
      </c>
      <c r="E140">
        <v>1.37</v>
      </c>
    </row>
    <row r="141" spans="1:5" x14ac:dyDescent="0.25">
      <c r="A141" t="s">
        <v>122</v>
      </c>
      <c r="B141" t="s">
        <v>132</v>
      </c>
      <c r="C141">
        <v>1.1611111111111101</v>
      </c>
      <c r="D141">
        <v>1.01</v>
      </c>
      <c r="E141">
        <v>1.32</v>
      </c>
    </row>
    <row r="142" spans="1:5" x14ac:dyDescent="0.25">
      <c r="A142" t="s">
        <v>122</v>
      </c>
      <c r="B142" t="s">
        <v>140</v>
      </c>
      <c r="C142">
        <v>1.1611111111111101</v>
      </c>
      <c r="D142">
        <v>0.66</v>
      </c>
      <c r="E142">
        <v>0.71</v>
      </c>
    </row>
    <row r="143" spans="1:5" x14ac:dyDescent="0.25">
      <c r="A143" t="s">
        <v>122</v>
      </c>
      <c r="B143" t="s">
        <v>124</v>
      </c>
      <c r="C143">
        <v>1.1611111111111101</v>
      </c>
      <c r="D143">
        <v>0.71</v>
      </c>
      <c r="E143">
        <v>0.98</v>
      </c>
    </row>
    <row r="144" spans="1:5" x14ac:dyDescent="0.25">
      <c r="A144" t="s">
        <v>122</v>
      </c>
      <c r="B144" t="s">
        <v>134</v>
      </c>
      <c r="C144">
        <v>1.1611111111111101</v>
      </c>
      <c r="D144">
        <v>0.41</v>
      </c>
      <c r="E144">
        <v>1.17</v>
      </c>
    </row>
    <row r="145" spans="1:5" x14ac:dyDescent="0.25">
      <c r="A145" t="s">
        <v>122</v>
      </c>
      <c r="B145" t="s">
        <v>141</v>
      </c>
      <c r="C145">
        <v>1.1611111111111101</v>
      </c>
      <c r="D145">
        <v>0.49</v>
      </c>
      <c r="E145">
        <v>0.85</v>
      </c>
    </row>
    <row r="146" spans="1:5" x14ac:dyDescent="0.25">
      <c r="A146" t="s">
        <v>122</v>
      </c>
      <c r="B146" t="s">
        <v>142</v>
      </c>
      <c r="C146">
        <v>1.1611111111111101</v>
      </c>
      <c r="D146">
        <v>0.96</v>
      </c>
      <c r="E146">
        <v>0.96</v>
      </c>
    </row>
    <row r="147" spans="1:5" x14ac:dyDescent="0.25">
      <c r="A147" t="s">
        <v>122</v>
      </c>
      <c r="B147" t="s">
        <v>143</v>
      </c>
      <c r="C147">
        <v>1.1611111111111101</v>
      </c>
      <c r="D147">
        <v>1.1100000000000001</v>
      </c>
      <c r="E147">
        <v>1.1100000000000001</v>
      </c>
    </row>
    <row r="148" spans="1:5" x14ac:dyDescent="0.25">
      <c r="A148" t="s">
        <v>145</v>
      </c>
      <c r="B148" t="s">
        <v>347</v>
      </c>
      <c r="C148">
        <v>1.22480620155039</v>
      </c>
      <c r="D148">
        <v>1.1100000000000001</v>
      </c>
      <c r="E148">
        <v>1</v>
      </c>
    </row>
    <row r="149" spans="1:5" x14ac:dyDescent="0.25">
      <c r="A149" t="s">
        <v>145</v>
      </c>
      <c r="B149" t="s">
        <v>349</v>
      </c>
      <c r="C149">
        <v>1.22480620155039</v>
      </c>
      <c r="D149">
        <v>0.77</v>
      </c>
      <c r="E149">
        <v>0.9</v>
      </c>
    </row>
    <row r="150" spans="1:5" x14ac:dyDescent="0.25">
      <c r="A150" t="s">
        <v>145</v>
      </c>
      <c r="B150" t="s">
        <v>355</v>
      </c>
      <c r="C150">
        <v>1.22480620155039</v>
      </c>
      <c r="D150">
        <v>0.69</v>
      </c>
      <c r="E150">
        <v>2.13</v>
      </c>
    </row>
    <row r="151" spans="1:5" x14ac:dyDescent="0.25">
      <c r="A151" t="s">
        <v>145</v>
      </c>
      <c r="B151" t="s">
        <v>357</v>
      </c>
      <c r="C151">
        <v>1.22480620155039</v>
      </c>
      <c r="D151">
        <v>0.95</v>
      </c>
      <c r="E151">
        <v>0.63</v>
      </c>
    </row>
    <row r="152" spans="1:5" x14ac:dyDescent="0.25">
      <c r="A152" t="s">
        <v>145</v>
      </c>
      <c r="B152" t="s">
        <v>360</v>
      </c>
      <c r="C152">
        <v>1.22480620155039</v>
      </c>
      <c r="D152">
        <v>0.99</v>
      </c>
      <c r="E152">
        <v>0.61</v>
      </c>
    </row>
    <row r="153" spans="1:5" x14ac:dyDescent="0.25">
      <c r="A153" t="s">
        <v>145</v>
      </c>
      <c r="B153" t="s">
        <v>366</v>
      </c>
      <c r="C153">
        <v>1.22480620155039</v>
      </c>
      <c r="D153">
        <v>0.81</v>
      </c>
      <c r="E153">
        <v>0.94</v>
      </c>
    </row>
    <row r="154" spans="1:5" x14ac:dyDescent="0.25">
      <c r="A154" t="s">
        <v>145</v>
      </c>
      <c r="B154" t="s">
        <v>371</v>
      </c>
      <c r="C154">
        <v>1.22480620155039</v>
      </c>
      <c r="D154">
        <v>0.63</v>
      </c>
      <c r="E154">
        <v>1.06</v>
      </c>
    </row>
    <row r="155" spans="1:5" x14ac:dyDescent="0.25">
      <c r="A155" t="s">
        <v>145</v>
      </c>
      <c r="B155" t="s">
        <v>149</v>
      </c>
      <c r="C155">
        <v>1.22480620155039</v>
      </c>
      <c r="D155">
        <v>0.34</v>
      </c>
      <c r="E155">
        <v>1.94</v>
      </c>
    </row>
    <row r="156" spans="1:5" x14ac:dyDescent="0.25">
      <c r="A156" t="s">
        <v>145</v>
      </c>
      <c r="B156" t="s">
        <v>375</v>
      </c>
      <c r="C156">
        <v>1.22480620155039</v>
      </c>
      <c r="D156">
        <v>1.1000000000000001</v>
      </c>
      <c r="E156">
        <v>0.96</v>
      </c>
    </row>
    <row r="157" spans="1:5" x14ac:dyDescent="0.25">
      <c r="A157" t="s">
        <v>145</v>
      </c>
      <c r="B157" t="s">
        <v>388</v>
      </c>
      <c r="C157">
        <v>1.22480620155039</v>
      </c>
      <c r="D157">
        <v>0.95</v>
      </c>
      <c r="E157">
        <v>0.84</v>
      </c>
    </row>
    <row r="158" spans="1:5" x14ac:dyDescent="0.25">
      <c r="A158" t="s">
        <v>145</v>
      </c>
      <c r="B158" t="s">
        <v>389</v>
      </c>
      <c r="C158">
        <v>1.22480620155039</v>
      </c>
      <c r="D158">
        <v>0.75</v>
      </c>
      <c r="E158">
        <v>0.69</v>
      </c>
    </row>
    <row r="159" spans="1:5" x14ac:dyDescent="0.25">
      <c r="A159" t="s">
        <v>145</v>
      </c>
      <c r="B159" t="s">
        <v>391</v>
      </c>
      <c r="C159">
        <v>1.22480620155039</v>
      </c>
      <c r="D159">
        <v>0.76</v>
      </c>
      <c r="E159">
        <v>1.6</v>
      </c>
    </row>
    <row r="160" spans="1:5" x14ac:dyDescent="0.25">
      <c r="A160" t="s">
        <v>145</v>
      </c>
      <c r="B160" t="s">
        <v>146</v>
      </c>
      <c r="C160">
        <v>1.22480620155039</v>
      </c>
      <c r="D160">
        <v>0.81</v>
      </c>
      <c r="E160">
        <v>0.87</v>
      </c>
    </row>
    <row r="161" spans="1:5" x14ac:dyDescent="0.25">
      <c r="A161" t="s">
        <v>145</v>
      </c>
      <c r="B161" t="s">
        <v>404</v>
      </c>
      <c r="C161">
        <v>1.22480620155039</v>
      </c>
      <c r="D161">
        <v>0.53</v>
      </c>
      <c r="E161">
        <v>0.38</v>
      </c>
    </row>
    <row r="162" spans="1:5" x14ac:dyDescent="0.25">
      <c r="A162" t="s">
        <v>145</v>
      </c>
      <c r="B162" t="s">
        <v>419</v>
      </c>
      <c r="C162">
        <v>1.22480620155039</v>
      </c>
      <c r="D162">
        <v>0.69</v>
      </c>
      <c r="E162">
        <v>0.95</v>
      </c>
    </row>
    <row r="163" spans="1:5" x14ac:dyDescent="0.25">
      <c r="A163" t="s">
        <v>145</v>
      </c>
      <c r="B163" t="s">
        <v>423</v>
      </c>
      <c r="C163">
        <v>1.22480620155039</v>
      </c>
      <c r="D163">
        <v>1.03</v>
      </c>
      <c r="E163">
        <v>0.74</v>
      </c>
    </row>
    <row r="164" spans="1:5" x14ac:dyDescent="0.25">
      <c r="A164" t="s">
        <v>145</v>
      </c>
      <c r="B164" t="s">
        <v>425</v>
      </c>
      <c r="C164">
        <v>1.22480620155039</v>
      </c>
      <c r="D164">
        <v>0.89</v>
      </c>
      <c r="E164">
        <v>0.75</v>
      </c>
    </row>
    <row r="165" spans="1:5" x14ac:dyDescent="0.25">
      <c r="A165" t="s">
        <v>145</v>
      </c>
      <c r="B165" t="s">
        <v>427</v>
      </c>
      <c r="C165">
        <v>1.22480620155039</v>
      </c>
      <c r="D165">
        <v>1.43</v>
      </c>
      <c r="E165">
        <v>0.69</v>
      </c>
    </row>
    <row r="166" spans="1:5" x14ac:dyDescent="0.25">
      <c r="A166" t="s">
        <v>145</v>
      </c>
      <c r="B166" t="s">
        <v>432</v>
      </c>
      <c r="C166">
        <v>1.22480620155039</v>
      </c>
      <c r="D166">
        <v>0.53</v>
      </c>
      <c r="E166">
        <v>1.48</v>
      </c>
    </row>
    <row r="167" spans="1:5" x14ac:dyDescent="0.25">
      <c r="A167" t="s">
        <v>145</v>
      </c>
      <c r="B167" t="s">
        <v>433</v>
      </c>
      <c r="C167">
        <v>1.22480620155039</v>
      </c>
      <c r="D167">
        <v>0.69</v>
      </c>
      <c r="E167">
        <v>0.89</v>
      </c>
    </row>
    <row r="168" spans="1:5" x14ac:dyDescent="0.25">
      <c r="A168" t="s">
        <v>145</v>
      </c>
      <c r="B168" t="s">
        <v>434</v>
      </c>
      <c r="C168">
        <v>1.22480620155039</v>
      </c>
      <c r="D168">
        <v>0.82</v>
      </c>
      <c r="E168">
        <v>1.17</v>
      </c>
    </row>
    <row r="169" spans="1:5" x14ac:dyDescent="0.25">
      <c r="A169" t="s">
        <v>145</v>
      </c>
      <c r="B169" t="s">
        <v>148</v>
      </c>
      <c r="C169">
        <v>1.22480620155039</v>
      </c>
      <c r="D169">
        <v>0.84</v>
      </c>
      <c r="E169">
        <v>1.06</v>
      </c>
    </row>
    <row r="170" spans="1:5" x14ac:dyDescent="0.25">
      <c r="A170" t="s">
        <v>145</v>
      </c>
      <c r="B170" t="s">
        <v>147</v>
      </c>
      <c r="C170">
        <v>1.22480620155039</v>
      </c>
      <c r="D170">
        <v>0.91</v>
      </c>
      <c r="E170">
        <v>1.2</v>
      </c>
    </row>
    <row r="171" spans="1:5" x14ac:dyDescent="0.25">
      <c r="A171" t="s">
        <v>21</v>
      </c>
      <c r="B171" t="s">
        <v>152</v>
      </c>
      <c r="C171">
        <v>1.33828996282528</v>
      </c>
      <c r="D171">
        <v>0.88</v>
      </c>
      <c r="E171">
        <v>1.19</v>
      </c>
    </row>
    <row r="172" spans="1:5" x14ac:dyDescent="0.25">
      <c r="A172" t="s">
        <v>21</v>
      </c>
      <c r="B172" t="s">
        <v>269</v>
      </c>
      <c r="C172">
        <v>1.33828996282528</v>
      </c>
      <c r="D172">
        <v>0.84</v>
      </c>
      <c r="E172">
        <v>1.06</v>
      </c>
    </row>
    <row r="173" spans="1:5" x14ac:dyDescent="0.25">
      <c r="A173" t="s">
        <v>21</v>
      </c>
      <c r="B173" t="s">
        <v>264</v>
      </c>
      <c r="C173">
        <v>1.33828996282528</v>
      </c>
      <c r="D173">
        <v>0.67</v>
      </c>
      <c r="E173">
        <v>1.29</v>
      </c>
    </row>
    <row r="174" spans="1:5" x14ac:dyDescent="0.25">
      <c r="A174" t="s">
        <v>21</v>
      </c>
      <c r="B174" t="s">
        <v>372</v>
      </c>
      <c r="C174">
        <v>1.33828996282528</v>
      </c>
      <c r="D174">
        <v>0.78</v>
      </c>
      <c r="E174">
        <v>1.45</v>
      </c>
    </row>
    <row r="175" spans="1:5" x14ac:dyDescent="0.25">
      <c r="A175" t="s">
        <v>21</v>
      </c>
      <c r="B175" t="s">
        <v>267</v>
      </c>
      <c r="C175">
        <v>1.33828996282528</v>
      </c>
      <c r="D175">
        <v>1.04</v>
      </c>
      <c r="E175">
        <v>0.98</v>
      </c>
    </row>
    <row r="176" spans="1:5" x14ac:dyDescent="0.25">
      <c r="A176" t="s">
        <v>21</v>
      </c>
      <c r="B176" t="s">
        <v>272</v>
      </c>
      <c r="C176">
        <v>1.33828996282528</v>
      </c>
      <c r="D176">
        <v>1.39</v>
      </c>
      <c r="E176">
        <v>0.5</v>
      </c>
    </row>
    <row r="177" spans="1:5" x14ac:dyDescent="0.25">
      <c r="A177" t="s">
        <v>21</v>
      </c>
      <c r="B177" t="s">
        <v>397</v>
      </c>
      <c r="C177">
        <v>1.33828996282528</v>
      </c>
      <c r="D177">
        <v>0.67</v>
      </c>
      <c r="E177">
        <v>1.39</v>
      </c>
    </row>
    <row r="178" spans="1:5" x14ac:dyDescent="0.25">
      <c r="A178" t="s">
        <v>21</v>
      </c>
      <c r="B178" t="s">
        <v>274</v>
      </c>
      <c r="C178">
        <v>1.33828996282528</v>
      </c>
      <c r="D178">
        <v>1.4</v>
      </c>
      <c r="E178">
        <v>0.67</v>
      </c>
    </row>
    <row r="179" spans="1:5" x14ac:dyDescent="0.25">
      <c r="A179" t="s">
        <v>21</v>
      </c>
      <c r="B179" t="s">
        <v>150</v>
      </c>
      <c r="C179">
        <v>1.33828996282528</v>
      </c>
      <c r="D179">
        <v>0.84</v>
      </c>
      <c r="E179">
        <v>0.73</v>
      </c>
    </row>
    <row r="180" spans="1:5" x14ac:dyDescent="0.25">
      <c r="A180" t="s">
        <v>21</v>
      </c>
      <c r="B180" t="s">
        <v>275</v>
      </c>
      <c r="C180">
        <v>1.33828996282528</v>
      </c>
      <c r="D180">
        <v>0.88</v>
      </c>
      <c r="E180">
        <v>0.67</v>
      </c>
    </row>
    <row r="181" spans="1:5" x14ac:dyDescent="0.25">
      <c r="A181" t="s">
        <v>21</v>
      </c>
      <c r="B181" t="s">
        <v>23</v>
      </c>
      <c r="C181">
        <v>1.33828996282528</v>
      </c>
      <c r="D181">
        <v>1.34</v>
      </c>
      <c r="E181">
        <v>1.1200000000000001</v>
      </c>
    </row>
    <row r="182" spans="1:5" x14ac:dyDescent="0.25">
      <c r="A182" t="s">
        <v>21</v>
      </c>
      <c r="B182" t="s">
        <v>22</v>
      </c>
      <c r="C182">
        <v>1.33828996282528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1.33828996282528</v>
      </c>
      <c r="D183">
        <v>0.73</v>
      </c>
      <c r="E183">
        <v>1.1399999999999999</v>
      </c>
    </row>
    <row r="184" spans="1:5" x14ac:dyDescent="0.25">
      <c r="A184" t="s">
        <v>21</v>
      </c>
      <c r="B184" t="s">
        <v>268</v>
      </c>
      <c r="C184">
        <v>1.33828996282528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1.33828996282528</v>
      </c>
      <c r="D185">
        <v>0.56000000000000005</v>
      </c>
      <c r="E185">
        <v>1.34</v>
      </c>
    </row>
    <row r="186" spans="1:5" x14ac:dyDescent="0.25">
      <c r="A186" t="s">
        <v>21</v>
      </c>
      <c r="B186" t="s">
        <v>153</v>
      </c>
      <c r="C186">
        <v>1.33828996282528</v>
      </c>
      <c r="D186">
        <v>1.51</v>
      </c>
      <c r="E186">
        <v>0.5</v>
      </c>
    </row>
    <row r="187" spans="1:5" x14ac:dyDescent="0.25">
      <c r="A187" t="s">
        <v>21</v>
      </c>
      <c r="B187" t="s">
        <v>273</v>
      </c>
      <c r="C187">
        <v>1.33828996282528</v>
      </c>
      <c r="D187">
        <v>1.0900000000000001</v>
      </c>
      <c r="E187">
        <v>1.1399999999999999</v>
      </c>
    </row>
    <row r="188" spans="1:5" x14ac:dyDescent="0.25">
      <c r="A188" t="s">
        <v>21</v>
      </c>
      <c r="B188" t="s">
        <v>265</v>
      </c>
      <c r="C188">
        <v>1.33828996282528</v>
      </c>
      <c r="D188">
        <v>1.03</v>
      </c>
      <c r="E188">
        <v>0.66</v>
      </c>
    </row>
    <row r="189" spans="1:5" x14ac:dyDescent="0.25">
      <c r="A189" t="s">
        <v>21</v>
      </c>
      <c r="B189" t="s">
        <v>271</v>
      </c>
      <c r="C189">
        <v>1.33828996282528</v>
      </c>
      <c r="D189">
        <v>0.78</v>
      </c>
      <c r="E189">
        <v>1.0900000000000001</v>
      </c>
    </row>
    <row r="190" spans="1:5" x14ac:dyDescent="0.25">
      <c r="A190" t="s">
        <v>21</v>
      </c>
      <c r="B190" t="s">
        <v>270</v>
      </c>
      <c r="C190">
        <v>1.33828996282528</v>
      </c>
      <c r="D190">
        <v>1.0900000000000001</v>
      </c>
      <c r="E190">
        <v>1.24</v>
      </c>
    </row>
    <row r="191" spans="1:5" x14ac:dyDescent="0.25">
      <c r="A191" t="s">
        <v>154</v>
      </c>
      <c r="B191" t="s">
        <v>159</v>
      </c>
      <c r="C191">
        <v>1.01486988847584</v>
      </c>
      <c r="D191">
        <v>0.6</v>
      </c>
      <c r="E191">
        <v>1.1399999999999999</v>
      </c>
    </row>
    <row r="192" spans="1:5" x14ac:dyDescent="0.25">
      <c r="A192" t="s">
        <v>154</v>
      </c>
      <c r="B192" t="s">
        <v>161</v>
      </c>
      <c r="C192">
        <v>1.01486988847584</v>
      </c>
      <c r="D192">
        <v>0.76</v>
      </c>
      <c r="E192">
        <v>0.97</v>
      </c>
    </row>
    <row r="193" spans="1:5" x14ac:dyDescent="0.25">
      <c r="A193" t="s">
        <v>154</v>
      </c>
      <c r="B193" t="s">
        <v>163</v>
      </c>
      <c r="C193">
        <v>1.01486988847584</v>
      </c>
      <c r="D193">
        <v>0.93</v>
      </c>
      <c r="E193">
        <v>0.99</v>
      </c>
    </row>
    <row r="194" spans="1:5" x14ac:dyDescent="0.25">
      <c r="A194" t="s">
        <v>154</v>
      </c>
      <c r="B194" t="s">
        <v>160</v>
      </c>
      <c r="C194">
        <v>1.01486988847584</v>
      </c>
      <c r="D194">
        <v>0.82</v>
      </c>
      <c r="E194">
        <v>1.1100000000000001</v>
      </c>
    </row>
    <row r="195" spans="1:5" x14ac:dyDescent="0.25">
      <c r="A195" t="s">
        <v>154</v>
      </c>
      <c r="B195" t="s">
        <v>165</v>
      </c>
      <c r="C195">
        <v>1.01486988847584</v>
      </c>
      <c r="D195">
        <v>0.76</v>
      </c>
      <c r="E195">
        <v>1.34</v>
      </c>
    </row>
    <row r="196" spans="1:5" x14ac:dyDescent="0.25">
      <c r="A196" t="s">
        <v>154</v>
      </c>
      <c r="B196" t="s">
        <v>164</v>
      </c>
      <c r="C196">
        <v>1.01486988847584</v>
      </c>
      <c r="D196">
        <v>0.47</v>
      </c>
      <c r="E196">
        <v>1.1100000000000001</v>
      </c>
    </row>
    <row r="197" spans="1:5" x14ac:dyDescent="0.25">
      <c r="A197" t="s">
        <v>154</v>
      </c>
      <c r="B197" t="s">
        <v>167</v>
      </c>
      <c r="C197">
        <v>1.01486988847584</v>
      </c>
      <c r="D197">
        <v>0.82</v>
      </c>
      <c r="E197">
        <v>0.57999999999999996</v>
      </c>
    </row>
    <row r="198" spans="1:5" x14ac:dyDescent="0.25">
      <c r="A198" t="s">
        <v>154</v>
      </c>
      <c r="B198" t="s">
        <v>168</v>
      </c>
      <c r="C198">
        <v>1.01486988847584</v>
      </c>
      <c r="D198">
        <v>0.41</v>
      </c>
      <c r="E198">
        <v>1.1100000000000001</v>
      </c>
    </row>
    <row r="199" spans="1:5" x14ac:dyDescent="0.25">
      <c r="A199" t="s">
        <v>154</v>
      </c>
      <c r="B199" t="s">
        <v>156</v>
      </c>
      <c r="C199">
        <v>1.01486988847584</v>
      </c>
      <c r="D199">
        <v>0.6</v>
      </c>
      <c r="E199">
        <v>0.76</v>
      </c>
    </row>
    <row r="200" spans="1:5" x14ac:dyDescent="0.25">
      <c r="A200" t="s">
        <v>154</v>
      </c>
      <c r="B200" t="s">
        <v>169</v>
      </c>
      <c r="C200">
        <v>1.01486988847584</v>
      </c>
      <c r="D200">
        <v>0.76</v>
      </c>
      <c r="E200">
        <v>1.03</v>
      </c>
    </row>
    <row r="201" spans="1:5" x14ac:dyDescent="0.25">
      <c r="A201" t="s">
        <v>154</v>
      </c>
      <c r="B201" t="s">
        <v>162</v>
      </c>
      <c r="C201">
        <v>1.01486988847584</v>
      </c>
      <c r="D201">
        <v>0.65</v>
      </c>
      <c r="E201">
        <v>1.03</v>
      </c>
    </row>
    <row r="202" spans="1:5" x14ac:dyDescent="0.25">
      <c r="A202" t="s">
        <v>154</v>
      </c>
      <c r="B202" t="s">
        <v>170</v>
      </c>
      <c r="C202">
        <v>1.01486988847584</v>
      </c>
      <c r="D202">
        <v>0.81</v>
      </c>
      <c r="E202">
        <v>0.81</v>
      </c>
    </row>
    <row r="203" spans="1:5" x14ac:dyDescent="0.25">
      <c r="A203" t="s">
        <v>154</v>
      </c>
      <c r="B203" t="s">
        <v>166</v>
      </c>
      <c r="C203">
        <v>1.01486988847584</v>
      </c>
      <c r="D203">
        <v>0.87</v>
      </c>
      <c r="E203">
        <v>1.46</v>
      </c>
    </row>
    <row r="204" spans="1:5" x14ac:dyDescent="0.25">
      <c r="A204" t="s">
        <v>154</v>
      </c>
      <c r="B204" t="s">
        <v>174</v>
      </c>
      <c r="C204">
        <v>1.01486988847584</v>
      </c>
      <c r="D204">
        <v>0.92</v>
      </c>
      <c r="E204">
        <v>0.81</v>
      </c>
    </row>
    <row r="205" spans="1:5" x14ac:dyDescent="0.25">
      <c r="A205" t="s">
        <v>154</v>
      </c>
      <c r="B205" t="s">
        <v>172</v>
      </c>
      <c r="C205">
        <v>1.01486988847584</v>
      </c>
      <c r="D205">
        <v>0.6</v>
      </c>
      <c r="E205">
        <v>1.3</v>
      </c>
    </row>
    <row r="206" spans="1:5" x14ac:dyDescent="0.25">
      <c r="A206" t="s">
        <v>154</v>
      </c>
      <c r="B206" t="s">
        <v>171</v>
      </c>
      <c r="C206">
        <v>1.01486988847584</v>
      </c>
      <c r="D206">
        <v>0.7</v>
      </c>
      <c r="E206">
        <v>1.05</v>
      </c>
    </row>
    <row r="207" spans="1:5" x14ac:dyDescent="0.25">
      <c r="A207" t="s">
        <v>154</v>
      </c>
      <c r="B207" t="s">
        <v>158</v>
      </c>
      <c r="C207">
        <v>1.01486988847584</v>
      </c>
      <c r="D207">
        <v>0.87</v>
      </c>
      <c r="E207">
        <v>0.47</v>
      </c>
    </row>
    <row r="208" spans="1:5" x14ac:dyDescent="0.25">
      <c r="A208" t="s">
        <v>154</v>
      </c>
      <c r="B208" t="s">
        <v>155</v>
      </c>
      <c r="C208">
        <v>1.01486988847584</v>
      </c>
      <c r="D208">
        <v>1.22</v>
      </c>
      <c r="E208">
        <v>0.87</v>
      </c>
    </row>
    <row r="209" spans="1:5" x14ac:dyDescent="0.25">
      <c r="A209" t="s">
        <v>154</v>
      </c>
      <c r="B209" t="s">
        <v>157</v>
      </c>
      <c r="C209">
        <v>1.01486988847584</v>
      </c>
      <c r="D209">
        <v>0.93</v>
      </c>
      <c r="E209">
        <v>0.76</v>
      </c>
    </row>
    <row r="210" spans="1:5" x14ac:dyDescent="0.25">
      <c r="A210" t="s">
        <v>154</v>
      </c>
      <c r="B210" t="s">
        <v>173</v>
      </c>
      <c r="C210">
        <v>1.01486988847584</v>
      </c>
      <c r="D210">
        <v>0.93</v>
      </c>
      <c r="E210">
        <v>1.28</v>
      </c>
    </row>
    <row r="211" spans="1:5" x14ac:dyDescent="0.25">
      <c r="A211" t="s">
        <v>175</v>
      </c>
      <c r="B211" t="s">
        <v>284</v>
      </c>
      <c r="C211">
        <v>1.07784431137725</v>
      </c>
      <c r="D211">
        <v>1.4</v>
      </c>
      <c r="E211">
        <v>0.91</v>
      </c>
    </row>
    <row r="212" spans="1:5" x14ac:dyDescent="0.25">
      <c r="A212" t="s">
        <v>175</v>
      </c>
      <c r="B212" t="s">
        <v>179</v>
      </c>
      <c r="C212">
        <v>1.07784431137725</v>
      </c>
      <c r="D212">
        <v>0.77</v>
      </c>
      <c r="E212">
        <v>0.84</v>
      </c>
    </row>
    <row r="213" spans="1:5" x14ac:dyDescent="0.25">
      <c r="A213" t="s">
        <v>175</v>
      </c>
      <c r="B213" t="s">
        <v>282</v>
      </c>
      <c r="C213">
        <v>1.07784431137725</v>
      </c>
      <c r="D213">
        <v>1.1200000000000001</v>
      </c>
      <c r="E213">
        <v>0.49</v>
      </c>
    </row>
    <row r="214" spans="1:5" x14ac:dyDescent="0.25">
      <c r="A214" t="s">
        <v>175</v>
      </c>
      <c r="B214" t="s">
        <v>176</v>
      </c>
      <c r="C214">
        <v>1.07784431137725</v>
      </c>
      <c r="D214">
        <v>0.91</v>
      </c>
      <c r="E214">
        <v>0.98</v>
      </c>
    </row>
    <row r="215" spans="1:5" x14ac:dyDescent="0.25">
      <c r="A215" t="s">
        <v>175</v>
      </c>
      <c r="B215" t="s">
        <v>285</v>
      </c>
      <c r="C215">
        <v>1.07784431137725</v>
      </c>
      <c r="D215">
        <v>0.56000000000000005</v>
      </c>
      <c r="E215">
        <v>1.26</v>
      </c>
    </row>
    <row r="216" spans="1:5" x14ac:dyDescent="0.25">
      <c r="A216" t="s">
        <v>175</v>
      </c>
      <c r="B216" t="s">
        <v>277</v>
      </c>
      <c r="C216">
        <v>1.07784431137725</v>
      </c>
      <c r="D216">
        <v>0.91</v>
      </c>
      <c r="E216">
        <v>0.91</v>
      </c>
    </row>
    <row r="217" spans="1:5" x14ac:dyDescent="0.25">
      <c r="A217" t="s">
        <v>175</v>
      </c>
      <c r="B217" t="s">
        <v>281</v>
      </c>
      <c r="C217">
        <v>1.07784431137725</v>
      </c>
      <c r="D217">
        <v>0.35</v>
      </c>
      <c r="E217">
        <v>1.19</v>
      </c>
    </row>
    <row r="218" spans="1:5" x14ac:dyDescent="0.25">
      <c r="A218" t="s">
        <v>175</v>
      </c>
      <c r="B218" t="s">
        <v>178</v>
      </c>
      <c r="C218">
        <v>1.07784431137725</v>
      </c>
      <c r="D218">
        <v>0.53</v>
      </c>
      <c r="E218">
        <v>1.53</v>
      </c>
    </row>
    <row r="219" spans="1:5" x14ac:dyDescent="0.25">
      <c r="A219" t="s">
        <v>175</v>
      </c>
      <c r="B219" t="s">
        <v>278</v>
      </c>
      <c r="C219">
        <v>1.07784431137725</v>
      </c>
      <c r="D219">
        <v>0.7</v>
      </c>
      <c r="E219">
        <v>1.26</v>
      </c>
    </row>
    <row r="220" spans="1:5" x14ac:dyDescent="0.25">
      <c r="A220" t="s">
        <v>175</v>
      </c>
      <c r="B220" t="s">
        <v>276</v>
      </c>
      <c r="C220">
        <v>1.07784431137725</v>
      </c>
      <c r="D220">
        <v>1.82</v>
      </c>
      <c r="E220">
        <v>0.63</v>
      </c>
    </row>
    <row r="221" spans="1:5" x14ac:dyDescent="0.25">
      <c r="A221" t="s">
        <v>175</v>
      </c>
      <c r="B221" t="s">
        <v>279</v>
      </c>
      <c r="C221">
        <v>1.07784431137725</v>
      </c>
      <c r="D221">
        <v>1.26</v>
      </c>
      <c r="E221">
        <v>0.91</v>
      </c>
    </row>
    <row r="222" spans="1:5" x14ac:dyDescent="0.25">
      <c r="A222" t="s">
        <v>175</v>
      </c>
      <c r="B222" t="s">
        <v>283</v>
      </c>
      <c r="C222">
        <v>1.07784431137725</v>
      </c>
      <c r="D222">
        <v>1.05</v>
      </c>
      <c r="E222">
        <v>0.77</v>
      </c>
    </row>
    <row r="223" spans="1:5" x14ac:dyDescent="0.25">
      <c r="A223" t="s">
        <v>175</v>
      </c>
      <c r="B223" t="s">
        <v>177</v>
      </c>
      <c r="C223">
        <v>1.07784431137725</v>
      </c>
      <c r="D223">
        <v>0.14000000000000001</v>
      </c>
      <c r="E223">
        <v>1.1200000000000001</v>
      </c>
    </row>
    <row r="224" spans="1:5" x14ac:dyDescent="0.25">
      <c r="A224" t="s">
        <v>175</v>
      </c>
      <c r="B224" t="s">
        <v>280</v>
      </c>
      <c r="C224">
        <v>1.07784431137725</v>
      </c>
      <c r="D224">
        <v>1.1200000000000001</v>
      </c>
      <c r="E224">
        <v>1.26</v>
      </c>
    </row>
    <row r="225" spans="1:5" x14ac:dyDescent="0.25">
      <c r="A225" t="s">
        <v>24</v>
      </c>
      <c r="B225" t="s">
        <v>292</v>
      </c>
      <c r="C225">
        <v>1.3907563025210099</v>
      </c>
      <c r="D225">
        <v>1.32</v>
      </c>
      <c r="E225">
        <v>0.69</v>
      </c>
    </row>
    <row r="226" spans="1:5" x14ac:dyDescent="0.25">
      <c r="A226" t="s">
        <v>24</v>
      </c>
      <c r="B226" t="s">
        <v>289</v>
      </c>
      <c r="C226">
        <v>1.3907563025210099</v>
      </c>
      <c r="D226">
        <v>0.69</v>
      </c>
      <c r="E226">
        <v>1.21</v>
      </c>
    </row>
    <row r="227" spans="1:5" x14ac:dyDescent="0.25">
      <c r="A227" t="s">
        <v>24</v>
      </c>
      <c r="B227" t="s">
        <v>180</v>
      </c>
      <c r="C227">
        <v>1.3907563025210099</v>
      </c>
      <c r="D227">
        <v>0.57999999999999996</v>
      </c>
      <c r="E227">
        <v>0.9</v>
      </c>
    </row>
    <row r="228" spans="1:5" x14ac:dyDescent="0.25">
      <c r="A228" t="s">
        <v>24</v>
      </c>
      <c r="B228" t="s">
        <v>326</v>
      </c>
      <c r="C228">
        <v>1.3907563025210099</v>
      </c>
      <c r="D228">
        <v>0.69</v>
      </c>
      <c r="E228">
        <v>1.05</v>
      </c>
    </row>
    <row r="229" spans="1:5" x14ac:dyDescent="0.25">
      <c r="A229" t="s">
        <v>24</v>
      </c>
      <c r="B229" t="s">
        <v>288</v>
      </c>
      <c r="C229">
        <v>1.3907563025210099</v>
      </c>
      <c r="D229">
        <v>0.47</v>
      </c>
      <c r="E229">
        <v>1.74</v>
      </c>
    </row>
    <row r="230" spans="1:5" x14ac:dyDescent="0.25">
      <c r="A230" t="s">
        <v>24</v>
      </c>
      <c r="B230" t="s">
        <v>287</v>
      </c>
      <c r="C230">
        <v>1.3907563025210099</v>
      </c>
      <c r="D230">
        <v>0.57999999999999996</v>
      </c>
      <c r="E230">
        <v>1.32</v>
      </c>
    </row>
    <row r="231" spans="1:5" x14ac:dyDescent="0.25">
      <c r="A231" t="s">
        <v>24</v>
      </c>
      <c r="B231" t="s">
        <v>293</v>
      </c>
      <c r="C231">
        <v>1.3907563025210099</v>
      </c>
      <c r="D231">
        <v>0.42</v>
      </c>
      <c r="E231">
        <v>0.9</v>
      </c>
    </row>
    <row r="232" spans="1:5" x14ac:dyDescent="0.25">
      <c r="A232" t="s">
        <v>24</v>
      </c>
      <c r="B232" t="s">
        <v>294</v>
      </c>
      <c r="C232">
        <v>1.3907563025210099</v>
      </c>
      <c r="D232">
        <v>1.32</v>
      </c>
      <c r="E232">
        <v>0.53</v>
      </c>
    </row>
    <row r="233" spans="1:5" x14ac:dyDescent="0.25">
      <c r="A233" t="s">
        <v>24</v>
      </c>
      <c r="B233" t="s">
        <v>295</v>
      </c>
      <c r="C233">
        <v>1.3907563025210099</v>
      </c>
      <c r="D233">
        <v>1.1599999999999999</v>
      </c>
      <c r="E233">
        <v>0.63</v>
      </c>
    </row>
    <row r="234" spans="1:5" x14ac:dyDescent="0.25">
      <c r="A234" t="s">
        <v>24</v>
      </c>
      <c r="B234" t="s">
        <v>25</v>
      </c>
      <c r="C234">
        <v>1.3907563025210099</v>
      </c>
      <c r="D234">
        <v>1.05</v>
      </c>
      <c r="E234">
        <v>0.95</v>
      </c>
    </row>
    <row r="235" spans="1:5" x14ac:dyDescent="0.25">
      <c r="A235" t="s">
        <v>24</v>
      </c>
      <c r="B235" t="s">
        <v>327</v>
      </c>
      <c r="C235">
        <v>1.3907563025210099</v>
      </c>
      <c r="D235">
        <v>1.21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1.3907563025210099</v>
      </c>
      <c r="D236">
        <v>1.0900000000000001</v>
      </c>
      <c r="E236">
        <v>0.86</v>
      </c>
    </row>
    <row r="237" spans="1:5" x14ac:dyDescent="0.25">
      <c r="A237" t="s">
        <v>24</v>
      </c>
      <c r="B237" t="s">
        <v>291</v>
      </c>
      <c r="C237">
        <v>1.3907563025210099</v>
      </c>
      <c r="D237">
        <v>0.74</v>
      </c>
      <c r="E237">
        <v>1.42</v>
      </c>
    </row>
    <row r="238" spans="1:5" x14ac:dyDescent="0.25">
      <c r="A238" t="s">
        <v>24</v>
      </c>
      <c r="B238" t="s">
        <v>26</v>
      </c>
      <c r="C238">
        <v>1.3907563025210099</v>
      </c>
      <c r="D238">
        <v>0.92</v>
      </c>
      <c r="E238">
        <v>1.0900000000000001</v>
      </c>
    </row>
    <row r="239" spans="1:5" x14ac:dyDescent="0.25">
      <c r="A239" t="s">
        <v>24</v>
      </c>
      <c r="B239" t="s">
        <v>184</v>
      </c>
      <c r="C239">
        <v>1.3907563025210099</v>
      </c>
      <c r="D239">
        <v>0.74</v>
      </c>
      <c r="E239">
        <v>0.9</v>
      </c>
    </row>
    <row r="240" spans="1:5" x14ac:dyDescent="0.25">
      <c r="A240" t="s">
        <v>24</v>
      </c>
      <c r="B240" t="s">
        <v>290</v>
      </c>
      <c r="C240">
        <v>1.3907563025210099</v>
      </c>
      <c r="D240">
        <v>1.1599999999999999</v>
      </c>
      <c r="E240">
        <v>1</v>
      </c>
    </row>
    <row r="241" spans="1:5" x14ac:dyDescent="0.25">
      <c r="A241" t="s">
        <v>24</v>
      </c>
      <c r="B241" t="s">
        <v>183</v>
      </c>
      <c r="C241">
        <v>1.3907563025210099</v>
      </c>
      <c r="D241">
        <v>0.95</v>
      </c>
      <c r="E241">
        <v>1.1599999999999999</v>
      </c>
    </row>
    <row r="242" spans="1:5" x14ac:dyDescent="0.25">
      <c r="A242" t="s">
        <v>24</v>
      </c>
      <c r="B242" t="s">
        <v>182</v>
      </c>
      <c r="C242">
        <v>1.3907563025210099</v>
      </c>
      <c r="D242">
        <v>1</v>
      </c>
      <c r="E242">
        <v>1.1599999999999999</v>
      </c>
    </row>
    <row r="243" spans="1:5" x14ac:dyDescent="0.25">
      <c r="A243" t="s">
        <v>24</v>
      </c>
      <c r="B243" t="s">
        <v>185</v>
      </c>
      <c r="C243">
        <v>1.3907563025210099</v>
      </c>
      <c r="D243">
        <v>0.84</v>
      </c>
      <c r="E243">
        <v>1.1100000000000001</v>
      </c>
    </row>
    <row r="244" spans="1:5" x14ac:dyDescent="0.25">
      <c r="A244" t="s">
        <v>24</v>
      </c>
      <c r="B244" t="s">
        <v>181</v>
      </c>
      <c r="C244">
        <v>1.3907563025210099</v>
      </c>
      <c r="D244">
        <v>0.69</v>
      </c>
      <c r="E244">
        <v>0.79</v>
      </c>
    </row>
    <row r="245" spans="1:5" x14ac:dyDescent="0.25">
      <c r="A245" t="s">
        <v>27</v>
      </c>
      <c r="B245" t="s">
        <v>187</v>
      </c>
      <c r="C245">
        <v>1.1235059760956201</v>
      </c>
      <c r="D245">
        <v>0.66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1.1235059760956201</v>
      </c>
      <c r="D246">
        <v>0.9</v>
      </c>
      <c r="E246">
        <v>1.23</v>
      </c>
    </row>
    <row r="247" spans="1:5" x14ac:dyDescent="0.25">
      <c r="A247" t="s">
        <v>27</v>
      </c>
      <c r="B247" t="s">
        <v>28</v>
      </c>
      <c r="C247">
        <v>1.1235059760956201</v>
      </c>
      <c r="D247">
        <v>0.72</v>
      </c>
      <c r="E247">
        <v>0.66</v>
      </c>
    </row>
    <row r="248" spans="1:5" x14ac:dyDescent="0.25">
      <c r="A248" t="s">
        <v>27</v>
      </c>
      <c r="B248" t="s">
        <v>186</v>
      </c>
      <c r="C248">
        <v>1.1235059760956201</v>
      </c>
      <c r="D248">
        <v>1.07</v>
      </c>
      <c r="E248">
        <v>0.83</v>
      </c>
    </row>
    <row r="249" spans="1:5" x14ac:dyDescent="0.25">
      <c r="A249" t="s">
        <v>27</v>
      </c>
      <c r="B249" t="s">
        <v>189</v>
      </c>
      <c r="C249">
        <v>1.1235059760956201</v>
      </c>
      <c r="D249">
        <v>0.84</v>
      </c>
      <c r="E249">
        <v>0.77</v>
      </c>
    </row>
    <row r="250" spans="1:5" x14ac:dyDescent="0.25">
      <c r="A250" t="s">
        <v>27</v>
      </c>
      <c r="B250" t="s">
        <v>297</v>
      </c>
      <c r="C250">
        <v>1.1235059760956201</v>
      </c>
      <c r="D250">
        <v>0.84</v>
      </c>
      <c r="E250">
        <v>0.97</v>
      </c>
    </row>
    <row r="251" spans="1:5" x14ac:dyDescent="0.25">
      <c r="A251" t="s">
        <v>27</v>
      </c>
      <c r="B251" t="s">
        <v>298</v>
      </c>
      <c r="C251">
        <v>1.1235059760956201</v>
      </c>
      <c r="D251">
        <v>1.31</v>
      </c>
      <c r="E251">
        <v>0.83</v>
      </c>
    </row>
    <row r="252" spans="1:5" x14ac:dyDescent="0.25">
      <c r="A252" t="s">
        <v>27</v>
      </c>
      <c r="B252" t="s">
        <v>31</v>
      </c>
      <c r="C252">
        <v>1.1235059760956201</v>
      </c>
      <c r="D252">
        <v>0.89</v>
      </c>
      <c r="E252">
        <v>1.01</v>
      </c>
    </row>
    <row r="253" spans="1:5" x14ac:dyDescent="0.25">
      <c r="A253" t="s">
        <v>27</v>
      </c>
      <c r="B253" t="s">
        <v>195</v>
      </c>
      <c r="C253">
        <v>1.1235059760956201</v>
      </c>
      <c r="D253">
        <v>1.1599999999999999</v>
      </c>
      <c r="E253">
        <v>0.84</v>
      </c>
    </row>
    <row r="254" spans="1:5" x14ac:dyDescent="0.25">
      <c r="A254" t="s">
        <v>27</v>
      </c>
      <c r="B254" t="s">
        <v>188</v>
      </c>
      <c r="C254">
        <v>1.1235059760956201</v>
      </c>
      <c r="D254">
        <v>0.89</v>
      </c>
      <c r="E254">
        <v>0.66</v>
      </c>
    </row>
    <row r="255" spans="1:5" x14ac:dyDescent="0.25">
      <c r="A255" t="s">
        <v>27</v>
      </c>
      <c r="B255" t="s">
        <v>296</v>
      </c>
      <c r="C255">
        <v>1.1235059760956201</v>
      </c>
      <c r="D255">
        <v>0.52</v>
      </c>
      <c r="E255">
        <v>1.42</v>
      </c>
    </row>
    <row r="256" spans="1:5" x14ac:dyDescent="0.25">
      <c r="A256" t="s">
        <v>27</v>
      </c>
      <c r="B256" t="s">
        <v>190</v>
      </c>
      <c r="C256">
        <v>1.1235059760956201</v>
      </c>
      <c r="D256">
        <v>1.23</v>
      </c>
      <c r="E256">
        <v>1.55</v>
      </c>
    </row>
    <row r="257" spans="1:5" x14ac:dyDescent="0.25">
      <c r="A257" t="s">
        <v>27</v>
      </c>
      <c r="B257" t="s">
        <v>192</v>
      </c>
      <c r="C257">
        <v>1.1235059760956201</v>
      </c>
      <c r="D257">
        <v>0.71</v>
      </c>
      <c r="E257">
        <v>0.45</v>
      </c>
    </row>
    <row r="258" spans="1:5" x14ac:dyDescent="0.25">
      <c r="A258" t="s">
        <v>27</v>
      </c>
      <c r="B258" t="s">
        <v>329</v>
      </c>
      <c r="C258">
        <v>1.1235059760956201</v>
      </c>
      <c r="D258">
        <v>0.6</v>
      </c>
      <c r="E258">
        <v>1.43</v>
      </c>
    </row>
    <row r="259" spans="1:5" x14ac:dyDescent="0.25">
      <c r="A259" t="s">
        <v>27</v>
      </c>
      <c r="B259" t="s">
        <v>194</v>
      </c>
      <c r="C259">
        <v>1.1235059760956201</v>
      </c>
      <c r="D259">
        <v>0.95</v>
      </c>
      <c r="E259">
        <v>1.07</v>
      </c>
    </row>
    <row r="260" spans="1:5" x14ac:dyDescent="0.25">
      <c r="A260" t="s">
        <v>27</v>
      </c>
      <c r="B260" t="s">
        <v>299</v>
      </c>
      <c r="C260">
        <v>1.1235059760956201</v>
      </c>
      <c r="D260">
        <v>0.66</v>
      </c>
      <c r="E260">
        <v>1.07</v>
      </c>
    </row>
    <row r="261" spans="1:5" x14ac:dyDescent="0.25">
      <c r="A261" t="s">
        <v>27</v>
      </c>
      <c r="B261" t="s">
        <v>328</v>
      </c>
      <c r="C261">
        <v>1.1235059760956201</v>
      </c>
      <c r="D261">
        <v>0.77</v>
      </c>
      <c r="E261">
        <v>0.9</v>
      </c>
    </row>
    <row r="262" spans="1:5" x14ac:dyDescent="0.25">
      <c r="A262" t="s">
        <v>27</v>
      </c>
      <c r="B262" t="s">
        <v>193</v>
      </c>
      <c r="C262">
        <v>1.1235059760956201</v>
      </c>
      <c r="D262">
        <v>0.89</v>
      </c>
      <c r="E262">
        <v>0.72</v>
      </c>
    </row>
    <row r="263" spans="1:5" x14ac:dyDescent="0.25">
      <c r="A263" t="s">
        <v>27</v>
      </c>
      <c r="B263" t="s">
        <v>30</v>
      </c>
      <c r="C263">
        <v>1.1235059760956201</v>
      </c>
      <c r="D263">
        <v>1.1299999999999999</v>
      </c>
      <c r="E263">
        <v>1.19</v>
      </c>
    </row>
    <row r="264" spans="1:5" x14ac:dyDescent="0.25">
      <c r="A264" t="s">
        <v>27</v>
      </c>
      <c r="B264" t="s">
        <v>29</v>
      </c>
      <c r="C264">
        <v>1.1235059760956201</v>
      </c>
      <c r="D264">
        <v>0.65</v>
      </c>
      <c r="E264">
        <v>1.29</v>
      </c>
    </row>
    <row r="265" spans="1:5" x14ac:dyDescent="0.25">
      <c r="A265" t="s">
        <v>196</v>
      </c>
      <c r="B265" t="s">
        <v>205</v>
      </c>
      <c r="C265">
        <v>1.4672897196261701</v>
      </c>
      <c r="D265">
        <v>1.6</v>
      </c>
      <c r="E265">
        <v>0.93</v>
      </c>
    </row>
    <row r="266" spans="1:5" x14ac:dyDescent="0.25">
      <c r="A266" t="s">
        <v>196</v>
      </c>
      <c r="B266" t="s">
        <v>306</v>
      </c>
      <c r="C266">
        <v>1.4672897196261701</v>
      </c>
      <c r="D266">
        <v>1.96</v>
      </c>
      <c r="E266">
        <v>0.36</v>
      </c>
    </row>
    <row r="267" spans="1:5" x14ac:dyDescent="0.25">
      <c r="A267" t="s">
        <v>196</v>
      </c>
      <c r="B267" t="s">
        <v>206</v>
      </c>
      <c r="C267">
        <v>1.4672897196261701</v>
      </c>
      <c r="D267">
        <v>0.47</v>
      </c>
      <c r="E267">
        <v>1.4</v>
      </c>
    </row>
    <row r="268" spans="1:5" x14ac:dyDescent="0.25">
      <c r="A268" t="s">
        <v>196</v>
      </c>
      <c r="B268" t="s">
        <v>197</v>
      </c>
      <c r="C268">
        <v>1.4672897196261701</v>
      </c>
      <c r="D268">
        <v>0.26</v>
      </c>
      <c r="E268">
        <v>1.03</v>
      </c>
    </row>
    <row r="269" spans="1:5" x14ac:dyDescent="0.25">
      <c r="A269" t="s">
        <v>196</v>
      </c>
      <c r="B269" t="s">
        <v>307</v>
      </c>
      <c r="C269">
        <v>1.4672897196261701</v>
      </c>
      <c r="D269">
        <v>1.1000000000000001</v>
      </c>
      <c r="E269">
        <v>0.81</v>
      </c>
    </row>
    <row r="270" spans="1:5" x14ac:dyDescent="0.25">
      <c r="A270" t="s">
        <v>196</v>
      </c>
      <c r="B270" t="s">
        <v>204</v>
      </c>
      <c r="C270">
        <v>1.4672897196261701</v>
      </c>
      <c r="D270">
        <v>0.83</v>
      </c>
      <c r="E270">
        <v>0.98</v>
      </c>
    </row>
    <row r="271" spans="1:5" x14ac:dyDescent="0.25">
      <c r="A271" t="s">
        <v>196</v>
      </c>
      <c r="B271" t="s">
        <v>302</v>
      </c>
      <c r="C271">
        <v>1.4672897196261701</v>
      </c>
      <c r="D271">
        <v>0.9</v>
      </c>
      <c r="E271">
        <v>0.9</v>
      </c>
    </row>
    <row r="272" spans="1:5" x14ac:dyDescent="0.25">
      <c r="A272" t="s">
        <v>196</v>
      </c>
      <c r="B272" t="s">
        <v>305</v>
      </c>
      <c r="C272">
        <v>1.4672897196261701</v>
      </c>
      <c r="D272">
        <v>0.72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1.4672897196261701</v>
      </c>
      <c r="D273">
        <v>0.47</v>
      </c>
      <c r="E273">
        <v>1.24</v>
      </c>
    </row>
    <row r="274" spans="1:5" x14ac:dyDescent="0.25">
      <c r="A274" t="s">
        <v>196</v>
      </c>
      <c r="B274" t="s">
        <v>200</v>
      </c>
      <c r="C274">
        <v>1.4672897196261701</v>
      </c>
      <c r="D274">
        <v>1.4</v>
      </c>
      <c r="E274">
        <v>0.93</v>
      </c>
    </row>
    <row r="275" spans="1:5" x14ac:dyDescent="0.25">
      <c r="A275" t="s">
        <v>196</v>
      </c>
      <c r="B275" t="s">
        <v>199</v>
      </c>
      <c r="C275">
        <v>1.4672897196261701</v>
      </c>
      <c r="D275">
        <v>0.68</v>
      </c>
      <c r="E275">
        <v>0.85</v>
      </c>
    </row>
    <row r="276" spans="1:5" x14ac:dyDescent="0.25">
      <c r="A276" t="s">
        <v>196</v>
      </c>
      <c r="B276" t="s">
        <v>303</v>
      </c>
      <c r="C276">
        <v>1.4672897196261701</v>
      </c>
      <c r="D276">
        <v>1.19</v>
      </c>
      <c r="E276">
        <v>0.78</v>
      </c>
    </row>
    <row r="277" spans="1:5" x14ac:dyDescent="0.25">
      <c r="A277" t="s">
        <v>196</v>
      </c>
      <c r="B277" t="s">
        <v>201</v>
      </c>
      <c r="C277">
        <v>1.4672897196261701</v>
      </c>
      <c r="D277">
        <v>0.93</v>
      </c>
      <c r="E277">
        <v>0.74</v>
      </c>
    </row>
    <row r="278" spans="1:5" x14ac:dyDescent="0.25">
      <c r="A278" t="s">
        <v>196</v>
      </c>
      <c r="B278" t="s">
        <v>304</v>
      </c>
      <c r="C278">
        <v>1.4672897196261701</v>
      </c>
      <c r="D278">
        <v>1.0900000000000001</v>
      </c>
      <c r="E278">
        <v>1.45</v>
      </c>
    </row>
    <row r="279" spans="1:5" x14ac:dyDescent="0.25">
      <c r="A279" t="s">
        <v>196</v>
      </c>
      <c r="B279" t="s">
        <v>198</v>
      </c>
      <c r="C279">
        <v>1.4672897196261701</v>
      </c>
      <c r="D279">
        <v>0.93</v>
      </c>
      <c r="E279">
        <v>0.93</v>
      </c>
    </row>
    <row r="280" spans="1:5" x14ac:dyDescent="0.25">
      <c r="A280" t="s">
        <v>196</v>
      </c>
      <c r="B280" t="s">
        <v>300</v>
      </c>
      <c r="C280">
        <v>1.4672897196261701</v>
      </c>
      <c r="D280">
        <v>0.41</v>
      </c>
      <c r="E280">
        <v>0.93</v>
      </c>
    </row>
    <row r="281" spans="1:5" x14ac:dyDescent="0.25">
      <c r="A281" t="s">
        <v>196</v>
      </c>
      <c r="B281" t="s">
        <v>301</v>
      </c>
      <c r="C281">
        <v>1.4672897196261701</v>
      </c>
      <c r="D281">
        <v>0.56999999999999995</v>
      </c>
      <c r="E281">
        <v>1.34</v>
      </c>
    </row>
    <row r="282" spans="1:5" x14ac:dyDescent="0.25">
      <c r="A282" t="s">
        <v>196</v>
      </c>
      <c r="B282" t="s">
        <v>203</v>
      </c>
      <c r="C282">
        <v>1.4672897196261701</v>
      </c>
      <c r="D282">
        <v>0.88</v>
      </c>
      <c r="E282">
        <v>1.24</v>
      </c>
    </row>
    <row r="283" spans="1:5" x14ac:dyDescent="0.25">
      <c r="A283" t="s">
        <v>32</v>
      </c>
      <c r="B283" t="s">
        <v>331</v>
      </c>
      <c r="C283">
        <v>1.1005291005291</v>
      </c>
      <c r="D283">
        <v>0.24</v>
      </c>
      <c r="E283">
        <v>0.64</v>
      </c>
    </row>
    <row r="284" spans="1:5" x14ac:dyDescent="0.25">
      <c r="A284" t="s">
        <v>32</v>
      </c>
      <c r="B284" t="s">
        <v>36</v>
      </c>
      <c r="C284">
        <v>1.1005291005291</v>
      </c>
      <c r="D284">
        <v>1.2</v>
      </c>
      <c r="E284">
        <v>0.72</v>
      </c>
    </row>
    <row r="285" spans="1:5" x14ac:dyDescent="0.25">
      <c r="A285" t="s">
        <v>32</v>
      </c>
      <c r="B285" t="s">
        <v>212</v>
      </c>
      <c r="C285">
        <v>1.1005291005291</v>
      </c>
      <c r="D285">
        <v>1.02</v>
      </c>
      <c r="E285">
        <v>1.31</v>
      </c>
    </row>
    <row r="286" spans="1:5" x14ac:dyDescent="0.25">
      <c r="A286" t="s">
        <v>32</v>
      </c>
      <c r="B286" t="s">
        <v>311</v>
      </c>
      <c r="C286">
        <v>1.1005291005291</v>
      </c>
      <c r="D286">
        <v>0.72</v>
      </c>
      <c r="E286">
        <v>1.04</v>
      </c>
    </row>
    <row r="287" spans="1:5" x14ac:dyDescent="0.25">
      <c r="A287" t="s">
        <v>32</v>
      </c>
      <c r="B287" t="s">
        <v>210</v>
      </c>
      <c r="C287">
        <v>1.1005291005291</v>
      </c>
      <c r="D287">
        <v>0.64</v>
      </c>
      <c r="E287">
        <v>1.28</v>
      </c>
    </row>
    <row r="288" spans="1:5" x14ac:dyDescent="0.25">
      <c r="A288" t="s">
        <v>32</v>
      </c>
      <c r="B288" t="s">
        <v>312</v>
      </c>
      <c r="C288">
        <v>1.1005291005291</v>
      </c>
      <c r="D288">
        <v>0.57999999999999996</v>
      </c>
      <c r="E288">
        <v>1.24</v>
      </c>
    </row>
    <row r="289" spans="1:5" x14ac:dyDescent="0.25">
      <c r="A289" t="s">
        <v>32</v>
      </c>
      <c r="B289" t="s">
        <v>209</v>
      </c>
      <c r="C289">
        <v>1.1005291005291</v>
      </c>
      <c r="D289">
        <v>1.1200000000000001</v>
      </c>
      <c r="E289">
        <v>0.48</v>
      </c>
    </row>
    <row r="290" spans="1:5" x14ac:dyDescent="0.25">
      <c r="A290" t="s">
        <v>32</v>
      </c>
      <c r="B290" t="s">
        <v>313</v>
      </c>
      <c r="C290">
        <v>1.1005291005291</v>
      </c>
      <c r="D290">
        <v>0.87</v>
      </c>
      <c r="E290">
        <v>1.1599999999999999</v>
      </c>
    </row>
    <row r="291" spans="1:5" x14ac:dyDescent="0.25">
      <c r="A291" t="s">
        <v>32</v>
      </c>
      <c r="B291" t="s">
        <v>309</v>
      </c>
      <c r="C291">
        <v>1.1005291005291</v>
      </c>
      <c r="D291">
        <v>0.48</v>
      </c>
      <c r="E291">
        <v>0.88</v>
      </c>
    </row>
    <row r="292" spans="1:5" x14ac:dyDescent="0.25">
      <c r="A292" t="s">
        <v>32</v>
      </c>
      <c r="B292" t="s">
        <v>308</v>
      </c>
      <c r="C292">
        <v>1.1005291005291</v>
      </c>
      <c r="D292">
        <v>0.48</v>
      </c>
      <c r="E292">
        <v>0.88</v>
      </c>
    </row>
    <row r="293" spans="1:5" x14ac:dyDescent="0.25">
      <c r="A293" t="s">
        <v>32</v>
      </c>
      <c r="B293" t="s">
        <v>207</v>
      </c>
      <c r="C293">
        <v>1.1005291005291</v>
      </c>
      <c r="D293">
        <v>0.87</v>
      </c>
      <c r="E293">
        <v>0.87</v>
      </c>
    </row>
    <row r="294" spans="1:5" x14ac:dyDescent="0.25">
      <c r="A294" t="s">
        <v>32</v>
      </c>
      <c r="B294" t="s">
        <v>330</v>
      </c>
      <c r="C294">
        <v>1.1005291005291</v>
      </c>
      <c r="D294">
        <v>0.51</v>
      </c>
      <c r="E294">
        <v>1.31</v>
      </c>
    </row>
    <row r="295" spans="1:5" x14ac:dyDescent="0.25">
      <c r="A295" t="s">
        <v>32</v>
      </c>
      <c r="B295" t="s">
        <v>35</v>
      </c>
      <c r="C295">
        <v>1.1005291005291</v>
      </c>
      <c r="D295">
        <v>1.76</v>
      </c>
      <c r="E295">
        <v>0.88</v>
      </c>
    </row>
    <row r="296" spans="1:5" x14ac:dyDescent="0.25">
      <c r="A296" t="s">
        <v>32</v>
      </c>
      <c r="B296" t="s">
        <v>34</v>
      </c>
      <c r="C296">
        <v>1.1005291005291</v>
      </c>
      <c r="D296">
        <v>0.51</v>
      </c>
      <c r="E296">
        <v>1.0900000000000001</v>
      </c>
    </row>
    <row r="297" spans="1:5" x14ac:dyDescent="0.25">
      <c r="A297" t="s">
        <v>32</v>
      </c>
      <c r="B297" t="s">
        <v>310</v>
      </c>
      <c r="C297">
        <v>1.1005291005291</v>
      </c>
      <c r="D297">
        <v>0.95</v>
      </c>
      <c r="E297">
        <v>0.87</v>
      </c>
    </row>
    <row r="298" spans="1:5" x14ac:dyDescent="0.25">
      <c r="A298" t="s">
        <v>32</v>
      </c>
      <c r="B298" t="s">
        <v>208</v>
      </c>
      <c r="C298">
        <v>1.1005291005291</v>
      </c>
      <c r="D298">
        <v>1.53</v>
      </c>
      <c r="E298">
        <v>0.95</v>
      </c>
    </row>
    <row r="299" spans="1:5" x14ac:dyDescent="0.25">
      <c r="A299" t="s">
        <v>32</v>
      </c>
      <c r="B299" t="s">
        <v>33</v>
      </c>
      <c r="C299">
        <v>1.1005291005291</v>
      </c>
      <c r="D299">
        <v>1.6</v>
      </c>
      <c r="E299">
        <v>0.36</v>
      </c>
    </row>
    <row r="300" spans="1:5" x14ac:dyDescent="0.25">
      <c r="A300" t="s">
        <v>32</v>
      </c>
      <c r="B300" t="s">
        <v>211</v>
      </c>
      <c r="C300">
        <v>1.1005291005291</v>
      </c>
      <c r="D300">
        <v>0.72</v>
      </c>
      <c r="E300">
        <v>2</v>
      </c>
    </row>
    <row r="301" spans="1:5" x14ac:dyDescent="0.25">
      <c r="A301" t="s">
        <v>213</v>
      </c>
      <c r="B301" t="s">
        <v>221</v>
      </c>
      <c r="C301">
        <v>1.1923076923076901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1.1923076923076901</v>
      </c>
      <c r="D302">
        <v>1.9</v>
      </c>
      <c r="E302">
        <v>0.71</v>
      </c>
    </row>
    <row r="303" spans="1:5" x14ac:dyDescent="0.25">
      <c r="A303" t="s">
        <v>213</v>
      </c>
      <c r="B303" t="s">
        <v>217</v>
      </c>
      <c r="C303">
        <v>1.1923076923076901</v>
      </c>
      <c r="D303">
        <v>0.51</v>
      </c>
      <c r="E303">
        <v>1.17</v>
      </c>
    </row>
    <row r="304" spans="1:5" x14ac:dyDescent="0.25">
      <c r="A304" t="s">
        <v>213</v>
      </c>
      <c r="B304" t="s">
        <v>216</v>
      </c>
      <c r="C304">
        <v>1.1923076923076901</v>
      </c>
      <c r="D304">
        <v>0.92</v>
      </c>
      <c r="E304">
        <v>1.8</v>
      </c>
    </row>
    <row r="305" spans="1:5" x14ac:dyDescent="0.25">
      <c r="A305" t="s">
        <v>213</v>
      </c>
      <c r="B305" t="s">
        <v>218</v>
      </c>
      <c r="C305">
        <v>1.1923076923076901</v>
      </c>
      <c r="D305">
        <v>1.28</v>
      </c>
      <c r="E305">
        <v>0.52</v>
      </c>
    </row>
    <row r="306" spans="1:5" x14ac:dyDescent="0.25">
      <c r="A306" t="s">
        <v>213</v>
      </c>
      <c r="B306" t="s">
        <v>219</v>
      </c>
      <c r="C306">
        <v>1.1923076923076901</v>
      </c>
      <c r="D306">
        <v>0.46</v>
      </c>
      <c r="E306">
        <v>1.1200000000000001</v>
      </c>
    </row>
    <row r="307" spans="1:5" x14ac:dyDescent="0.25">
      <c r="A307" t="s">
        <v>213</v>
      </c>
      <c r="B307" t="s">
        <v>215</v>
      </c>
      <c r="C307">
        <v>1.1923076923076901</v>
      </c>
      <c r="D307">
        <v>1.0900000000000001</v>
      </c>
      <c r="E307">
        <v>0.98</v>
      </c>
    </row>
    <row r="308" spans="1:5" x14ac:dyDescent="0.25">
      <c r="A308" t="s">
        <v>213</v>
      </c>
      <c r="B308" t="s">
        <v>314</v>
      </c>
      <c r="C308">
        <v>1.1923076923076901</v>
      </c>
      <c r="D308">
        <v>0.77</v>
      </c>
      <c r="E308">
        <v>0.92</v>
      </c>
    </row>
    <row r="309" spans="1:5" x14ac:dyDescent="0.25">
      <c r="A309" t="s">
        <v>213</v>
      </c>
      <c r="B309" t="s">
        <v>315</v>
      </c>
      <c r="C309">
        <v>1.1923076923076901</v>
      </c>
      <c r="D309">
        <v>1.58</v>
      </c>
      <c r="E309">
        <v>0.38</v>
      </c>
    </row>
    <row r="310" spans="1:5" x14ac:dyDescent="0.25">
      <c r="A310" t="s">
        <v>213</v>
      </c>
      <c r="B310" t="s">
        <v>220</v>
      </c>
      <c r="C310">
        <v>1.1923076923076901</v>
      </c>
      <c r="D310">
        <v>0.54</v>
      </c>
      <c r="E310">
        <v>1.47</v>
      </c>
    </row>
    <row r="311" spans="1:5" x14ac:dyDescent="0.25">
      <c r="A311" t="s">
        <v>213</v>
      </c>
      <c r="B311" t="s">
        <v>222</v>
      </c>
      <c r="C311">
        <v>1.1923076923076901</v>
      </c>
      <c r="D311">
        <v>1.28</v>
      </c>
      <c r="E311">
        <v>1.33</v>
      </c>
    </row>
    <row r="312" spans="1:5" x14ac:dyDescent="0.25">
      <c r="A312" t="s">
        <v>213</v>
      </c>
      <c r="B312" t="s">
        <v>223</v>
      </c>
      <c r="C312">
        <v>1.1923076923076901</v>
      </c>
      <c r="D312">
        <v>0.87</v>
      </c>
      <c r="E312">
        <v>0.76</v>
      </c>
    </row>
    <row r="313" spans="1:5" x14ac:dyDescent="0.25">
      <c r="A313" t="s">
        <v>37</v>
      </c>
      <c r="B313" t="s">
        <v>224</v>
      </c>
      <c r="C313">
        <v>1.2976190476190499</v>
      </c>
      <c r="D313">
        <v>0.46</v>
      </c>
      <c r="E313">
        <v>1.32</v>
      </c>
    </row>
    <row r="314" spans="1:5" x14ac:dyDescent="0.25">
      <c r="A314" t="s">
        <v>37</v>
      </c>
      <c r="B314" t="s">
        <v>229</v>
      </c>
      <c r="C314">
        <v>1.2976190476190499</v>
      </c>
      <c r="D314">
        <v>0.46</v>
      </c>
      <c r="E314">
        <v>0.93</v>
      </c>
    </row>
    <row r="315" spans="1:5" x14ac:dyDescent="0.25">
      <c r="A315" t="s">
        <v>37</v>
      </c>
      <c r="B315" t="s">
        <v>227</v>
      </c>
      <c r="C315">
        <v>1.2976190476190499</v>
      </c>
      <c r="D315">
        <v>0.94</v>
      </c>
      <c r="E315">
        <v>1.19</v>
      </c>
    </row>
    <row r="316" spans="1:5" x14ac:dyDescent="0.25">
      <c r="A316" t="s">
        <v>37</v>
      </c>
      <c r="B316" t="s">
        <v>226</v>
      </c>
      <c r="C316">
        <v>1.2976190476190499</v>
      </c>
      <c r="D316">
        <v>1.04</v>
      </c>
      <c r="E316">
        <v>1.49</v>
      </c>
    </row>
    <row r="317" spans="1:5" x14ac:dyDescent="0.25">
      <c r="A317" t="s">
        <v>37</v>
      </c>
      <c r="B317" t="s">
        <v>39</v>
      </c>
      <c r="C317">
        <v>1.2976190476190499</v>
      </c>
      <c r="D317">
        <v>0.66</v>
      </c>
      <c r="E317">
        <v>0.73</v>
      </c>
    </row>
    <row r="318" spans="1:5" x14ac:dyDescent="0.25">
      <c r="A318" t="s">
        <v>37</v>
      </c>
      <c r="B318" t="s">
        <v>225</v>
      </c>
      <c r="C318">
        <v>1.2976190476190499</v>
      </c>
      <c r="D318">
        <v>0.99</v>
      </c>
      <c r="E318">
        <v>0.53</v>
      </c>
    </row>
    <row r="319" spans="1:5" x14ac:dyDescent="0.25">
      <c r="A319" t="s">
        <v>37</v>
      </c>
      <c r="B319" t="s">
        <v>231</v>
      </c>
      <c r="C319">
        <v>1.2976190476190499</v>
      </c>
      <c r="D319">
        <v>0.94</v>
      </c>
      <c r="E319">
        <v>0.85</v>
      </c>
    </row>
    <row r="320" spans="1:5" x14ac:dyDescent="0.25">
      <c r="A320" t="s">
        <v>37</v>
      </c>
      <c r="B320" t="s">
        <v>38</v>
      </c>
      <c r="C320">
        <v>1.2976190476190499</v>
      </c>
      <c r="D320">
        <v>0.45</v>
      </c>
      <c r="E320">
        <v>0.89</v>
      </c>
    </row>
    <row r="321" spans="1:5" x14ac:dyDescent="0.25">
      <c r="A321" t="s">
        <v>37</v>
      </c>
      <c r="B321" t="s">
        <v>228</v>
      </c>
      <c r="C321">
        <v>1.2976190476190499</v>
      </c>
      <c r="D321">
        <v>0.79</v>
      </c>
      <c r="E321">
        <v>1.19</v>
      </c>
    </row>
    <row r="322" spans="1:5" x14ac:dyDescent="0.25">
      <c r="A322" t="s">
        <v>37</v>
      </c>
      <c r="B322" t="s">
        <v>230</v>
      </c>
      <c r="C322">
        <v>1.2976190476190499</v>
      </c>
      <c r="D322">
        <v>1.06</v>
      </c>
      <c r="E322">
        <v>0.93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0.63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1.88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1.13709677419355</v>
      </c>
      <c r="D343">
        <v>0.62</v>
      </c>
      <c r="E343">
        <v>1.42</v>
      </c>
    </row>
    <row r="344" spans="1:5" x14ac:dyDescent="0.25">
      <c r="A344" t="s">
        <v>340</v>
      </c>
      <c r="B344" t="s">
        <v>352</v>
      </c>
      <c r="C344">
        <v>1.13709677419355</v>
      </c>
      <c r="D344">
        <v>0.86</v>
      </c>
      <c r="E344">
        <v>1.05</v>
      </c>
    </row>
    <row r="345" spans="1:5" x14ac:dyDescent="0.25">
      <c r="A345" t="s">
        <v>340</v>
      </c>
      <c r="B345" t="s">
        <v>353</v>
      </c>
      <c r="C345">
        <v>1.13709677419355</v>
      </c>
      <c r="D345">
        <v>1.3</v>
      </c>
      <c r="E345">
        <v>0.56000000000000005</v>
      </c>
    </row>
    <row r="346" spans="1:5" x14ac:dyDescent="0.25">
      <c r="A346" t="s">
        <v>340</v>
      </c>
      <c r="B346" t="s">
        <v>354</v>
      </c>
      <c r="C346">
        <v>1.13709677419355</v>
      </c>
      <c r="D346">
        <v>1.42</v>
      </c>
      <c r="E346">
        <v>0.56000000000000005</v>
      </c>
    </row>
    <row r="347" spans="1:5" x14ac:dyDescent="0.25">
      <c r="A347" t="s">
        <v>340</v>
      </c>
      <c r="B347" t="s">
        <v>356</v>
      </c>
      <c r="C347">
        <v>1.13709677419355</v>
      </c>
      <c r="D347">
        <v>0.97</v>
      </c>
      <c r="E347">
        <v>1.31</v>
      </c>
    </row>
    <row r="348" spans="1:5" x14ac:dyDescent="0.25">
      <c r="A348" t="s">
        <v>340</v>
      </c>
      <c r="B348" t="s">
        <v>361</v>
      </c>
      <c r="C348">
        <v>1.13709677419355</v>
      </c>
      <c r="D348">
        <v>0.62</v>
      </c>
      <c r="E348">
        <v>1.17</v>
      </c>
    </row>
    <row r="349" spans="1:5" x14ac:dyDescent="0.25">
      <c r="A349" t="s">
        <v>340</v>
      </c>
      <c r="B349" t="s">
        <v>365</v>
      </c>
      <c r="C349">
        <v>1.13709677419355</v>
      </c>
      <c r="D349">
        <v>0.63</v>
      </c>
      <c r="E349">
        <v>1.03</v>
      </c>
    </row>
    <row r="350" spans="1:5" x14ac:dyDescent="0.25">
      <c r="A350" t="s">
        <v>340</v>
      </c>
      <c r="B350" t="s">
        <v>377</v>
      </c>
      <c r="C350">
        <v>1.13709677419355</v>
      </c>
      <c r="D350">
        <v>0.8</v>
      </c>
      <c r="E350">
        <v>0.86</v>
      </c>
    </row>
    <row r="351" spans="1:5" x14ac:dyDescent="0.25">
      <c r="A351" t="s">
        <v>340</v>
      </c>
      <c r="B351" t="s">
        <v>378</v>
      </c>
      <c r="C351">
        <v>1.13709677419355</v>
      </c>
      <c r="D351">
        <v>0.62</v>
      </c>
      <c r="E351">
        <v>1.17</v>
      </c>
    </row>
    <row r="352" spans="1:5" x14ac:dyDescent="0.25">
      <c r="A352" t="s">
        <v>340</v>
      </c>
      <c r="B352" t="s">
        <v>385</v>
      </c>
      <c r="C352">
        <v>1.13709677419355</v>
      </c>
      <c r="D352">
        <v>0.49</v>
      </c>
      <c r="E352">
        <v>1.3</v>
      </c>
    </row>
    <row r="353" spans="1:5" x14ac:dyDescent="0.25">
      <c r="A353" t="s">
        <v>340</v>
      </c>
      <c r="B353" t="s">
        <v>387</v>
      </c>
      <c r="C353">
        <v>1.13709677419355</v>
      </c>
      <c r="D353">
        <v>0.74</v>
      </c>
      <c r="E353">
        <v>1.6</v>
      </c>
    </row>
    <row r="354" spans="1:5" x14ac:dyDescent="0.25">
      <c r="A354" t="s">
        <v>340</v>
      </c>
      <c r="B354" t="s">
        <v>390</v>
      </c>
      <c r="C354">
        <v>1.13709677419355</v>
      </c>
      <c r="D354">
        <v>0.74</v>
      </c>
      <c r="E354">
        <v>1.25</v>
      </c>
    </row>
    <row r="355" spans="1:5" x14ac:dyDescent="0.25">
      <c r="A355" t="s">
        <v>340</v>
      </c>
      <c r="B355" t="s">
        <v>394</v>
      </c>
      <c r="C355">
        <v>1.13709677419355</v>
      </c>
      <c r="D355">
        <v>0.93</v>
      </c>
      <c r="E355">
        <v>1.05</v>
      </c>
    </row>
    <row r="356" spans="1:5" x14ac:dyDescent="0.25">
      <c r="A356" t="s">
        <v>340</v>
      </c>
      <c r="B356" t="s">
        <v>405</v>
      </c>
      <c r="C356">
        <v>1.13709677419355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1.13709677419355</v>
      </c>
      <c r="D357">
        <v>1.25</v>
      </c>
      <c r="E357">
        <v>0.68</v>
      </c>
    </row>
    <row r="358" spans="1:5" x14ac:dyDescent="0.25">
      <c r="A358" t="s">
        <v>340</v>
      </c>
      <c r="B358" t="s">
        <v>415</v>
      </c>
      <c r="C358">
        <v>1.13709677419355</v>
      </c>
      <c r="D358">
        <v>0.93</v>
      </c>
      <c r="E358">
        <v>0.56000000000000005</v>
      </c>
    </row>
    <row r="359" spans="1:5" x14ac:dyDescent="0.25">
      <c r="A359" t="s">
        <v>340</v>
      </c>
      <c r="B359" t="s">
        <v>418</v>
      </c>
      <c r="C359">
        <v>1.13709677419355</v>
      </c>
      <c r="D359">
        <v>1.1399999999999999</v>
      </c>
      <c r="E359">
        <v>0.63</v>
      </c>
    </row>
    <row r="360" spans="1:5" x14ac:dyDescent="0.25">
      <c r="A360" t="s">
        <v>340</v>
      </c>
      <c r="B360" t="s">
        <v>428</v>
      </c>
      <c r="C360">
        <v>1.13709677419355</v>
      </c>
      <c r="D360">
        <v>0.68</v>
      </c>
      <c r="E360">
        <v>1.2</v>
      </c>
    </row>
    <row r="361" spans="1:5" x14ac:dyDescent="0.25">
      <c r="A361" t="s">
        <v>340</v>
      </c>
      <c r="B361" t="s">
        <v>429</v>
      </c>
      <c r="C361">
        <v>1.13709677419355</v>
      </c>
      <c r="D361">
        <v>0.63</v>
      </c>
      <c r="E361">
        <v>0.91</v>
      </c>
    </row>
    <row r="362" spans="1:5" x14ac:dyDescent="0.25">
      <c r="A362" t="s">
        <v>340</v>
      </c>
      <c r="B362" t="s">
        <v>431</v>
      </c>
      <c r="C362">
        <v>1.13709677419355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0.84175084175084203</v>
      </c>
      <c r="D363">
        <v>0.43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0.84175084175084203</v>
      </c>
      <c r="D364">
        <v>0.43</v>
      </c>
      <c r="E364">
        <v>0.79</v>
      </c>
    </row>
    <row r="365" spans="1:5" x14ac:dyDescent="0.25">
      <c r="A365" t="s">
        <v>342</v>
      </c>
      <c r="B365" t="s">
        <v>348</v>
      </c>
      <c r="C365">
        <v>0.84175084175084203</v>
      </c>
      <c r="D365">
        <v>0.99</v>
      </c>
      <c r="E365">
        <v>0.92</v>
      </c>
    </row>
    <row r="366" spans="1:5" x14ac:dyDescent="0.25">
      <c r="A366" t="s">
        <v>342</v>
      </c>
      <c r="B366" t="s">
        <v>363</v>
      </c>
      <c r="C366">
        <v>0.84175084175084203</v>
      </c>
      <c r="D366">
        <v>0.66</v>
      </c>
      <c r="E366">
        <v>1.32</v>
      </c>
    </row>
    <row r="367" spans="1:5" x14ac:dyDescent="0.25">
      <c r="A367" t="s">
        <v>342</v>
      </c>
      <c r="B367" t="s">
        <v>364</v>
      </c>
      <c r="C367">
        <v>0.84175084175084203</v>
      </c>
      <c r="D367">
        <v>0.72</v>
      </c>
      <c r="E367">
        <v>1.58</v>
      </c>
    </row>
    <row r="368" spans="1:5" x14ac:dyDescent="0.25">
      <c r="A368" t="s">
        <v>342</v>
      </c>
      <c r="B368" t="s">
        <v>380</v>
      </c>
      <c r="C368">
        <v>0.84175084175084203</v>
      </c>
      <c r="D368">
        <v>1.04</v>
      </c>
      <c r="E368">
        <v>0.61</v>
      </c>
    </row>
    <row r="369" spans="1:5" x14ac:dyDescent="0.25">
      <c r="A369" t="s">
        <v>342</v>
      </c>
      <c r="B369" t="s">
        <v>384</v>
      </c>
      <c r="C369">
        <v>0.84175084175084203</v>
      </c>
      <c r="D369">
        <v>1.19</v>
      </c>
      <c r="E369">
        <v>1.19</v>
      </c>
    </row>
    <row r="370" spans="1:5" x14ac:dyDescent="0.25">
      <c r="A370" t="s">
        <v>342</v>
      </c>
      <c r="B370" t="s">
        <v>386</v>
      </c>
      <c r="C370">
        <v>0.84175084175084203</v>
      </c>
      <c r="D370">
        <v>0.79</v>
      </c>
      <c r="E370">
        <v>1.04</v>
      </c>
    </row>
    <row r="371" spans="1:5" x14ac:dyDescent="0.25">
      <c r="A371" t="s">
        <v>342</v>
      </c>
      <c r="B371" t="s">
        <v>392</v>
      </c>
      <c r="C371">
        <v>0.84175084175084203</v>
      </c>
      <c r="D371">
        <v>0.49</v>
      </c>
      <c r="E371">
        <v>1.41</v>
      </c>
    </row>
    <row r="372" spans="1:5" x14ac:dyDescent="0.25">
      <c r="A372" t="s">
        <v>342</v>
      </c>
      <c r="B372" t="s">
        <v>393</v>
      </c>
      <c r="C372">
        <v>0.84175084175084203</v>
      </c>
      <c r="D372">
        <v>0.66</v>
      </c>
      <c r="E372">
        <v>0.86</v>
      </c>
    </row>
    <row r="373" spans="1:5" x14ac:dyDescent="0.25">
      <c r="A373" t="s">
        <v>342</v>
      </c>
      <c r="B373" t="s">
        <v>396</v>
      </c>
      <c r="C373">
        <v>0.84175084175084203</v>
      </c>
      <c r="D373">
        <v>0.49</v>
      </c>
      <c r="E373">
        <v>1.04</v>
      </c>
    </row>
    <row r="374" spans="1:5" x14ac:dyDescent="0.25">
      <c r="A374" t="s">
        <v>342</v>
      </c>
      <c r="B374" t="s">
        <v>398</v>
      </c>
      <c r="C374">
        <v>0.84175084175084203</v>
      </c>
      <c r="D374">
        <v>0.86</v>
      </c>
      <c r="E374">
        <v>1.47</v>
      </c>
    </row>
    <row r="375" spans="1:5" x14ac:dyDescent="0.25">
      <c r="A375" t="s">
        <v>342</v>
      </c>
      <c r="B375" t="s">
        <v>399</v>
      </c>
      <c r="C375">
        <v>0.84175084175084203</v>
      </c>
      <c r="D375">
        <v>0.79</v>
      </c>
      <c r="E375">
        <v>1.1000000000000001</v>
      </c>
    </row>
    <row r="376" spans="1:5" x14ac:dyDescent="0.25">
      <c r="A376" t="s">
        <v>342</v>
      </c>
      <c r="B376" t="s">
        <v>400</v>
      </c>
      <c r="C376">
        <v>0.84175084175084203</v>
      </c>
      <c r="D376">
        <v>0.99</v>
      </c>
      <c r="E376">
        <v>0.26</v>
      </c>
    </row>
    <row r="377" spans="1:5" x14ac:dyDescent="0.25">
      <c r="A377" t="s">
        <v>342</v>
      </c>
      <c r="B377" t="s">
        <v>402</v>
      </c>
      <c r="C377">
        <v>0.84175084175084203</v>
      </c>
      <c r="D377">
        <v>0.86</v>
      </c>
      <c r="E377">
        <v>0.72</v>
      </c>
    </row>
    <row r="378" spans="1:5" x14ac:dyDescent="0.25">
      <c r="A378" t="s">
        <v>342</v>
      </c>
      <c r="B378" t="s">
        <v>406</v>
      </c>
      <c r="C378">
        <v>0.84175084175084203</v>
      </c>
      <c r="D378">
        <v>0.72</v>
      </c>
      <c r="E378">
        <v>0.86</v>
      </c>
    </row>
    <row r="379" spans="1:5" x14ac:dyDescent="0.25">
      <c r="A379" t="s">
        <v>342</v>
      </c>
      <c r="B379" t="s">
        <v>409</v>
      </c>
      <c r="C379">
        <v>0.84175084175084203</v>
      </c>
      <c r="D379">
        <v>0.73</v>
      </c>
      <c r="E379">
        <v>0.98</v>
      </c>
    </row>
    <row r="380" spans="1:5" x14ac:dyDescent="0.25">
      <c r="A380" t="s">
        <v>342</v>
      </c>
      <c r="B380" t="s">
        <v>414</v>
      </c>
      <c r="C380">
        <v>0.84175084175084203</v>
      </c>
      <c r="D380">
        <v>0.79</v>
      </c>
      <c r="E380">
        <v>0.99</v>
      </c>
    </row>
    <row r="381" spans="1:5" x14ac:dyDescent="0.25">
      <c r="A381" t="s">
        <v>342</v>
      </c>
      <c r="B381" t="s">
        <v>420</v>
      </c>
      <c r="C381">
        <v>0.84175084175084203</v>
      </c>
      <c r="D381">
        <v>0.72</v>
      </c>
      <c r="E381">
        <v>0.72</v>
      </c>
    </row>
    <row r="382" spans="1:5" x14ac:dyDescent="0.25">
      <c r="A382" t="s">
        <v>342</v>
      </c>
      <c r="B382" t="s">
        <v>426</v>
      </c>
      <c r="C382">
        <v>0.84175084175084203</v>
      </c>
      <c r="D382">
        <v>0.53</v>
      </c>
      <c r="E382">
        <v>1.1200000000000001</v>
      </c>
    </row>
    <row r="383" spans="1:5" x14ac:dyDescent="0.25">
      <c r="A383" t="s">
        <v>342</v>
      </c>
      <c r="B383" t="s">
        <v>430</v>
      </c>
      <c r="C383">
        <v>0.84175084175084203</v>
      </c>
      <c r="D383">
        <v>0.73</v>
      </c>
      <c r="E383">
        <v>0.98</v>
      </c>
    </row>
    <row r="384" spans="1:5" x14ac:dyDescent="0.25">
      <c r="A384" t="s">
        <v>342</v>
      </c>
      <c r="B384" t="s">
        <v>436</v>
      </c>
      <c r="C384">
        <v>0.84175084175084203</v>
      </c>
      <c r="D384">
        <v>0.31</v>
      </c>
      <c r="E384">
        <v>0.92</v>
      </c>
    </row>
    <row r="385" spans="1:5" x14ac:dyDescent="0.25">
      <c r="A385" t="s">
        <v>40</v>
      </c>
      <c r="B385" t="s">
        <v>339</v>
      </c>
      <c r="C385">
        <v>1.1481481481481499</v>
      </c>
      <c r="D385">
        <v>0.63</v>
      </c>
      <c r="E385">
        <v>0.79</v>
      </c>
    </row>
    <row r="386" spans="1:5" x14ac:dyDescent="0.25">
      <c r="A386" t="s">
        <v>40</v>
      </c>
      <c r="B386" t="s">
        <v>333</v>
      </c>
      <c r="C386">
        <v>1.1481481481481499</v>
      </c>
      <c r="D386">
        <v>0.63</v>
      </c>
      <c r="E386">
        <v>1.37</v>
      </c>
    </row>
    <row r="387" spans="1:5" x14ac:dyDescent="0.25">
      <c r="A387" t="s">
        <v>40</v>
      </c>
      <c r="B387" t="s">
        <v>238</v>
      </c>
      <c r="C387">
        <v>1.1481481481481499</v>
      </c>
      <c r="D387">
        <v>0.53</v>
      </c>
      <c r="E387">
        <v>0.74</v>
      </c>
    </row>
    <row r="388" spans="1:5" x14ac:dyDescent="0.25">
      <c r="A388" t="s">
        <v>40</v>
      </c>
      <c r="B388" t="s">
        <v>320</v>
      </c>
      <c r="C388">
        <v>1.1481481481481499</v>
      </c>
      <c r="D388">
        <v>1.48</v>
      </c>
      <c r="E388">
        <v>1.08</v>
      </c>
    </row>
    <row r="389" spans="1:5" x14ac:dyDescent="0.25">
      <c r="A389" t="s">
        <v>40</v>
      </c>
      <c r="B389" t="s">
        <v>234</v>
      </c>
      <c r="C389">
        <v>1.1481481481481499</v>
      </c>
      <c r="D389">
        <v>0.57999999999999996</v>
      </c>
      <c r="E389">
        <v>1.26</v>
      </c>
    </row>
    <row r="390" spans="1:5" x14ac:dyDescent="0.25">
      <c r="A390" t="s">
        <v>40</v>
      </c>
      <c r="B390" t="s">
        <v>316</v>
      </c>
      <c r="C390">
        <v>1.1481481481481499</v>
      </c>
      <c r="D390">
        <v>0.74</v>
      </c>
      <c r="E390">
        <v>1.63</v>
      </c>
    </row>
    <row r="391" spans="1:5" x14ac:dyDescent="0.25">
      <c r="A391" t="s">
        <v>40</v>
      </c>
      <c r="B391" t="s">
        <v>335</v>
      </c>
      <c r="C391">
        <v>1.1481481481481499</v>
      </c>
      <c r="D391">
        <v>0.68</v>
      </c>
      <c r="E391">
        <v>1.1599999999999999</v>
      </c>
    </row>
    <row r="392" spans="1:5" x14ac:dyDescent="0.25">
      <c r="A392" t="s">
        <v>40</v>
      </c>
      <c r="B392" t="s">
        <v>332</v>
      </c>
      <c r="C392">
        <v>1.1481481481481499</v>
      </c>
      <c r="D392">
        <v>1.42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1.1481481481481499</v>
      </c>
      <c r="D393">
        <v>1.1000000000000001</v>
      </c>
      <c r="E393">
        <v>0.63</v>
      </c>
    </row>
    <row r="394" spans="1:5" x14ac:dyDescent="0.25">
      <c r="A394" t="s">
        <v>40</v>
      </c>
      <c r="B394" t="s">
        <v>236</v>
      </c>
      <c r="C394">
        <v>1.1481481481481499</v>
      </c>
      <c r="D394">
        <v>0.74</v>
      </c>
      <c r="E394">
        <v>0.89</v>
      </c>
    </row>
    <row r="395" spans="1:5" x14ac:dyDescent="0.25">
      <c r="A395" t="s">
        <v>40</v>
      </c>
      <c r="B395" t="s">
        <v>41</v>
      </c>
      <c r="C395">
        <v>1.1481481481481499</v>
      </c>
      <c r="D395">
        <v>0.34</v>
      </c>
      <c r="E395">
        <v>1.31</v>
      </c>
    </row>
    <row r="396" spans="1:5" x14ac:dyDescent="0.25">
      <c r="A396" t="s">
        <v>40</v>
      </c>
      <c r="B396" t="s">
        <v>233</v>
      </c>
      <c r="C396">
        <v>1.1481481481481499</v>
      </c>
      <c r="D396">
        <v>0.63</v>
      </c>
      <c r="E396">
        <v>0.89</v>
      </c>
    </row>
    <row r="397" spans="1:5" x14ac:dyDescent="0.25">
      <c r="A397" t="s">
        <v>40</v>
      </c>
      <c r="B397" t="s">
        <v>317</v>
      </c>
      <c r="C397">
        <v>1.1481481481481499</v>
      </c>
      <c r="D397">
        <v>1.26</v>
      </c>
      <c r="E397">
        <v>0.95</v>
      </c>
    </row>
    <row r="398" spans="1:5" x14ac:dyDescent="0.25">
      <c r="A398" t="s">
        <v>40</v>
      </c>
      <c r="B398" t="s">
        <v>42</v>
      </c>
      <c r="C398">
        <v>1.1481481481481499</v>
      </c>
      <c r="D398">
        <v>0.84</v>
      </c>
      <c r="E398">
        <v>1.05</v>
      </c>
    </row>
    <row r="399" spans="1:5" x14ac:dyDescent="0.25">
      <c r="A399" t="s">
        <v>40</v>
      </c>
      <c r="B399" t="s">
        <v>334</v>
      </c>
      <c r="C399">
        <v>1.1481481481481499</v>
      </c>
      <c r="D399">
        <v>0.63</v>
      </c>
      <c r="E399">
        <v>1.1000000000000001</v>
      </c>
    </row>
    <row r="400" spans="1:5" x14ac:dyDescent="0.25">
      <c r="A400" t="s">
        <v>40</v>
      </c>
      <c r="B400" t="s">
        <v>237</v>
      </c>
      <c r="C400">
        <v>1.1481481481481499</v>
      </c>
      <c r="D400">
        <v>0.47</v>
      </c>
      <c r="E400">
        <v>0.95</v>
      </c>
    </row>
    <row r="401" spans="1:5" x14ac:dyDescent="0.25">
      <c r="A401" t="s">
        <v>40</v>
      </c>
      <c r="B401" t="s">
        <v>232</v>
      </c>
      <c r="C401">
        <v>1.1481481481481499</v>
      </c>
      <c r="D401">
        <v>0.74</v>
      </c>
      <c r="E401">
        <v>0.97</v>
      </c>
    </row>
    <row r="402" spans="1:5" x14ac:dyDescent="0.25">
      <c r="A402" t="s">
        <v>40</v>
      </c>
      <c r="B402" t="s">
        <v>319</v>
      </c>
      <c r="C402">
        <v>1.1481481481481499</v>
      </c>
      <c r="D402">
        <v>0.57999999999999996</v>
      </c>
      <c r="E402">
        <v>1.26</v>
      </c>
    </row>
    <row r="403" spans="1:5" x14ac:dyDescent="0.25">
      <c r="A403" t="s">
        <v>40</v>
      </c>
      <c r="B403" t="s">
        <v>235</v>
      </c>
      <c r="C403">
        <v>1.1481481481481499</v>
      </c>
      <c r="D403">
        <v>0.89</v>
      </c>
      <c r="E403">
        <v>0.89</v>
      </c>
    </row>
    <row r="404" spans="1:5" x14ac:dyDescent="0.25">
      <c r="A404" t="s">
        <v>40</v>
      </c>
      <c r="B404" t="s">
        <v>239</v>
      </c>
      <c r="C404">
        <v>1.1481481481481499</v>
      </c>
      <c r="D404">
        <v>0.79</v>
      </c>
      <c r="E404">
        <v>0.47</v>
      </c>
    </row>
    <row r="405" spans="1:5" x14ac:dyDescent="0.25">
      <c r="A405" t="s">
        <v>40</v>
      </c>
      <c r="B405" t="s">
        <v>318</v>
      </c>
      <c r="C405">
        <v>1.1481481481481499</v>
      </c>
      <c r="D405">
        <v>0.79</v>
      </c>
      <c r="E405">
        <v>1.05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I53" activePane="bottomRight" state="frozen"/>
      <selection pane="topRight" activeCell="M1" sqref="M1"/>
      <selection pane="bottomLeft" activeCell="A2" sqref="A2"/>
      <selection pane="bottomRight" activeCell="G61" sqref="G6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1.33720930232558</v>
      </c>
      <c r="F2">
        <f>VLOOKUP(B2,home!$B$2:$E$405,3,FALSE)</f>
        <v>1.55</v>
      </c>
      <c r="G2">
        <f>VLOOKUP(C2,away!$B$2:$E$405,4,FALSE)</f>
        <v>1.0900000000000001</v>
      </c>
      <c r="H2">
        <f>VLOOKUP(A2,away!$A$2:$E$405,3,FALSE)</f>
        <v>1.3217054263565899</v>
      </c>
      <c r="I2">
        <f>VLOOKUP(C2,away!$B$2:$E$405,3,FALSE)</f>
        <v>0.69</v>
      </c>
      <c r="J2">
        <f>VLOOKUP(B2,home!$B$2:$E$405,4,FALSE)</f>
        <v>0.47</v>
      </c>
      <c r="K2" s="3">
        <f>E2*F2*G2</f>
        <v>2.2592151162790675</v>
      </c>
      <c r="L2" s="3">
        <f>H2*I2*J2</f>
        <v>0.42862906976744208</v>
      </c>
      <c r="M2" s="5">
        <f>_xlfn.POISSON.DIST(0,$K2,FALSE) * _xlfn.POISSON.DIST(0,$L2,FALSE)</f>
        <v>6.8027435900928676E-2</v>
      </c>
      <c r="N2" s="5">
        <f>_xlfn.POISSON.DIST(1,K2,FALSE) * _xlfn.POISSON.DIST(0,L2,FALSE)</f>
        <v>0.15368861150908342</v>
      </c>
      <c r="O2" s="5">
        <f>_xlfn.POISSON.DIST(0,K2,FALSE) * _xlfn.POISSON.DIST(1,L2,FALSE)</f>
        <v>2.9158536568879356E-2</v>
      </c>
      <c r="P2" s="5">
        <f>_xlfn.POISSON.DIST(1,K2,FALSE) * _xlfn.POISSON.DIST(1,L2,FALSE)</f>
        <v>6.5875406584988222E-2</v>
      </c>
      <c r="Q2" s="5">
        <f>_xlfn.POISSON.DIST(2,K2,FALSE) * _xlfn.POISSON.DIST(0,L2,FALSE)</f>
        <v>0.17360781716063117</v>
      </c>
      <c r="R2" s="5">
        <f>_xlfn.POISSON.DIST(0,K2,FALSE) * _xlfn.POISSON.DIST(2,L2,FALSE)</f>
        <v>6.2490982026493485E-3</v>
      </c>
      <c r="S2" s="5">
        <f>_xlfn.POISSON.DIST(2,K2,FALSE) * _xlfn.POISSON.DIST(2,L2,FALSE)</f>
        <v>1.5947864031864333E-2</v>
      </c>
      <c r="T2" s="5">
        <f>_xlfn.POISSON.DIST(2,K2,FALSE) * _xlfn.POISSON.DIST(1,L2,FALSE)</f>
        <v>7.4413357173917505E-2</v>
      </c>
      <c r="U2" s="5">
        <f>_xlfn.POISSON.DIST(1,K2,FALSE) * _xlfn.POISSON.DIST(2,L2,FALSE)</f>
        <v>1.4118057122537761E-2</v>
      </c>
      <c r="V2" s="5">
        <f>_xlfn.POISSON.DIST(3,K2,FALSE) * _xlfn.POISSON.DIST(3,L2,FALSE)</f>
        <v>1.7159286353411983E-3</v>
      </c>
      <c r="W2" s="5">
        <f>_xlfn.POISSON.DIST(3,K2,FALSE) * _xlfn.POISSON.DIST(0,L2,FALSE)</f>
        <v>0.13073913494450345</v>
      </c>
      <c r="X2" s="5">
        <f>_xlfn.POISSON.DIST(3,K2,FALSE) * _xlfn.POISSON.DIST(1,L2,FALSE)</f>
        <v>5.6038593793462599E-2</v>
      </c>
      <c r="Y2" s="5">
        <f>_xlfn.POISSON.DIST(3,K2,FALSE) * _xlfn.POISSON.DIST(2,L2,FALSE)</f>
        <v>1.2009885164383711E-2</v>
      </c>
      <c r="Z2" s="5">
        <f>_xlfn.POISSON.DIST(0,K2,FALSE) * _xlfn.POISSON.DIST(3,L2,FALSE)</f>
        <v>8.9284838316232849E-4</v>
      </c>
      <c r="AA2" s="5">
        <f>_xlfn.POISSON.DIST(1,K2,FALSE) * _xlfn.POISSON.DIST(3,L2,FALSE)</f>
        <v>2.0171365637856576E-3</v>
      </c>
      <c r="AB2" s="5">
        <f>_xlfn.POISSON.DIST(2,K2,FALSE) * _xlfn.POISSON.DIST(3,L2,FALSE)</f>
        <v>2.2785727082518868E-3</v>
      </c>
      <c r="AC2" s="5">
        <f>_xlfn.POISSON.DIST(4,K2,FALSE) * _xlfn.POISSON.DIST(4,L2,FALSE)</f>
        <v>1.0385285641272994E-4</v>
      </c>
      <c r="AD2" s="5">
        <f>_xlfn.POISSON.DIST(4,K2,FALSE) * _xlfn.POISSON.DIST(0,L2,FALSE)</f>
        <v>7.3841957488967769E-2</v>
      </c>
      <c r="AE2" s="5">
        <f>_xlfn.POISSON.DIST(4,K2,FALSE) * _xlfn.POISSON.DIST(1,L2,FALSE)</f>
        <v>3.1650809548303259E-2</v>
      </c>
      <c r="AF2" s="5">
        <f>_xlfn.POISSON.DIST(4,K2,FALSE) * _xlfn.POISSON.DIST(2,L2,FALSE)</f>
        <v>6.7832285270378488E-3</v>
      </c>
      <c r="AG2" s="5">
        <f>_xlfn.POISSON.DIST(4,K2,FALSE) * _xlfn.POISSON.DIST(3,L2,FALSE)</f>
        <v>9.6916297785473683E-4</v>
      </c>
      <c r="AH2" s="5">
        <f>_xlfn.POISSON.DIST(0,K2,FALSE) * _xlfn.POISSON.DIST(4,L2,FALSE)</f>
        <v>9.5675192979558367E-5</v>
      </c>
      <c r="AI2" s="5">
        <f>_xlfn.POISSON.DIST(1,K2,FALSE) * _xlfn.POISSON.DIST(4,L2,FALSE)</f>
        <v>2.1615084223233517E-4</v>
      </c>
      <c r="AJ2" s="5">
        <f>_xlfn.POISSON.DIST(2,K2,FALSE) * _xlfn.POISSON.DIST(4,L2,FALSE)</f>
        <v>2.4416562508387178E-4</v>
      </c>
      <c r="AK2" s="5">
        <f>_xlfn.POISSON.DIST(3,K2,FALSE) * _xlfn.POISSON.DIST(4,L2,FALSE)</f>
        <v>1.8387422368840349E-4</v>
      </c>
      <c r="AL2" s="5">
        <f>_xlfn.POISSON.DIST(5,K2,FALSE) * _xlfn.POISSON.DIST(5,L2,FALSE)</f>
        <v>4.0226999889658319E-6</v>
      </c>
      <c r="AM2" s="5">
        <f>_xlfn.POISSON.DIST(5,K2,FALSE) * _xlfn.POISSON.DIST(0,L2,FALSE)</f>
        <v>3.3364973314942453E-2</v>
      </c>
      <c r="AN2" s="5">
        <f>_xlfn.POISSON.DIST(5,K2,FALSE) * _xlfn.POISSON.DIST(1,L2,FALSE)</f>
        <v>1.4301197474799314E-2</v>
      </c>
      <c r="AO2" s="5">
        <f>_xlfn.POISSON.DIST(5,K2,FALSE) * _xlfn.POISSON.DIST(2,L2,FALSE)</f>
        <v>3.0649544850918603E-3</v>
      </c>
      <c r="AP2" s="5">
        <f>_xlfn.POISSON.DIST(5,K2,FALSE) * _xlfn.POISSON.DIST(3,L2,FALSE)</f>
        <v>4.379095299414913E-4</v>
      </c>
      <c r="AQ2" s="5">
        <f>_xlfn.POISSON.DIST(5,K2,FALSE) * _xlfn.POISSON.DIST(4,L2,FALSE)</f>
        <v>4.6925188615279796E-5</v>
      </c>
      <c r="AR2" s="5">
        <f>_xlfn.POISSON.DIST(0,K2,FALSE) * _xlfn.POISSON.DIST(5,L2,FALSE)</f>
        <v>8.2018337933297288E-6</v>
      </c>
      <c r="AS2" s="5">
        <f>_xlfn.POISSON.DIST(1,K2,FALSE) * _xlfn.POISSON.DIST(5,L2,FALSE)</f>
        <v>1.8529706887099008E-5</v>
      </c>
      <c r="AT2" s="5">
        <f>_xlfn.POISSON.DIST(2,K2,FALSE) * _xlfn.POISSON.DIST(5,L2,FALSE)</f>
        <v>2.0931296949777213E-5</v>
      </c>
      <c r="AU2" s="5">
        <f>_xlfn.POISSON.DIST(3,K2,FALSE) * _xlfn.POISSON.DIST(5,L2,FALSE)</f>
        <v>1.5762767490754204E-5</v>
      </c>
      <c r="AV2" s="5">
        <f>_xlfn.POISSON.DIST(4,K2,FALSE) * _xlfn.POISSON.DIST(5,L2,FALSE)</f>
        <v>8.9028706473760418E-6</v>
      </c>
      <c r="AW2" s="5">
        <f>_xlfn.POISSON.DIST(6,K2,FALSE) * _xlfn.POISSON.DIST(6,L2,FALSE)</f>
        <v>1.0820674932802043E-7</v>
      </c>
      <c r="AX2" s="5">
        <f>_xlfn.POISSON.DIST(6,K2,FALSE) * _xlfn.POISSON.DIST(0,L2,FALSE)</f>
        <v>1.2563108677894284E-2</v>
      </c>
      <c r="AY2" s="5">
        <f>_xlfn.POISSON.DIST(6,K2,FALSE) * _xlfn.POISSON.DIST(1,L2,FALSE)</f>
        <v>5.3849135859931063E-3</v>
      </c>
      <c r="AZ2" s="5">
        <f>_xlfn.POISSON.DIST(6,K2,FALSE) * _xlfn.POISSON.DIST(2,L2,FALSE)</f>
        <v>1.1540652505711427E-3</v>
      </c>
      <c r="BA2" s="5">
        <f>_xlfn.POISSON.DIST(6,K2,FALSE) * _xlfn.POISSON.DIST(3,L2,FALSE)</f>
        <v>1.6488863826774635E-4</v>
      </c>
      <c r="BB2" s="5">
        <f>_xlfn.POISSON.DIST(6,K2,FALSE) * _xlfn.POISSON.DIST(4,L2,FALSE)</f>
        <v>1.7669015908981085E-5</v>
      </c>
      <c r="BC2" s="5">
        <f>_xlfn.POISSON.DIST(6,K2,FALSE) * _xlfn.POISSON.DIST(5,L2,FALSE)</f>
        <v>1.5146907705545409E-6</v>
      </c>
      <c r="BD2" s="5">
        <f>_xlfn.POISSON.DIST(0,K2,FALSE) * _xlfn.POISSON.DIST(6,L2,FALSE)</f>
        <v>5.859240648703484E-7</v>
      </c>
      <c r="BE2" s="5">
        <f>_xlfn.POISSON.DIST(1,K2,FALSE) * _xlfn.POISSON.DIST(6,L2,FALSE)</f>
        <v>1.3237285043467681E-6</v>
      </c>
      <c r="BF2" s="5">
        <f>_xlfn.POISSON.DIST(2,K2,FALSE) * _xlfn.POISSON.DIST(6,L2,FALSE)</f>
        <v>1.4952937234348501E-6</v>
      </c>
      <c r="BG2" s="5">
        <f>_xlfn.POISSON.DIST(3,K2,FALSE) * _xlfn.POISSON.DIST(6,L2,FALSE)</f>
        <v>1.126063394420408E-6</v>
      </c>
      <c r="BH2" s="5">
        <f>_xlfn.POISSON.DIST(4,K2,FALSE) * _xlfn.POISSON.DIST(6,L2,FALSE)</f>
        <v>6.3600486064077585E-7</v>
      </c>
      <c r="BI2" s="5">
        <f>_xlfn.POISSON.DIST(5,K2,FALSE) * _xlfn.POISSON.DIST(6,L2,FALSE)</f>
        <v>2.8737435903732053E-7</v>
      </c>
      <c r="BJ2" s="8">
        <f>SUM(N2,Q2,T2,W2,X2,Y2,AD2,AE2,AF2,AG2,AM2,AN2,AO2,AP2,AQ2,AX2,AY2,AZ2,BA2,BB2,BC2)</f>
        <v>0.78424467814094168</v>
      </c>
      <c r="BK2" s="8">
        <f>SUM(M2,P2,S2,V2,AC2,AL2,AY2)</f>
        <v>0.15705942429551722</v>
      </c>
      <c r="BL2" s="8">
        <f>SUM(O2,R2,U2,AA2,AB2,AH2,AI2,AJ2,AK2,AR2,AS2,AT2,AU2,AV2,BD2,BE2,BF2,BG2,BH2,BI2)</f>
        <v>5.4639049914763267E-2</v>
      </c>
      <c r="BM2" s="8">
        <f>SUM(S2:BI2)</f>
        <v>0.49484428942798053</v>
      </c>
      <c r="BN2" s="8">
        <f>SUM(M2:R2)</f>
        <v>0.49660690592716017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1.2230769230769201</v>
      </c>
      <c r="F3">
        <f>VLOOKUP(B3,home!$B$2:$E$405,3,FALSE)</f>
        <v>1.38</v>
      </c>
      <c r="G3">
        <f>VLOOKUP(C3,away!$B$2:$E$405,4,FALSE)</f>
        <v>0.87</v>
      </c>
      <c r="H3">
        <f>VLOOKUP(A3,away!$A$2:$E$405,3,FALSE)</f>
        <v>1.0282051282051301</v>
      </c>
      <c r="I3">
        <f>VLOOKUP(C3,away!$B$2:$E$405,3,FALSE)</f>
        <v>0.71</v>
      </c>
      <c r="J3">
        <f>VLOOKUP(B3,home!$B$2:$E$405,4,FALSE)</f>
        <v>1.1499999999999999</v>
      </c>
      <c r="K3" s="3">
        <f t="shared" ref="K3:K11" si="0">E3*F3*G3</f>
        <v>1.4684261538461501</v>
      </c>
      <c r="L3" s="3">
        <f t="shared" ref="L3:L11" si="1">H3*I3*J3</f>
        <v>0.83952948717948872</v>
      </c>
      <c r="M3" s="5">
        <f>_xlfn.POISSON.DIST(0,K3,FALSE) * _xlfn.POISSON.DIST(0,L3,FALSE)</f>
        <v>9.9464384757918425E-2</v>
      </c>
      <c r="N3" s="5">
        <f>_xlfn.POISSON.DIST(1,K3,FALSE) * _xlfn.POISSON.DIST(0,L3,FALSE)</f>
        <v>0.14605610395474378</v>
      </c>
      <c r="O3" s="5">
        <f>_xlfn.POISSON.DIST(0,K3,FALSE) * _xlfn.POISSON.DIST(1,L3,FALSE)</f>
        <v>8.3503283928438615E-2</v>
      </c>
      <c r="P3" s="5">
        <f>_xlfn.POISSON.DIST(1,K3,FALSE) * _xlfn.POISSON.DIST(1,L3,FALSE)</f>
        <v>0.12261840605256012</v>
      </c>
      <c r="Q3" s="5">
        <f>_xlfn.POISSON.DIST(2,K3,FALSE) * _xlfn.POISSON.DIST(0,L3,FALSE)</f>
        <v>0.10723630148800896</v>
      </c>
      <c r="R3" s="5">
        <f>_xlfn.POISSON.DIST(0,K3,FALSE) * _xlfn.POISSON.DIST(2,L3,FALSE)</f>
        <v>3.5051734567122649E-2</v>
      </c>
      <c r="S3" s="5">
        <f>_xlfn.POISSON.DIST(2,K3,FALSE) * _xlfn.POISSON.DIST(2,L3,FALSE)</f>
        <v>3.7790595949153426E-2</v>
      </c>
      <c r="T3" s="5">
        <f>_xlfn.POISSON.DIST(2,K3,FALSE) * _xlfn.POISSON.DIST(1,L3,FALSE)</f>
        <v>9.0028037195253194E-2</v>
      </c>
      <c r="U3" s="5">
        <f>_xlfn.POISSON.DIST(1,K3,FALSE) * _xlfn.POISSON.DIST(2,L3,FALSE)</f>
        <v>5.1470883776036057E-2</v>
      </c>
      <c r="V3" s="5">
        <f>_xlfn.POISSON.DIST(3,K3,FALSE) * _xlfn.POISSON.DIST(3,L3,FALSE)</f>
        <v>5.1764175023156578E-3</v>
      </c>
      <c r="W3" s="5">
        <f>_xlfn.POISSON.DIST(3,K3,FALSE) * _xlfn.POISSON.DIST(0,L3,FALSE)</f>
        <v>5.2489529915574373E-2</v>
      </c>
      <c r="X3" s="5">
        <f>_xlfn.POISSON.DIST(3,K3,FALSE) * _xlfn.POISSON.DIST(1,L3,FALSE)</f>
        <v>4.4066508132314587E-2</v>
      </c>
      <c r="Y3" s="5">
        <f>_xlfn.POISSON.DIST(3,K3,FALSE) * _xlfn.POISSON.DIST(2,L3,FALSE)</f>
        <v>1.8497566487056413E-2</v>
      </c>
      <c r="Z3" s="5">
        <f>_xlfn.POISSON.DIST(0,K3,FALSE) * _xlfn.POISSON.DIST(3,L3,FALSE)</f>
        <v>9.8089882486293491E-3</v>
      </c>
      <c r="AA3" s="5">
        <f>_xlfn.POISSON.DIST(1,K3,FALSE) * _xlfn.POISSON.DIST(3,L3,FALSE)</f>
        <v>1.4403774887056877E-2</v>
      </c>
      <c r="AB3" s="5">
        <f>_xlfn.POISSON.DIST(2,K3,FALSE) * _xlfn.POISSON.DIST(3,L3,FALSE)</f>
        <v>1.0575439879133348E-2</v>
      </c>
      <c r="AC3" s="5">
        <f>_xlfn.POISSON.DIST(4,K3,FALSE) * _xlfn.POISSON.DIST(4,L3,FALSE)</f>
        <v>3.9883878079911752E-4</v>
      </c>
      <c r="AD3" s="5">
        <f>_xlfn.POISSON.DIST(4,K3,FALSE) * _xlfn.POISSON.DIST(0,L3,FALSE)</f>
        <v>1.9269249632779827E-2</v>
      </c>
      <c r="AE3" s="5">
        <f>_xlfn.POISSON.DIST(4,K3,FALSE) * _xlfn.POISSON.DIST(1,L3,FALSE)</f>
        <v>1.6177103262541199E-2</v>
      </c>
      <c r="AF3" s="5">
        <f>_xlfn.POISSON.DIST(4,K3,FALSE) * _xlfn.POISSON.DIST(2,L3,FALSE)</f>
        <v>6.790577603025422E-3</v>
      </c>
      <c r="AG3" s="5">
        <f>_xlfn.POISSON.DIST(4,K3,FALSE) * _xlfn.POISSON.DIST(3,L3,FALSE)</f>
        <v>1.9002967109068188E-3</v>
      </c>
      <c r="AH3" s="5">
        <f>_xlfn.POISSON.DIST(0,K3,FALSE) * _xlfn.POISSON.DIST(4,L3,FALSE)</f>
        <v>2.0587337185303564E-3</v>
      </c>
      <c r="AI3" s="5">
        <f>_xlfn.POISSON.DIST(1,K3,FALSE) * _xlfn.POISSON.DIST(4,L3,FALSE)</f>
        <v>3.0230984360949129E-3</v>
      </c>
      <c r="AJ3" s="5">
        <f>_xlfn.POISSON.DIST(2,K3,FALSE) * _xlfn.POISSON.DIST(4,L3,FALSE)</f>
        <v>2.2195984046065828E-3</v>
      </c>
      <c r="AK3" s="5">
        <f>_xlfn.POISSON.DIST(3,K3,FALSE) * _xlfn.POISSON.DIST(4,L3,FALSE)</f>
        <v>1.0864387827864981E-3</v>
      </c>
      <c r="AL3" s="5">
        <f>_xlfn.POISSON.DIST(5,K3,FALSE) * _xlfn.POISSON.DIST(5,L3,FALSE)</f>
        <v>1.9667331454394123E-5</v>
      </c>
      <c r="AM3" s="5">
        <f>_xlfn.POISSON.DIST(5,K3,FALSE) * _xlfn.POISSON.DIST(0,L3,FALSE)</f>
        <v>5.6590940251528415E-3</v>
      </c>
      <c r="AN3" s="5">
        <f>_xlfn.POISSON.DIST(5,K3,FALSE) * _xlfn.POISSON.DIST(1,L3,FALSE)</f>
        <v>4.7509763048370736E-3</v>
      </c>
      <c r="AO3" s="5">
        <f>_xlfn.POISSON.DIST(5,K3,FALSE) * _xlfn.POISSON.DIST(2,L3,FALSE)</f>
        <v>1.9942923504008849E-3</v>
      </c>
      <c r="AP3" s="5">
        <f>_xlfn.POISSON.DIST(5,K3,FALSE) * _xlfn.POISSON.DIST(3,L3,FALSE)</f>
        <v>5.5808907807267767E-4</v>
      </c>
      <c r="AQ3" s="5">
        <f>_xlfn.POISSON.DIST(5,K3,FALSE) * _xlfn.POISSON.DIST(4,L3,FALSE)</f>
        <v>1.1713305937870713E-4</v>
      </c>
      <c r="AR3" s="5">
        <f>_xlfn.POISSON.DIST(0,K3,FALSE) * _xlfn.POISSON.DIST(5,L3,FALSE)</f>
        <v>3.4567353259138246E-4</v>
      </c>
      <c r="AS3" s="5">
        <f>_xlfn.POISSON.DIST(1,K3,FALSE) * _xlfn.POISSON.DIST(5,L3,FALSE)</f>
        <v>5.0759605594957551E-4</v>
      </c>
      <c r="AT3" s="5">
        <f>_xlfn.POISSON.DIST(2,K3,FALSE) * _xlfn.POISSON.DIST(5,L3,FALSE)</f>
        <v>3.7268366207275524E-4</v>
      </c>
      <c r="AU3" s="5">
        <f>_xlfn.POISSON.DIST(3,K3,FALSE) * _xlfn.POISSON.DIST(5,L3,FALSE)</f>
        <v>1.8241947883293138E-4</v>
      </c>
      <c r="AV3" s="5">
        <f>_xlfn.POISSON.DIST(4,K3,FALSE) * _xlfn.POISSON.DIST(5,L3,FALSE)</f>
        <v>6.6967383422315149E-5</v>
      </c>
      <c r="AW3" s="5">
        <f>_xlfn.POISSON.DIST(6,K3,FALSE) * _xlfn.POISSON.DIST(6,L3,FALSE)</f>
        <v>6.7348976780723143E-7</v>
      </c>
      <c r="AX3" s="5">
        <f>_xlfn.POISSON.DIST(6,K3,FALSE) * _xlfn.POISSON.DIST(0,L3,FALSE)</f>
        <v>1.3849936122681521E-3</v>
      </c>
      <c r="AY3" s="5">
        <f>_xlfn.POISSON.DIST(6,K3,FALSE) * _xlfn.POISSON.DIST(1,L3,FALSE)</f>
        <v>1.1627429770543493E-3</v>
      </c>
      <c r="AZ3" s="5">
        <f>_xlfn.POISSON.DIST(6,K3,FALSE) * _xlfn.POISSON.DIST(2,L3,FALSE)</f>
        <v>4.8807850762399489E-4</v>
      </c>
      <c r="BA3" s="5">
        <f>_xlfn.POISSON.DIST(6,K3,FALSE) * _xlfn.POISSON.DIST(3,L3,FALSE)</f>
        <v>1.3658543306963427E-4</v>
      </c>
      <c r="BB3" s="5">
        <f>_xlfn.POISSON.DIST(6,K3,FALSE) * _xlfn.POISSON.DIST(4,L3,FALSE)</f>
        <v>2.8666874645284594E-5</v>
      </c>
      <c r="BC3" s="5">
        <f>_xlfn.POISSON.DIST(6,K3,FALSE) * _xlfn.POISSON.DIST(5,L3,FALSE)</f>
        <v>4.8133373139988935E-6</v>
      </c>
      <c r="BD3" s="5">
        <f>_xlfn.POISSON.DIST(0,K3,FALSE) * _xlfn.POISSON.DIST(6,L3,FALSE)</f>
        <v>4.836718725799426E-5</v>
      </c>
      <c r="BE3" s="5">
        <f>_xlfn.POISSON.DIST(1,K3,FALSE) * _xlfn.POISSON.DIST(6,L3,FALSE)</f>
        <v>7.1023642757613018E-5</v>
      </c>
      <c r="BF3" s="5">
        <f>_xlfn.POISSON.DIST(2,K3,FALSE) * _xlfn.POISSON.DIST(6,L3,FALSE)</f>
        <v>5.2146487283352339E-5</v>
      </c>
      <c r="BG3" s="5">
        <f>_xlfn.POISSON.DIST(3,K3,FALSE) * _xlfn.POISSON.DIST(6,L3,FALSE)</f>
        <v>2.5524421919360074E-5</v>
      </c>
      <c r="BH3" s="5">
        <f>_xlfn.POISSON.DIST(4,K3,FALSE) * _xlfn.POISSON.DIST(6,L3,FALSE)</f>
        <v>9.3701821770480697E-6</v>
      </c>
      <c r="BI3" s="5">
        <f>_xlfn.POISSON.DIST(5,K3,FALSE) * _xlfn.POISSON.DIST(6,L3,FALSE)</f>
        <v>2.7518841150160872E-6</v>
      </c>
      <c r="BJ3" s="8">
        <f>SUM(N3,Q3,T3,W3,X3,Y3,AD3,AE3,AF3,AG3,AM3,AN3,AO3,AP3,AQ3,AX3,AY3,AZ3,BA3,BB3,BC3)</f>
        <v>0.51879673994202213</v>
      </c>
      <c r="BK3" s="8">
        <f>SUM(M3,P3,S3,V3,AC3,AL3,AY3)</f>
        <v>0.26663105335125553</v>
      </c>
      <c r="BL3" s="8">
        <f>SUM(O3,R3,U3,AA3,AB3,AH3,AI3,AJ3,AK3,AR3,AS3,AT3,AU3,AV3,BD3,BE3,BF3,BG3,BH3,BI3)</f>
        <v>0.20507751029818524</v>
      </c>
      <c r="BM3" s="8">
        <f>SUM(S3:BI3)</f>
        <v>0.40522200760401333</v>
      </c>
      <c r="BN3" s="8">
        <f>SUM(M3:R3)</f>
        <v>0.5939302147487926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1.2230769230769201</v>
      </c>
      <c r="F4">
        <f>VLOOKUP(B4,home!$B$2:$E$405,3,FALSE)</f>
        <v>0.87</v>
      </c>
      <c r="G4">
        <f>VLOOKUP(C4,away!$B$2:$E$405,4,FALSE)</f>
        <v>0.87</v>
      </c>
      <c r="H4">
        <f>VLOOKUP(A4,away!$A$2:$E$405,3,FALSE)</f>
        <v>1.0282051282051301</v>
      </c>
      <c r="I4">
        <f>VLOOKUP(C4,away!$B$2:$E$405,3,FALSE)</f>
        <v>0.92</v>
      </c>
      <c r="J4">
        <f>VLOOKUP(B4,home!$B$2:$E$405,4,FALSE)</f>
        <v>1.03</v>
      </c>
      <c r="K4" s="3">
        <f t="shared" si="0"/>
        <v>0.92574692307692086</v>
      </c>
      <c r="L4" s="3">
        <f t="shared" si="1"/>
        <v>0.97432717948718128</v>
      </c>
      <c r="M4" s="5">
        <f t="shared" ref="M4:M23" si="2">_xlfn.POISSON.DIST(0,K4,FALSE) * _xlfn.POISSON.DIST(0,L4,FALSE)</f>
        <v>0.14955753621508616</v>
      </c>
      <c r="N4" s="5">
        <f t="shared" ref="N4:N23" si="3">_xlfn.POISSON.DIST(1,K4,FALSE) * _xlfn.POISSON.DIST(0,L4,FALSE)</f>
        <v>0.13845242897408117</v>
      </c>
      <c r="O4" s="5">
        <f t="shared" ref="O4:O23" si="4">_xlfn.POISSON.DIST(0,K4,FALSE) * _xlfn.POISSON.DIST(1,L4,FALSE)</f>
        <v>0.14571797243149687</v>
      </c>
      <c r="P4" s="5">
        <f t="shared" ref="P4:P23" si="5">_xlfn.POISSON.DIST(1,K4,FALSE) * _xlfn.POISSON.DIST(1,L4,FALSE)</f>
        <v>0.1348979646154658</v>
      </c>
      <c r="Q4" s="5">
        <f t="shared" ref="Q4:Q23" si="6">_xlfn.POISSON.DIST(2,K4,FALSE) * _xlfn.POISSON.DIST(0,L4,FALSE)</f>
        <v>6.4085955057640767E-2</v>
      </c>
      <c r="R4" s="5">
        <f t="shared" ref="R4:R23" si="7">_xlfn.POISSON.DIST(0,K4,FALSE) * _xlfn.POISSON.DIST(2,L4,FALSE)</f>
        <v>7.0988490539885568E-2</v>
      </c>
      <c r="S4" s="5">
        <f t="shared" ref="S4:S23" si="8">_xlfn.POISSON.DIST(2,K4,FALSE) * _xlfn.POISSON.DIST(2,L4,FALSE)</f>
        <v>3.0418829632270716E-2</v>
      </c>
      <c r="T4" s="5">
        <f t="shared" ref="T4:T23" si="9">_xlfn.POISSON.DIST(2,K4,FALSE) * _xlfn.POISSON.DIST(1,L4,FALSE)</f>
        <v>6.2440687836053395E-2</v>
      </c>
      <c r="U4" s="5">
        <f t="shared" ref="U4:U23" si="10">_xlfn.POISSON.DIST(1,K4,FALSE) * _xlfn.POISSON.DIST(2,L4,FALSE)</f>
        <v>6.5717376691174167E-2</v>
      </c>
      <c r="V4" s="5">
        <f t="shared" ref="V4:V23" si="11">_xlfn.POISSON.DIST(3,K4,FALSE) * _xlfn.POISSON.DIST(3,L4,FALSE)</f>
        <v>3.0485764187596527E-3</v>
      </c>
      <c r="W4" s="5">
        <f t="shared" ref="W4:W23" si="12">_xlfn.POISSON.DIST(3,K4,FALSE) * _xlfn.POISSON.DIST(0,L4,FALSE)</f>
        <v>1.9775791902352263E-2</v>
      </c>
      <c r="X4" s="5">
        <f t="shared" ref="X4:X23" si="13">_xlfn.POISSON.DIST(3,K4,FALSE) * _xlfn.POISSON.DIST(1,L4,FALSE)</f>
        <v>1.9268091546344322E-2</v>
      </c>
      <c r="Y4" s="5">
        <f t="shared" ref="Y4:Y23" si="14">_xlfn.POISSON.DIST(3,K4,FALSE) * _xlfn.POISSON.DIST(2,L4,FALSE)</f>
        <v>9.3867126452252293E-3</v>
      </c>
      <c r="Z4" s="5">
        <f t="shared" ref="Z4:Z23" si="15">_xlfn.POISSON.DIST(0,K4,FALSE) * _xlfn.POISSON.DIST(3,L4,FALSE)</f>
        <v>2.305533858792639E-2</v>
      </c>
      <c r="AA4" s="5">
        <f t="shared" ref="AA4:AA23" si="16">_xlfn.POISSON.DIST(1,K4,FALSE) * _xlfn.POISSON.DIST(3,L4,FALSE)</f>
        <v>2.1343408758269455E-2</v>
      </c>
      <c r="AB4" s="5">
        <f t="shared" ref="AB4:AB23" si="17">_xlfn.POISSON.DIST(2,K4,FALSE) * _xlfn.POISSON.DIST(3,L4,FALSE)</f>
        <v>9.8792974929704756E-3</v>
      </c>
      <c r="AC4" s="5">
        <f t="shared" ref="AC4:AC23" si="18">_xlfn.POISSON.DIST(4,K4,FALSE) * _xlfn.POISSON.DIST(4,L4,FALSE)</f>
        <v>1.7185975890657743E-4</v>
      </c>
      <c r="AD4" s="5">
        <f t="shared" ref="AD4:AD23" si="19">_xlfn.POISSON.DIST(4,K4,FALSE) * _xlfn.POISSON.DIST(0,L4,FALSE)</f>
        <v>4.5768446262530226E-3</v>
      </c>
      <c r="AE4" s="5">
        <f t="shared" ref="AE4:AE23" si="20">_xlfn.POISSON.DIST(4,K4,FALSE) * _xlfn.POISSON.DIST(1,L4,FALSE)</f>
        <v>4.4593441156481704E-3</v>
      </c>
      <c r="AF4" s="5">
        <f t="shared" ref="AF4:AF23" si="21">_xlfn.POISSON.DIST(4,K4,FALSE) * _xlfn.POISSON.DIST(2,L4,FALSE)</f>
        <v>2.1724300872811198E-3</v>
      </c>
      <c r="AG4" s="5">
        <f t="shared" ref="AG4:AG23" si="22">_xlfn.POISSON.DIST(4,K4,FALSE) * _xlfn.POISSON.DIST(3,L4,FALSE)</f>
        <v>7.055525598579016E-4</v>
      </c>
      <c r="AH4" s="5">
        <f t="shared" ref="AH4:AH23" si="23">_xlfn.POISSON.DIST(0,K4,FALSE) * _xlfn.POISSON.DIST(4,L4,FALSE)</f>
        <v>5.6158607546240727E-3</v>
      </c>
      <c r="AI4" s="5">
        <f t="shared" ref="AI4:AI23" si="24">_xlfn.POISSON.DIST(1,K4,FALSE) * _xlfn.POISSON.DIST(4,L4,FALSE)</f>
        <v>5.1988658140216699E-3</v>
      </c>
      <c r="AJ4" s="5">
        <f t="shared" ref="AJ4:AJ23" si="25">_xlfn.POISSON.DIST(2,K4,FALSE) * _xlfn.POISSON.DIST(4,L4,FALSE)</f>
        <v>2.4064170154101758E-3</v>
      </c>
      <c r="AK4" s="5">
        <f t="shared" ref="AK4:AK23" si="26">_xlfn.POISSON.DIST(3,K4,FALSE) * _xlfn.POISSON.DIST(4,L4,FALSE)</f>
        <v>7.4257771588530602E-4</v>
      </c>
      <c r="AL4" s="5">
        <f t="shared" ref="AL4:AL23" si="27">_xlfn.POISSON.DIST(5,K4,FALSE) * _xlfn.POISSON.DIST(5,L4,FALSE)</f>
        <v>6.2005652841086094E-6</v>
      </c>
      <c r="AM4" s="5">
        <f t="shared" ref="AM4:AM23" si="28">_xlfn.POISSON.DIST(5,K4,FALSE) * _xlfn.POISSON.DIST(0,L4,FALSE)</f>
        <v>8.4739996603097536E-4</v>
      </c>
      <c r="AN4" s="5">
        <f t="shared" ref="AN4:AN23" si="29">_xlfn.POISSON.DIST(5,K4,FALSE) * _xlfn.POISSON.DIST(1,L4,FALSE)</f>
        <v>8.256448188004935E-4</v>
      </c>
      <c r="AO4" s="5">
        <f t="shared" ref="AO4:AO23" si="30">_xlfn.POISSON.DIST(5,K4,FALSE) * _xlfn.POISSON.DIST(2,L4,FALSE)</f>
        <v>4.0222409378004473E-4</v>
      </c>
      <c r="AP4" s="5">
        <f t="shared" ref="AP4:AP23" si="31">_xlfn.POISSON.DIST(5,K4,FALSE) * _xlfn.POISSON.DIST(3,L4,FALSE)</f>
        <v>1.3063262227149951E-4</v>
      </c>
      <c r="AQ4" s="5">
        <f t="shared" ref="AQ4:AQ23" si="32">_xlfn.POISSON.DIST(5,K4,FALSE) * _xlfn.POISSON.DIST(4,L4,FALSE)</f>
        <v>3.1819728601701116E-5</v>
      </c>
      <c r="AR4" s="5">
        <f t="shared" ref="AR4:AR23" si="33">_xlfn.POISSON.DIST(0,K4,FALSE) * _xlfn.POISSON.DIST(5,L4,FALSE)</f>
        <v>1.0943371538891255E-3</v>
      </c>
      <c r="AS4" s="5">
        <f t="shared" ref="AS4:AS23" si="34">_xlfn.POISSON.DIST(1,K4,FALSE) * _xlfn.POISSON.DIST(5,L4,FALSE)</f>
        <v>1.0130792530216128E-3</v>
      </c>
      <c r="AT4" s="5">
        <f t="shared" ref="AT4:AT23" si="35">_xlfn.POISSON.DIST(2,K4,FALSE) * _xlfn.POISSON.DIST(5,L4,FALSE)</f>
        <v>4.6892750065891163E-4</v>
      </c>
      <c r="AU4" s="5">
        <f t="shared" ref="AU4:AU23" si="36">_xlfn.POISSON.DIST(3,K4,FALSE) * _xlfn.POISSON.DIST(5,L4,FALSE)</f>
        <v>1.4470273029371279E-4</v>
      </c>
      <c r="AV4" s="5">
        <f t="shared" ref="AV4:AV23" si="37">_xlfn.POISSON.DIST(4,K4,FALSE) * _xlfn.POISSON.DIST(5,L4,FALSE)</f>
        <v>3.3489526832558526E-5</v>
      </c>
      <c r="AW4" s="5">
        <f t="shared" ref="AW4:AW23" si="38">_xlfn.POISSON.DIST(6,K4,FALSE) * _xlfn.POISSON.DIST(6,L4,FALSE)</f>
        <v>1.5535523010441147E-7</v>
      </c>
      <c r="AX4" s="5">
        <f t="shared" ref="AX4:AX23" si="39">_xlfn.POISSON.DIST(6,K4,FALSE) * _xlfn.POISSON.DIST(0,L4,FALSE)</f>
        <v>1.3074631852811041E-4</v>
      </c>
      <c r="AY4" s="5">
        <f t="shared" ref="AY4:AY23" si="40">_xlfn.POISSON.DIST(6,K4,FALSE) * _xlfn.POISSON.DIST(1,L4,FALSE)</f>
        <v>1.2738969175982639E-4</v>
      </c>
      <c r="AZ4" s="5">
        <f t="shared" ref="AZ4:AZ23" si="41">_xlfn.POISSON.DIST(6,K4,FALSE) * _xlfn.POISSON.DIST(2,L4,FALSE)</f>
        <v>6.2059619534046524E-5</v>
      </c>
      <c r="BA4" s="5">
        <f t="shared" ref="BA4:BA23" si="42">_xlfn.POISSON.DIST(6,K4,FALSE) * _xlfn.POISSON.DIST(3,L4,FALSE)</f>
        <v>2.0155458020218381E-5</v>
      </c>
      <c r="BB4" s="5">
        <f t="shared" ref="BB4:BB23" si="43">_xlfn.POISSON.DIST(6,K4,FALSE) * _xlfn.POISSON.DIST(4,L4,FALSE)</f>
        <v>4.9095026410279139E-6</v>
      </c>
      <c r="BC4" s="5">
        <f t="shared" ref="BC4:BC23" si="44">_xlfn.POISSON.DIST(6,K4,FALSE) * _xlfn.POISSON.DIST(5,L4,FALSE)</f>
        <v>9.5669237218351938E-7</v>
      </c>
      <c r="BD4" s="5">
        <f t="shared" ref="BD4:BD23" si="45">_xlfn.POISSON.DIST(0,K4,FALSE) * _xlfn.POISSON.DIST(6,L4,FALSE)</f>
        <v>1.7770707209280347E-4</v>
      </c>
      <c r="BE4" s="5">
        <f t="shared" ref="BE4:BE23" si="46">_xlfn.POISSON.DIST(1,K4,FALSE) * _xlfn.POISSON.DIST(6,L4,FALSE)</f>
        <v>1.6451177519892136E-4</v>
      </c>
      <c r="BF4" s="5">
        <f t="shared" ref="BF4:BF23" si="47">_xlfn.POISSON.DIST(2,K4,FALSE) * _xlfn.POISSON.DIST(6,L4,FALSE)</f>
        <v>7.6148134850161762E-5</v>
      </c>
      <c r="BG4" s="5">
        <f t="shared" ref="BG4:BG23" si="48">_xlfn.POISSON.DIST(3,K4,FALSE) * _xlfn.POISSON.DIST(6,L4,FALSE)</f>
        <v>2.3497967178527905E-5</v>
      </c>
      <c r="BH4" s="5">
        <f t="shared" ref="BH4:BH23" si="49">_xlfn.POISSON.DIST(4,K4,FALSE) * _xlfn.POISSON.DIST(6,L4,FALSE)</f>
        <v>5.4382927035211688E-6</v>
      </c>
      <c r="BI4" s="5">
        <f t="shared" ref="BI4:BI23" si="50">_xlfn.POISSON.DIST(5,K4,FALSE) * _xlfn.POISSON.DIST(6,L4,FALSE)</f>
        <v>1.0068965474152786E-6</v>
      </c>
      <c r="BJ4" s="8">
        <f t="shared" ref="BJ4:BJ23" si="51">SUM(N4,Q4,T4,W4,X4,Y4,AD4,AE4,AF4,AG4,AM4,AN4,AO4,AP4,AQ4,AX4,AY4,AZ4,BA4,BB4,BC4)</f>
        <v>0.32790777786307745</v>
      </c>
      <c r="BK4" s="8">
        <f t="shared" ref="BK4:BK23" si="52">SUM(M4,P4,S4,V4,AC4,AL4,AY4)</f>
        <v>0.31822835689753287</v>
      </c>
      <c r="BL4" s="8">
        <f t="shared" ref="BL4:BL23" si="53">SUM(O4,R4,U4,AA4,AB4,AH4,AI4,AJ4,AK4,AR4,AS4,AT4,AU4,AV4,BD4,BE4,BF4,BG4,BH4,BI4)</f>
        <v>0.33081311351700504</v>
      </c>
      <c r="BM4" s="8">
        <f t="shared" ref="BM4:BM23" si="54">SUM(S4:BI4)</f>
        <v>0.29617700469535568</v>
      </c>
      <c r="BN4" s="8">
        <f t="shared" ref="BN4:BN23" si="55">SUM(M4:R4)</f>
        <v>0.70370034783365631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1.2230769230769201</v>
      </c>
      <c r="F5">
        <f>VLOOKUP(B5,home!$B$2:$E$405,3,FALSE)</f>
        <v>1.23</v>
      </c>
      <c r="G5">
        <f>VLOOKUP(C5,away!$B$2:$E$405,4,FALSE)</f>
        <v>0.66</v>
      </c>
      <c r="H5">
        <f>VLOOKUP(A5,away!$A$2:$E$405,3,FALSE)</f>
        <v>1.0282051282051301</v>
      </c>
      <c r="I5">
        <f>VLOOKUP(C5,away!$B$2:$E$405,3,FALSE)</f>
        <v>0.66</v>
      </c>
      <c r="J5">
        <f>VLOOKUP(B5,home!$B$2:$E$405,4,FALSE)</f>
        <v>1.03</v>
      </c>
      <c r="K5" s="3">
        <f t="shared" si="0"/>
        <v>0.9928938461538438</v>
      </c>
      <c r="L5" s="3">
        <f t="shared" si="1"/>
        <v>0.6989738461538475</v>
      </c>
      <c r="M5" s="5">
        <f t="shared" si="2"/>
        <v>0.18417521992452437</v>
      </c>
      <c r="N5" s="5">
        <f t="shared" si="3"/>
        <v>0.18286644247709105</v>
      </c>
      <c r="O5" s="5">
        <f t="shared" si="4"/>
        <v>0.12873366183687551</v>
      </c>
      <c r="P5" s="5">
        <f t="shared" si="5"/>
        <v>0.12781886063068362</v>
      </c>
      <c r="Q5" s="5">
        <f t="shared" si="6"/>
        <v>9.0783482701774776E-2</v>
      </c>
      <c r="R5" s="5">
        <f t="shared" si="7"/>
        <v>4.499073137179483E-2</v>
      </c>
      <c r="S5" s="5">
        <f t="shared" si="8"/>
        <v>2.2176790585103353E-2</v>
      </c>
      <c r="T5" s="5">
        <f t="shared" si="9"/>
        <v>6.3455280071300801E-2</v>
      </c>
      <c r="U5" s="5">
        <f t="shared" si="10"/>
        <v>4.4671020313015772E-2</v>
      </c>
      <c r="V5" s="5">
        <f t="shared" si="11"/>
        <v>1.710093793770481E-3</v>
      </c>
      <c r="W5" s="5">
        <f t="shared" si="12"/>
        <v>3.0046120435668705E-2</v>
      </c>
      <c r="X5" s="5">
        <f t="shared" si="13"/>
        <v>2.1001452362921069E-2</v>
      </c>
      <c r="Y5" s="5">
        <f t="shared" si="14"/>
        <v>7.3397329664638749E-3</v>
      </c>
      <c r="Z5" s="5">
        <f t="shared" si="15"/>
        <v>1.0482448182739332E-2</v>
      </c>
      <c r="AA5" s="5">
        <f t="shared" si="16"/>
        <v>1.0407958293268427E-2</v>
      </c>
      <c r="AB5" s="5">
        <f t="shared" si="17"/>
        <v>5.1669988702060417E-3</v>
      </c>
      <c r="AC5" s="5">
        <f t="shared" si="18"/>
        <v>7.4176048351171322E-5</v>
      </c>
      <c r="AD5" s="5">
        <f t="shared" si="19"/>
        <v>7.4581520203431759E-3</v>
      </c>
      <c r="AE5" s="5">
        <f t="shared" si="20"/>
        <v>5.2130532028593574E-3</v>
      </c>
      <c r="AF5" s="5">
        <f t="shared" si="21"/>
        <v>1.8218939237036192E-3</v>
      </c>
      <c r="AG5" s="5">
        <f t="shared" si="22"/>
        <v>4.2448540104514767E-4</v>
      </c>
      <c r="AH5" s="5">
        <f t="shared" si="23"/>
        <v>1.8317392808494298E-3</v>
      </c>
      <c r="AI5" s="5">
        <f t="shared" si="24"/>
        <v>1.8187226597136666E-3</v>
      </c>
      <c r="AJ5" s="5">
        <f t="shared" si="25"/>
        <v>9.0289926834512528E-4</v>
      </c>
      <c r="AK5" s="5">
        <f t="shared" si="26"/>
        <v>2.9882770907889433E-4</v>
      </c>
      <c r="AL5" s="5">
        <f t="shared" si="27"/>
        <v>2.0591473685153977E-6</v>
      </c>
      <c r="AM5" s="5">
        <f t="shared" si="28"/>
        <v>1.4810306489357195E-3</v>
      </c>
      <c r="AN5" s="5">
        <f t="shared" si="29"/>
        <v>1.0352016889583285E-3</v>
      </c>
      <c r="AO5" s="5">
        <f t="shared" si="30"/>
        <v>3.617894530380809E-4</v>
      </c>
      <c r="AP5" s="5">
        <f t="shared" si="31"/>
        <v>8.4293788495974731E-5</v>
      </c>
      <c r="AQ5" s="5">
        <f t="shared" si="32"/>
        <v>1.47297883879776E-5</v>
      </c>
      <c r="AR5" s="5">
        <f t="shared" si="33"/>
        <v>2.5606757005728188E-4</v>
      </c>
      <c r="AS5" s="5">
        <f t="shared" si="34"/>
        <v>2.5424791450944347E-4</v>
      </c>
      <c r="AT5" s="5">
        <f t="shared" si="35"/>
        <v>1.2622059485693749E-4</v>
      </c>
      <c r="AU5" s="5">
        <f t="shared" si="36"/>
        <v>4.1774550630443581E-5</v>
      </c>
      <c r="AV5" s="5">
        <f t="shared" si="37"/>
        <v>1.03694235617024E-5</v>
      </c>
      <c r="AW5" s="5">
        <f t="shared" si="38"/>
        <v>3.969617607475577E-8</v>
      </c>
      <c r="AX5" s="5">
        <f t="shared" si="39"/>
        <v>2.4508436954891823E-4</v>
      </c>
      <c r="AY5" s="5">
        <f t="shared" si="40"/>
        <v>1.7130756441579824E-4</v>
      </c>
      <c r="AZ5" s="5">
        <f t="shared" si="41"/>
        <v>5.9869753587479242E-5</v>
      </c>
      <c r="BA5" s="5">
        <f t="shared" si="42"/>
        <v>1.3949130644441159E-5</v>
      </c>
      <c r="BB5" s="5">
        <f t="shared" si="43"/>
        <v>2.4375193742618832E-6</v>
      </c>
      <c r="BC5" s="5">
        <f t="shared" si="44"/>
        <v>3.407524584204698E-7</v>
      </c>
      <c r="BD5" s="5">
        <f t="shared" si="45"/>
        <v>2.983075571970133E-5</v>
      </c>
      <c r="BE5" s="5">
        <f t="shared" si="46"/>
        <v>2.9618773780210031E-5</v>
      </c>
      <c r="BF5" s="5">
        <f t="shared" si="47"/>
        <v>1.470414910849668E-5</v>
      </c>
      <c r="BG5" s="5">
        <f t="shared" si="48"/>
        <v>4.8665530542516275E-6</v>
      </c>
      <c r="BH5" s="5">
        <f t="shared" si="49"/>
        <v>1.2079926448869084E-6</v>
      </c>
      <c r="BI5" s="5">
        <f t="shared" si="50"/>
        <v>2.3988169266146343E-7</v>
      </c>
      <c r="BJ5" s="8">
        <f t="shared" si="51"/>
        <v>0.41388013002101698</v>
      </c>
      <c r="BK5" s="8">
        <f t="shared" si="52"/>
        <v>0.33612850769421732</v>
      </c>
      <c r="BL5" s="8">
        <f t="shared" si="53"/>
        <v>0.23959170776276376</v>
      </c>
      <c r="BM5" s="8">
        <f t="shared" si="54"/>
        <v>0.24054312684975351</v>
      </c>
      <c r="BN5" s="8">
        <f t="shared" si="55"/>
        <v>0.75936839894274411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1.2230769230769201</v>
      </c>
      <c r="F6">
        <f>VLOOKUP(B6,home!$B$2:$E$405,3,FALSE)</f>
        <v>0.77</v>
      </c>
      <c r="G6">
        <f>VLOOKUP(C6,away!$B$2:$E$405,4,FALSE)</f>
        <v>1.33</v>
      </c>
      <c r="H6">
        <f>VLOOKUP(A6,away!$A$2:$E$405,3,FALSE)</f>
        <v>1.0282051282051301</v>
      </c>
      <c r="I6">
        <f>VLOOKUP(C6,away!$B$2:$E$405,3,FALSE)</f>
        <v>1.18</v>
      </c>
      <c r="J6">
        <f>VLOOKUP(B6,home!$B$2:$E$405,4,FALSE)</f>
        <v>0.79</v>
      </c>
      <c r="K6" s="3">
        <f t="shared" si="0"/>
        <v>1.2525530769230739</v>
      </c>
      <c r="L6" s="3">
        <f t="shared" si="1"/>
        <v>0.95849282051282225</v>
      </c>
      <c r="M6" s="5">
        <f t="shared" si="2"/>
        <v>0.10958597286844915</v>
      </c>
      <c r="N6" s="5">
        <f t="shared" si="3"/>
        <v>0.13726224750398447</v>
      </c>
      <c r="O6" s="5">
        <f t="shared" si="4"/>
        <v>0.10503736822332145</v>
      </c>
      <c r="P6" s="5">
        <f t="shared" si="5"/>
        <v>0.13156487876002318</v>
      </c>
      <c r="Q6" s="5">
        <f t="shared" si="6"/>
        <v>8.596412522824616E-2</v>
      </c>
      <c r="R6" s="5">
        <f t="shared" si="7"/>
        <v>5.0338781663807619E-2</v>
      </c>
      <c r="S6" s="5">
        <f t="shared" si="8"/>
        <v>3.9487985711269616E-2</v>
      </c>
      <c r="T6" s="5">
        <f t="shared" si="9"/>
        <v>8.2395996852939121E-2</v>
      </c>
      <c r="U6" s="5">
        <f t="shared" si="10"/>
        <v>6.3051995861561044E-2</v>
      </c>
      <c r="V6" s="5">
        <f t="shared" si="11"/>
        <v>5.2675355315342284E-3</v>
      </c>
      <c r="W6" s="5">
        <f t="shared" si="12"/>
        <v>3.589154318654672E-2</v>
      </c>
      <c r="X6" s="5">
        <f t="shared" si="13"/>
        <v>3.4401786461430939E-2</v>
      </c>
      <c r="Y6" s="5">
        <f t="shared" si="14"/>
        <v>1.648693266804838E-2</v>
      </c>
      <c r="Z6" s="5">
        <f t="shared" si="15"/>
        <v>1.6083120272707373E-2</v>
      </c>
      <c r="AA6" s="5">
        <f t="shared" si="16"/>
        <v>2.0144961784103486E-2</v>
      </c>
      <c r="AB6" s="5">
        <f t="shared" si="17"/>
        <v>1.2616316933588284E-2</v>
      </c>
      <c r="AC6" s="5">
        <f t="shared" si="18"/>
        <v>3.9525055957797156E-4</v>
      </c>
      <c r="AD6" s="5">
        <f t="shared" si="19"/>
        <v>1.1239015713456623E-2</v>
      </c>
      <c r="AE6" s="5">
        <f t="shared" si="20"/>
        <v>1.0772515870978969E-2</v>
      </c>
      <c r="AF6" s="5">
        <f t="shared" si="21"/>
        <v>5.1626895605968864E-3</v>
      </c>
      <c r="AG6" s="5">
        <f t="shared" si="22"/>
        <v>1.6494669594562044E-3</v>
      </c>
      <c r="AH6" s="5">
        <f t="shared" si="23"/>
        <v>3.8538888282085597E-3</v>
      </c>
      <c r="AI6" s="5">
        <f t="shared" si="24"/>
        <v>4.8272003098920905E-3</v>
      </c>
      <c r="AJ6" s="5">
        <f t="shared" si="25"/>
        <v>3.023162300539678E-3</v>
      </c>
      <c r="AK6" s="5">
        <f t="shared" si="26"/>
        <v>1.2622237471929375E-3</v>
      </c>
      <c r="AL6" s="5">
        <f t="shared" si="27"/>
        <v>1.8980929982026471E-5</v>
      </c>
      <c r="AM6" s="5">
        <f t="shared" si="28"/>
        <v>2.8154927426953737E-3</v>
      </c>
      <c r="AN6" s="5">
        <f t="shared" si="29"/>
        <v>2.6986295800794707E-3</v>
      </c>
      <c r="AO6" s="5">
        <f t="shared" si="30"/>
        <v>1.2933085388648522E-3</v>
      </c>
      <c r="AP6" s="5">
        <f t="shared" si="31"/>
        <v>4.1320898306996314E-4</v>
      </c>
      <c r="AQ6" s="5">
        <f t="shared" si="32"/>
        <v>9.9014460910990985E-5</v>
      </c>
      <c r="AR6" s="5">
        <f t="shared" si="33"/>
        <v>7.3878495457849571E-4</v>
      </c>
      <c r="AS6" s="5">
        <f t="shared" si="34"/>
        <v>9.2536736804176814E-4</v>
      </c>
      <c r="AT6" s="5">
        <f t="shared" si="35"/>
        <v>5.7953587206246179E-4</v>
      </c>
      <c r="AU6" s="5">
        <f t="shared" si="36"/>
        <v>2.4196647991304448E-4</v>
      </c>
      <c r="AV6" s="5">
        <f t="shared" si="37"/>
        <v>7.5768964731832259E-5</v>
      </c>
      <c r="AW6" s="5">
        <f t="shared" si="38"/>
        <v>6.3299457607781494E-7</v>
      </c>
      <c r="AX6" s="5">
        <f t="shared" si="39"/>
        <v>5.8775901631961242E-4</v>
      </c>
      <c r="AY6" s="5">
        <f t="shared" si="40"/>
        <v>5.6336279733402723E-4</v>
      </c>
      <c r="AZ6" s="5">
        <f t="shared" si="41"/>
        <v>2.6998959829434256E-4</v>
      </c>
      <c r="BA6" s="5">
        <f t="shared" si="42"/>
        <v>8.6261030526089448E-5</v>
      </c>
      <c r="BB6" s="5">
        <f t="shared" si="43"/>
        <v>2.067014461232353E-5</v>
      </c>
      <c r="BC6" s="5">
        <f t="shared" si="44"/>
        <v>3.9624370419747803E-6</v>
      </c>
      <c r="BD6" s="5">
        <f t="shared" si="45"/>
        <v>1.1802001247772988E-4</v>
      </c>
      <c r="BE6" s="5">
        <f t="shared" si="46"/>
        <v>1.4782632976748013E-4</v>
      </c>
      <c r="BF6" s="5">
        <f t="shared" si="47"/>
        <v>9.2580162100251148E-5</v>
      </c>
      <c r="BG6" s="5">
        <f t="shared" si="48"/>
        <v>3.8653855633568843E-5</v>
      </c>
      <c r="BH6" s="5">
        <f t="shared" si="49"/>
        <v>1.2104001452191738E-5</v>
      </c>
      <c r="BI6" s="5">
        <f t="shared" si="50"/>
        <v>3.0321808524048228E-6</v>
      </c>
      <c r="BJ6" s="8">
        <f t="shared" si="51"/>
        <v>0.43007797933543368</v>
      </c>
      <c r="BK6" s="8">
        <f t="shared" si="52"/>
        <v>0.28688396715817022</v>
      </c>
      <c r="BL6" s="8">
        <f t="shared" si="53"/>
        <v>0.26712953983382631</v>
      </c>
      <c r="BM6" s="8">
        <f t="shared" si="54"/>
        <v>0.37985850254954756</v>
      </c>
      <c r="BN6" s="8">
        <f t="shared" si="55"/>
        <v>0.61975337424783206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1.2230769230769201</v>
      </c>
      <c r="F7">
        <f>VLOOKUP(B7,home!$B$2:$E$405,3,FALSE)</f>
        <v>0.77</v>
      </c>
      <c r="G7">
        <f>VLOOKUP(C7,away!$B$2:$E$405,4,FALSE)</f>
        <v>0.92</v>
      </c>
      <c r="H7">
        <f>VLOOKUP(A7,away!$A$2:$E$405,3,FALSE)</f>
        <v>1.0282051282051301</v>
      </c>
      <c r="I7">
        <f>VLOOKUP(C7,away!$B$2:$E$405,3,FALSE)</f>
        <v>0.36</v>
      </c>
      <c r="J7">
        <f>VLOOKUP(B7,home!$B$2:$E$405,4,FALSE)</f>
        <v>0.85</v>
      </c>
      <c r="K7" s="3">
        <f t="shared" si="0"/>
        <v>0.86642769230769023</v>
      </c>
      <c r="L7" s="3">
        <f t="shared" si="1"/>
        <v>0.31463076923076982</v>
      </c>
      <c r="M7" s="5">
        <f t="shared" si="2"/>
        <v>0.3069536679424793</v>
      </c>
      <c r="N7" s="5">
        <f t="shared" si="3"/>
        <v>0.26595315816078335</v>
      </c>
      <c r="O7" s="5">
        <f t="shared" si="4"/>
        <v>9.6577068662948559E-2</v>
      </c>
      <c r="P7" s="5">
        <f t="shared" si="5"/>
        <v>8.3677046731479854E-2</v>
      </c>
      <c r="Q7" s="5">
        <f t="shared" si="6"/>
        <v>0.11521459054359483</v>
      </c>
      <c r="R7" s="5">
        <f t="shared" si="7"/>
        <v>1.5193058701738191E-2</v>
      </c>
      <c r="S7" s="5">
        <f t="shared" si="8"/>
        <v>5.7026913838787848E-3</v>
      </c>
      <c r="T7" s="5">
        <f t="shared" si="9"/>
        <v>3.6250055249339427E-2</v>
      </c>
      <c r="U7" s="5">
        <f t="shared" si="10"/>
        <v>1.3163686790042291E-2</v>
      </c>
      <c r="V7" s="5">
        <f t="shared" si="11"/>
        <v>1.7273123429800244E-4</v>
      </c>
      <c r="W7" s="5">
        <f t="shared" si="12"/>
        <v>3.3275037268287434E-2</v>
      </c>
      <c r="X7" s="5">
        <f t="shared" si="13"/>
        <v>1.0469350571903811E-2</v>
      </c>
      <c r="Y7" s="5">
        <f t="shared" si="14"/>
        <v>1.6469899118923481E-3</v>
      </c>
      <c r="Z7" s="5">
        <f t="shared" si="15"/>
        <v>1.5934012487653761E-3</v>
      </c>
      <c r="AA7" s="5">
        <f t="shared" si="16"/>
        <v>1.3805669668879765E-3</v>
      </c>
      <c r="AB7" s="5">
        <f t="shared" si="17"/>
        <v>5.9808072559848849E-4</v>
      </c>
      <c r="AC7" s="5">
        <f t="shared" si="18"/>
        <v>2.9429603458608613E-6</v>
      </c>
      <c r="AD7" s="5">
        <f t="shared" si="19"/>
        <v>7.2076034379536663E-3</v>
      </c>
      <c r="AE7" s="5">
        <f t="shared" si="20"/>
        <v>2.2677338139937032E-3</v>
      </c>
      <c r="AF7" s="5">
        <f t="shared" si="21"/>
        <v>3.5674941715373322E-4</v>
      </c>
      <c r="AG7" s="5">
        <f t="shared" si="22"/>
        <v>3.7414781180569292E-5</v>
      </c>
      <c r="AH7" s="5">
        <f t="shared" si="23"/>
        <v>1.2533326514807986E-4</v>
      </c>
      <c r="AI7" s="5">
        <f t="shared" si="24"/>
        <v>1.0859221169163869E-4</v>
      </c>
      <c r="AJ7" s="5">
        <f t="shared" si="25"/>
        <v>4.7043649689287344E-5</v>
      </c>
      <c r="AK7" s="5">
        <f t="shared" si="26"/>
        <v>1.3586640279340208E-5</v>
      </c>
      <c r="AL7" s="5">
        <f t="shared" si="27"/>
        <v>3.2090605991473408E-8</v>
      </c>
      <c r="AM7" s="5">
        <f t="shared" si="28"/>
        <v>1.2489734427630344E-3</v>
      </c>
      <c r="AN7" s="5">
        <f t="shared" si="29"/>
        <v>3.929654750453364E-4</v>
      </c>
      <c r="AO7" s="5">
        <f t="shared" si="30"/>
        <v>6.1819514847324535E-5</v>
      </c>
      <c r="AP7" s="5">
        <f t="shared" si="31"/>
        <v>6.4834405032955727E-6</v>
      </c>
      <c r="AQ7" s="5">
        <f t="shared" si="32"/>
        <v>5.0997246820345378E-7</v>
      </c>
      <c r="AR7" s="5">
        <f t="shared" si="33"/>
        <v>7.8867403247488842E-6</v>
      </c>
      <c r="AS7" s="5">
        <f t="shared" si="34"/>
        <v>6.8332902194021785E-6</v>
      </c>
      <c r="AT7" s="5">
        <f t="shared" si="35"/>
        <v>2.9602759378326704E-6</v>
      </c>
      <c r="AU7" s="5">
        <f t="shared" si="36"/>
        <v>8.5495501647011467E-7</v>
      </c>
      <c r="AV7" s="5">
        <f t="shared" si="37"/>
        <v>1.8518917548677112E-7</v>
      </c>
      <c r="AW7" s="5">
        <f t="shared" si="38"/>
        <v>2.43001488645694E-10</v>
      </c>
      <c r="AX7" s="5">
        <f t="shared" si="39"/>
        <v>1.8035752962779442E-4</v>
      </c>
      <c r="AY7" s="5">
        <f t="shared" si="40"/>
        <v>5.6746028283354318E-5</v>
      </c>
      <c r="AZ7" s="5">
        <f t="shared" si="41"/>
        <v>8.9270232647913955E-6</v>
      </c>
      <c r="BA7" s="5">
        <f t="shared" si="42"/>
        <v>9.362387322474318E-7</v>
      </c>
      <c r="BB7" s="5">
        <f t="shared" si="43"/>
        <v>7.3642378127662543E-8</v>
      </c>
      <c r="BC7" s="5">
        <f t="shared" si="44"/>
        <v>4.6340316156579397E-9</v>
      </c>
      <c r="BD7" s="5">
        <f t="shared" si="45"/>
        <v>4.1356852918317868E-7</v>
      </c>
      <c r="BE7" s="5">
        <f t="shared" si="46"/>
        <v>3.5832722635126711E-7</v>
      </c>
      <c r="BF7" s="5">
        <f t="shared" si="47"/>
        <v>1.5523231590927187E-7</v>
      </c>
      <c r="BG7" s="5">
        <f t="shared" si="48"/>
        <v>4.4832525748282934E-8</v>
      </c>
      <c r="BH7" s="5">
        <f t="shared" si="49"/>
        <v>9.7110354561024677E-9</v>
      </c>
      <c r="BI7" s="5">
        <f t="shared" si="50"/>
        <v>1.6827820080298046E-9</v>
      </c>
      <c r="BJ7" s="8">
        <f t="shared" si="51"/>
        <v>0.47463648009802811</v>
      </c>
      <c r="BK7" s="8">
        <f t="shared" si="52"/>
        <v>0.3965658583713712</v>
      </c>
      <c r="BL7" s="8">
        <f t="shared" si="53"/>
        <v>0.12722672141911248</v>
      </c>
      <c r="BM7" s="8">
        <f t="shared" si="54"/>
        <v>0.116397124608971</v>
      </c>
      <c r="BN7" s="8">
        <f t="shared" si="55"/>
        <v>0.88356859074302396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1.2230769230769201</v>
      </c>
      <c r="F8">
        <f>VLOOKUP(B8,home!$B$2:$E$405,3,FALSE)</f>
        <v>1.23</v>
      </c>
      <c r="G8">
        <f>VLOOKUP(C8,away!$B$2:$E$405,4,FALSE)</f>
        <v>0.97</v>
      </c>
      <c r="H8">
        <f>VLOOKUP(A8,away!$A$2:$E$405,3,FALSE)</f>
        <v>1.0282051282051301</v>
      </c>
      <c r="I8">
        <f>VLOOKUP(C8,away!$B$2:$E$405,3,FALSE)</f>
        <v>1.1200000000000001</v>
      </c>
      <c r="J8">
        <f>VLOOKUP(B8,home!$B$2:$E$405,4,FALSE)</f>
        <v>1.22</v>
      </c>
      <c r="K8" s="3">
        <f t="shared" si="0"/>
        <v>1.4592530769230732</v>
      </c>
      <c r="L8" s="3">
        <f t="shared" si="1"/>
        <v>1.4049394871794898</v>
      </c>
      <c r="M8" s="5">
        <f t="shared" si="2"/>
        <v>5.702915993781274E-2</v>
      </c>
      <c r="N8" s="5">
        <f t="shared" si="3"/>
        <v>8.3219977113591304E-2</v>
      </c>
      <c r="O8" s="5">
        <f t="shared" si="4"/>
        <v>8.0122518717307745E-2</v>
      </c>
      <c r="P8" s="5">
        <f t="shared" si="5"/>
        <v>0.11691903196905784</v>
      </c>
      <c r="Q8" s="5">
        <f t="shared" si="6"/>
        <v>6.0719503832237925E-2</v>
      </c>
      <c r="R8" s="5">
        <f t="shared" si="7"/>
        <v>5.6283645179111712E-2</v>
      </c>
      <c r="S8" s="5">
        <f t="shared" si="8"/>
        <v>5.9925746984034321E-2</v>
      </c>
      <c r="T8" s="5">
        <f t="shared" si="9"/>
        <v>8.5307228575857416E-2</v>
      </c>
      <c r="U8" s="5">
        <f t="shared" si="10"/>
        <v>8.2132082408065257E-2</v>
      </c>
      <c r="V8" s="5">
        <f t="shared" si="11"/>
        <v>1.3650833937967788E-2</v>
      </c>
      <c r="W8" s="5">
        <f t="shared" si="12"/>
        <v>2.9535040932145179E-2</v>
      </c>
      <c r="X8" s="5">
        <f t="shared" si="13"/>
        <v>4.1494945261033291E-2</v>
      </c>
      <c r="Y8" s="5">
        <f t="shared" si="14"/>
        <v>2.9148943557788558E-2</v>
      </c>
      <c r="Z8" s="5">
        <f t="shared" si="15"/>
        <v>2.6358371864844531E-2</v>
      </c>
      <c r="AA8" s="5">
        <f t="shared" si="16"/>
        <v>3.8463535246456938E-2</v>
      </c>
      <c r="AB8" s="5">
        <f t="shared" si="17"/>
        <v>2.8064016078865685E-2</v>
      </c>
      <c r="AC8" s="5">
        <f t="shared" si="18"/>
        <v>1.749151542975947E-3</v>
      </c>
      <c r="AD8" s="5">
        <f t="shared" si="19"/>
        <v>1.077477483932044E-2</v>
      </c>
      <c r="AE8" s="5">
        <f t="shared" si="20"/>
        <v>1.5137906637229331E-2</v>
      </c>
      <c r="AF8" s="5">
        <f t="shared" si="21"/>
        <v>1.0633921393939986E-2</v>
      </c>
      <c r="AG8" s="5">
        <f t="shared" si="22"/>
        <v>4.9800053566363507E-3</v>
      </c>
      <c r="AH8" s="5">
        <f t="shared" si="23"/>
        <v>9.2579793626702423E-3</v>
      </c>
      <c r="AI8" s="5">
        <f t="shared" si="24"/>
        <v>1.3509734871066863E-2</v>
      </c>
      <c r="AJ8" s="5">
        <f t="shared" si="25"/>
        <v>9.8570610895096292E-3</v>
      </c>
      <c r="AK8" s="5">
        <f t="shared" si="26"/>
        <v>4.7946489080952105E-3</v>
      </c>
      <c r="AL8" s="5">
        <f t="shared" si="27"/>
        <v>1.434417798858953E-4</v>
      </c>
      <c r="AM8" s="5">
        <f t="shared" si="28"/>
        <v>3.1446246674863335E-3</v>
      </c>
      <c r="AN8" s="5">
        <f t="shared" si="29"/>
        <v>4.4180073677102232E-3</v>
      </c>
      <c r="AO8" s="5">
        <f t="shared" si="30"/>
        <v>3.1035165027730048E-3</v>
      </c>
      <c r="AP8" s="5">
        <f t="shared" si="31"/>
        <v>1.4534176279529967E-3</v>
      </c>
      <c r="AQ8" s="5">
        <f t="shared" si="32"/>
        <v>5.1049095421847848E-4</v>
      </c>
      <c r="AR8" s="5">
        <f t="shared" si="33"/>
        <v>2.6013801556216422E-3</v>
      </c>
      <c r="AS8" s="5">
        <f t="shared" si="34"/>
        <v>3.7960719963375041E-3</v>
      </c>
      <c r="AT8" s="5">
        <f t="shared" si="35"/>
        <v>2.7697148704385081E-3</v>
      </c>
      <c r="AU8" s="5">
        <f t="shared" si="36"/>
        <v>1.3472383156289949E-3</v>
      </c>
      <c r="AV8" s="5">
        <f t="shared" si="37"/>
        <v>4.9149041435756727E-4</v>
      </c>
      <c r="AW8" s="5">
        <f t="shared" si="38"/>
        <v>8.1688590277838684E-6</v>
      </c>
      <c r="AX8" s="5">
        <f t="shared" si="39"/>
        <v>7.6480053696627098E-4</v>
      </c>
      <c r="AY8" s="5">
        <f t="shared" si="40"/>
        <v>1.0744984741999912E-3</v>
      </c>
      <c r="AZ8" s="5">
        <f t="shared" si="41"/>
        <v>7.5480266765884005E-4</v>
      </c>
      <c r="BA8" s="5">
        <f t="shared" si="42"/>
        <v>3.5348402427410729E-4</v>
      </c>
      <c r="BB8" s="5">
        <f t="shared" si="43"/>
        <v>1.2415591594745165E-4</v>
      </c>
      <c r="BC8" s="5">
        <f t="shared" si="44"/>
        <v>3.488630977630246E-5</v>
      </c>
      <c r="BD8" s="5">
        <f t="shared" si="45"/>
        <v>6.0913028363299528E-4</v>
      </c>
      <c r="BE8" s="5">
        <f t="shared" si="46"/>
        <v>8.8887524063847271E-4</v>
      </c>
      <c r="BF8" s="5">
        <f t="shared" si="47"/>
        <v>6.4854696495121426E-4</v>
      </c>
      <c r="BG8" s="5">
        <f t="shared" si="48"/>
        <v>3.1546471804472671E-4</v>
      </c>
      <c r="BH8" s="5">
        <f t="shared" si="49"/>
        <v>1.1508571511685928E-4</v>
      </c>
      <c r="BI8" s="5">
        <f t="shared" si="50"/>
        <v>3.3587836778833834E-5</v>
      </c>
      <c r="BJ8" s="8">
        <f t="shared" si="51"/>
        <v>0.3866889325487437</v>
      </c>
      <c r="BK8" s="8">
        <f t="shared" si="52"/>
        <v>0.25049186462593453</v>
      </c>
      <c r="BL8" s="8">
        <f t="shared" si="53"/>
        <v>0.33610180837269671</v>
      </c>
      <c r="BM8" s="8">
        <f t="shared" si="54"/>
        <v>0.54428081104792814</v>
      </c>
      <c r="BN8" s="8">
        <f t="shared" si="55"/>
        <v>0.45429383674911922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1.3361111111111099</v>
      </c>
      <c r="F9">
        <f>VLOOKUP(B9,home!$B$2:$E$405,3,FALSE)</f>
        <v>0.89</v>
      </c>
      <c r="G9">
        <f>VLOOKUP(C9,away!$B$2:$E$405,4,FALSE)</f>
        <v>1.03</v>
      </c>
      <c r="H9">
        <f>VLOOKUP(A9,away!$A$2:$E$405,3,FALSE)</f>
        <v>1.30277777777778</v>
      </c>
      <c r="I9">
        <f>VLOOKUP(C9,away!$B$2:$E$405,3,FALSE)</f>
        <v>0.98</v>
      </c>
      <c r="J9">
        <f>VLOOKUP(B9,home!$B$2:$E$405,4,FALSE)</f>
        <v>1.1000000000000001</v>
      </c>
      <c r="K9" s="3">
        <f t="shared" ref="K9:K17" si="56">E9*F9*G9</f>
        <v>1.2248130555555545</v>
      </c>
      <c r="L9" s="3">
        <f t="shared" ref="L9:L17" si="57">H9*I9*J9</f>
        <v>1.4043944444444469</v>
      </c>
      <c r="M9" s="5">
        <f t="shared" ref="M9:M19" si="58">_xlfn.POISSON.DIST(0,K9,FALSE) * _xlfn.POISSON.DIST(0,L9,FALSE)</f>
        <v>7.213560706073506E-2</v>
      </c>
      <c r="N9" s="5">
        <f t="shared" ref="N9:N19" si="59">_xlfn.POISSON.DIST(1,K9,FALSE) * _xlfn.POISSON.DIST(0,L9,FALSE)</f>
        <v>8.8352633298413752E-2</v>
      </c>
      <c r="O9" s="5">
        <f t="shared" ref="O9:O19" si="60">_xlfn.POISSON.DIST(0,K9,FALSE) * _xlfn.POISSON.DIST(1,L9,FALSE)</f>
        <v>0.10130684580272394</v>
      </c>
      <c r="P9" s="5">
        <f t="shared" ref="P9:P19" si="61">_xlfn.POISSON.DIST(1,K9,FALSE) * _xlfn.POISSON.DIST(1,L9,FALSE)</f>
        <v>0.1240819473563297</v>
      </c>
      <c r="Q9" s="5">
        <f t="shared" ref="Q9:Q19" si="62">_xlfn.POISSON.DIST(2,K9,FALSE) * _xlfn.POISSON.DIST(0,L9,FALSE)</f>
        <v>5.4107729378304804E-2</v>
      </c>
      <c r="R9" s="5">
        <f t="shared" ref="R9:R19" si="63">_xlfn.POISSON.DIST(0,K9,FALSE) * _xlfn.POISSON.DIST(2,L9,FALSE)</f>
        <v>7.1137385714767881E-2</v>
      </c>
      <c r="S9" s="5">
        <f t="shared" ref="S9:S19" si="64">_xlfn.POISSON.DIST(2,K9,FALSE) * _xlfn.POISSON.DIST(2,L9,FALSE)</f>
        <v>5.3358980006836094E-2</v>
      </c>
      <c r="T9" s="5">
        <f t="shared" ref="T9:T19" si="65">_xlfn.POISSON.DIST(2,K9,FALSE) * _xlfn.POISSON.DIST(1,L9,FALSE)</f>
        <v>7.5988594540394847E-2</v>
      </c>
      <c r="U9" s="5">
        <f t="shared" ref="U9:U19" si="66">_xlfn.POISSON.DIST(1,K9,FALSE) * _xlfn.POISSON.DIST(2,L9,FALSE)</f>
        <v>8.7129998761538902E-2</v>
      </c>
      <c r="V9" s="5">
        <f t="shared" ref="V9:V19" si="67">_xlfn.POISSON.DIST(3,K9,FALSE) * _xlfn.POISSON.DIST(3,L9,FALSE)</f>
        <v>1.019820926781413E-2</v>
      </c>
      <c r="W9" s="5">
        <f t="shared" ref="W9:W19" si="68">_xlfn.POISSON.DIST(3,K9,FALSE) * _xlfn.POISSON.DIST(0,L9,FALSE)</f>
        <v>2.2090617783004845E-2</v>
      </c>
      <c r="X9" s="5">
        <f t="shared" ref="X9:X19" si="69">_xlfn.POISSON.DIST(3,K9,FALSE) * _xlfn.POISSON.DIST(1,L9,FALSE)</f>
        <v>3.1023940888797705E-2</v>
      </c>
      <c r="Y9" s="5">
        <f t="shared" ref="Y9:Y19" si="70">_xlfn.POISSON.DIST(3,K9,FALSE) * _xlfn.POISSON.DIST(2,L9,FALSE)</f>
        <v>2.1784925114500215E-2</v>
      </c>
      <c r="Z9" s="5">
        <f t="shared" ref="Z9:Z19" si="71">_xlfn.POISSON.DIST(0,K9,FALSE) * _xlfn.POISSON.DIST(3,L9,FALSE)</f>
        <v>3.3301649763373908E-2</v>
      </c>
      <c r="AA9" s="5">
        <f t="shared" ref="AA9:AA19" si="72">_xlfn.POISSON.DIST(1,K9,FALSE) * _xlfn.POISSON.DIST(3,L9,FALSE)</f>
        <v>4.0788295401718903E-2</v>
      </c>
      <c r="AB9" s="5">
        <f t="shared" ref="AB9:AB19" si="73">_xlfn.POISSON.DIST(2,K9,FALSE) * _xlfn.POISSON.DIST(3,L9,FALSE)</f>
        <v>2.497901836094096E-2</v>
      </c>
      <c r="AC9" s="5">
        <f t="shared" ref="AC9:AC19" si="74">_xlfn.POISSON.DIST(4,K9,FALSE) * _xlfn.POISSON.DIST(4,L9,FALSE)</f>
        <v>1.0963843976112969E-3</v>
      </c>
      <c r="AD9" s="5">
        <f t="shared" ref="AD9:AD19" si="75">_xlfn.POISSON.DIST(4,K9,FALSE) * _xlfn.POISSON.DIST(0,L9,FALSE)</f>
        <v>6.7642192664780073E-3</v>
      </c>
      <c r="AE9" s="5">
        <f t="shared" ref="AE9:AE19" si="76">_xlfn.POISSON.DIST(4,K9,FALSE) * _xlfn.POISSON.DIST(1,L9,FALSE)</f>
        <v>9.4996319588458045E-3</v>
      </c>
      <c r="AF9" s="5">
        <f t="shared" ref="AF9:AF19" si="77">_xlfn.POISSON.DIST(4,K9,FALSE) * _xlfn.POISSON.DIST(2,L9,FALSE)</f>
        <v>6.6706151736349853E-3</v>
      </c>
      <c r="AG9" s="5">
        <f t="shared" ref="AG9:AG19" si="78">_xlfn.POISSON.DIST(4,K9,FALSE) * _xlfn.POISSON.DIST(3,L9,FALSE)</f>
        <v>3.122724963626599E-3</v>
      </c>
      <c r="AH9" s="5">
        <f t="shared" ref="AH9:AH19" si="79">_xlfn.POISSON.DIST(0,K9,FALSE) * _xlfn.POISSON.DIST(4,L9,FALSE)</f>
        <v>1.1692162979629271E-2</v>
      </c>
      <c r="AI9" s="5">
        <f t="shared" ref="AI9:AI19" si="80">_xlfn.POISSON.DIST(1,K9,FALSE) * _xlfn.POISSON.DIST(4,L9,FALSE)</f>
        <v>1.4320713865133264E-2</v>
      </c>
      <c r="AJ9" s="5">
        <f t="shared" ref="AJ9:AJ19" si="81">_xlfn.POISSON.DIST(2,K9,FALSE) * _xlfn.POISSON.DIST(4,L9,FALSE)</f>
        <v>8.7700986534453365E-3</v>
      </c>
      <c r="AK9" s="5">
        <f t="shared" ref="AK9:AK19" si="82">_xlfn.POISSON.DIST(3,K9,FALSE) * _xlfn.POISSON.DIST(4,L9,FALSE)</f>
        <v>3.5805771097500117E-3</v>
      </c>
      <c r="AL9" s="5">
        <f t="shared" ref="AL9:AL19" si="83">_xlfn.POISSON.DIST(5,K9,FALSE) * _xlfn.POISSON.DIST(5,L9,FALSE)</f>
        <v>7.5436537737688932E-5</v>
      </c>
      <c r="AM9" s="5">
        <f t="shared" ref="AM9:AM19" si="84">_xlfn.POISSON.DIST(5,K9,FALSE) * _xlfn.POISSON.DIST(0,L9,FALSE)</f>
        <v>1.6569808136445352E-3</v>
      </c>
      <c r="AN9" s="5">
        <f t="shared" ref="AN9:AN19" si="85">_xlfn.POISSON.DIST(5,K9,FALSE) * _xlfn.POISSON.DIST(1,L9,FALSE)</f>
        <v>2.3270546492334242E-3</v>
      </c>
      <c r="AO9" s="5">
        <f t="shared" ref="AO9:AO19" si="86">_xlfn.POISSON.DIST(5,K9,FALSE) * _xlfn.POISSON.DIST(2,L9,FALSE)</f>
        <v>1.6340513106510217E-3</v>
      </c>
      <c r="AP9" s="5">
        <f t="shared" ref="AP9:AP19" si="87">_xlfn.POISSON.DIST(5,K9,FALSE) * _xlfn.POISSON.DIST(3,L9,FALSE)</f>
        <v>7.6495086087182015E-4</v>
      </c>
      <c r="AQ9" s="5">
        <f t="shared" ref="AQ9:AQ19" si="88">_xlfn.POISSON.DIST(5,K9,FALSE) * _xlfn.POISSON.DIST(4,L9,FALSE)</f>
        <v>2.6857318482034553E-4</v>
      </c>
      <c r="AR9" s="5">
        <f t="shared" ref="AR9:AR19" si="89">_xlfn.POISSON.DIST(0,K9,FALSE) * _xlfn.POISSON.DIST(5,L9,FALSE)</f>
        <v>3.2840817464260732E-3</v>
      </c>
      <c r="AS9" s="5">
        <f t="shared" ref="AS9:AS19" si="90">_xlfn.POISSON.DIST(1,K9,FALSE) * _xlfn.POISSON.DIST(5,L9,FALSE)</f>
        <v>4.0223861985343402E-3</v>
      </c>
      <c r="AT9" s="5">
        <f t="shared" ref="AT9:AT19" si="91">_xlfn.POISSON.DIST(2,K9,FALSE) * _xlfn.POISSON.DIST(5,L9,FALSE)</f>
        <v>2.4633355652256693E-3</v>
      </c>
      <c r="AU9" s="5">
        <f t="shared" ref="AU9:AU19" si="92">_xlfn.POISSON.DIST(3,K9,FALSE) * _xlfn.POISSON.DIST(5,L9,FALSE)</f>
        <v>1.0057085201675734E-3</v>
      </c>
      <c r="AV9" s="5">
        <f t="shared" ref="AV9:AV19" si="93">_xlfn.POISSON.DIST(4,K9,FALSE) * _xlfn.POISSON.DIST(5,L9,FALSE)</f>
        <v>3.0795123139617511E-4</v>
      </c>
      <c r="AW9" s="5">
        <f t="shared" ref="AW9:AW19" si="94">_xlfn.POISSON.DIST(6,K9,FALSE) * _xlfn.POISSON.DIST(6,L9,FALSE)</f>
        <v>3.6044429550084574E-6</v>
      </c>
      <c r="AX9" s="5">
        <f t="shared" ref="AX9:AX19" si="95">_xlfn.POISSON.DIST(6,K9,FALSE) * _xlfn.POISSON.DIST(0,L9,FALSE)</f>
        <v>3.3824862222614857E-4</v>
      </c>
      <c r="AY9" s="5">
        <f t="shared" ref="AY9:AY19" si="96">_xlfn.POISSON.DIST(6,K9,FALSE) * _xlfn.POISSON.DIST(1,L9,FALSE)</f>
        <v>4.7503448589539146E-4</v>
      </c>
      <c r="AZ9" s="5">
        <f t="shared" ref="AZ9:AZ19" si="97">_xlfn.POISSON.DIST(6,K9,FALSE) * _xlfn.POISSON.DIST(2,L9,FALSE)</f>
        <v>3.3356789645550596E-4</v>
      </c>
      <c r="BA9" s="5">
        <f t="shared" ref="BA9:BA19" si="98">_xlfn.POISSON.DIST(6,K9,FALSE) * _xlfn.POISSON.DIST(3,L9,FALSE)</f>
        <v>1.561536335423776E-4</v>
      </c>
      <c r="BB9" s="5">
        <f t="shared" ref="BB9:BB19" si="99">_xlfn.POISSON.DIST(6,K9,FALSE) * _xlfn.POISSON.DIST(4,L9,FALSE)</f>
        <v>5.4825323856682334E-5</v>
      </c>
      <c r="BC9" s="5">
        <f t="shared" ref="BC9:BC19" si="100">_xlfn.POISSON.DIST(6,K9,FALSE) * _xlfn.POISSON.DIST(5,L9,FALSE)</f>
        <v>1.5399276047838443E-5</v>
      </c>
      <c r="BD9" s="5">
        <f t="shared" ref="BD9:BD19" si="101">_xlfn.POISSON.DIST(0,K9,FALSE) * _xlfn.POISSON.DIST(6,L9,FALSE)</f>
        <v>7.6869102663036561E-4</v>
      </c>
      <c r="BE9" s="5">
        <f t="shared" ref="BE9:BE19" si="102">_xlfn.POISSON.DIST(1,K9,FALSE) * _xlfn.POISSON.DIST(6,L9,FALSE)</f>
        <v>9.4150280510527421E-4</v>
      </c>
      <c r="BF9" s="5">
        <f t="shared" ref="BF9:BF19" si="103">_xlfn.POISSON.DIST(2,K9,FALSE) * _xlfn.POISSON.DIST(6,L9,FALSE)</f>
        <v>5.765824637675585E-4</v>
      </c>
      <c r="BG9" s="5">
        <f t="shared" ref="BG9:BG19" si="104">_xlfn.POISSON.DIST(3,K9,FALSE) * _xlfn.POISSON.DIST(6,L9,FALSE)</f>
        <v>2.3540190974229765E-4</v>
      </c>
      <c r="BH9" s="5">
        <f t="shared" ref="BH9:BH19" si="105">_xlfn.POISSON.DIST(4,K9,FALSE) * _xlfn.POISSON.DIST(6,L9,FALSE)</f>
        <v>7.20808330887691E-5</v>
      </c>
      <c r="BI9" s="5">
        <f t="shared" ref="BI9:BI19" si="106">_xlfn.POISSON.DIST(5,K9,FALSE) * _xlfn.POISSON.DIST(6,L9,FALSE)</f>
        <v>1.7657109084489031E-5</v>
      </c>
      <c r="BJ9" s="8">
        <f t="shared" ref="BJ9:BJ19" si="107">SUM(N9,Q9,T9,W9,X9,Y9,AD9,AE9,AF9,AG9,AM9,AN9,AO9,AP9,AQ9,AX9,AY9,AZ9,BA9,BB9,BC9)</f>
        <v>0.32743047242324652</v>
      </c>
      <c r="BK9" s="8">
        <f t="shared" ref="BK9:BK19" si="108">SUM(M9,P9,S9,V9,AC9,AL9,AY9)</f>
        <v>0.26142159911295931</v>
      </c>
      <c r="BL9" s="8">
        <f t="shared" ref="BL9:BL19" si="109">SUM(O9,R9,U9,AA9,AB9,AH9,AI9,AJ9,AK9,AR9,AS9,AT9,AU9,AV9,BD9,BE9,BF9,BG9,BH9,BI9)</f>
        <v>0.3774004760588171</v>
      </c>
      <c r="BM9" s="8">
        <f t="shared" ref="BM9:BM19" si="110">SUM(S9:BI9)</f>
        <v>0.48796061870418139</v>
      </c>
      <c r="BN9" s="8">
        <f t="shared" ref="BN9:BN19" si="111">SUM(M9:R9)</f>
        <v>0.51112214861127514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1.3361111111111099</v>
      </c>
      <c r="F10">
        <f>VLOOKUP(B10,home!$B$2:$E$405,3,FALSE)</f>
        <v>0.75</v>
      </c>
      <c r="G10">
        <f>VLOOKUP(C10,away!$B$2:$E$405,4,FALSE)</f>
        <v>0.7</v>
      </c>
      <c r="H10">
        <f>VLOOKUP(A10,away!$A$2:$E$405,3,FALSE)</f>
        <v>1.30277777777778</v>
      </c>
      <c r="I10">
        <f>VLOOKUP(C10,away!$B$2:$E$405,3,FALSE)</f>
        <v>0.98</v>
      </c>
      <c r="J10">
        <f>VLOOKUP(B10,home!$B$2:$E$405,4,FALSE)</f>
        <v>1.74</v>
      </c>
      <c r="K10" s="3">
        <f t="shared" si="56"/>
        <v>0.70145833333333263</v>
      </c>
      <c r="L10" s="3">
        <f t="shared" si="57"/>
        <v>2.2214966666666704</v>
      </c>
      <c r="M10" s="5">
        <f t="shared" si="58"/>
        <v>5.3774548497764439E-2</v>
      </c>
      <c r="N10" s="5">
        <f t="shared" si="59"/>
        <v>3.7720605164994314E-2</v>
      </c>
      <c r="O10" s="5">
        <f t="shared" si="60"/>
        <v>0.11945998023928892</v>
      </c>
      <c r="P10" s="5">
        <f t="shared" si="61"/>
        <v>8.3796198638684455E-2</v>
      </c>
      <c r="Q10" s="5">
        <f t="shared" si="62"/>
        <v>1.3229716415680801E-2</v>
      </c>
      <c r="R10" s="5">
        <f t="shared" si="63"/>
        <v>0.13268997395082335</v>
      </c>
      <c r="S10" s="5">
        <f t="shared" si="64"/>
        <v>3.2644639064639373E-2</v>
      </c>
      <c r="T10" s="5">
        <f t="shared" si="65"/>
        <v>2.9389770918380232E-2</v>
      </c>
      <c r="U10" s="5">
        <f t="shared" si="66"/>
        <v>9.3076487977587885E-2</v>
      </c>
      <c r="V10" s="5">
        <f t="shared" si="67"/>
        <v>5.6521920085637264E-3</v>
      </c>
      <c r="W10" s="5">
        <f t="shared" si="68"/>
        <v>3.09336494247203E-3</v>
      </c>
      <c r="X10" s="5">
        <f t="shared" si="69"/>
        <v>6.8718999084851516E-3</v>
      </c>
      <c r="Y10" s="5">
        <f t="shared" si="70"/>
        <v>7.6329513701833829E-3</v>
      </c>
      <c r="Z10" s="5">
        <f t="shared" si="71"/>
        <v>9.8256778277280465E-2</v>
      </c>
      <c r="AA10" s="5">
        <f t="shared" si="72"/>
        <v>6.8923035929083956E-2</v>
      </c>
      <c r="AB10" s="5">
        <f t="shared" si="73"/>
        <v>2.4173318955544313E-2</v>
      </c>
      <c r="AC10" s="5">
        <f t="shared" si="74"/>
        <v>5.5048370642442606E-4</v>
      </c>
      <c r="AD10" s="5">
        <f t="shared" si="75"/>
        <v>5.4246665423454753E-4</v>
      </c>
      <c r="AE10" s="5">
        <f t="shared" si="76"/>
        <v>1.2050878641598687E-3</v>
      </c>
      <c r="AF10" s="5">
        <f t="shared" si="77"/>
        <v>1.3385493366358031E-3</v>
      </c>
      <c r="AG10" s="5">
        <f t="shared" si="78"/>
        <v>9.9119429650177315E-4</v>
      </c>
      <c r="AH10" s="5">
        <f t="shared" si="79"/>
        <v>5.4569276355096161E-2</v>
      </c>
      <c r="AI10" s="5">
        <f t="shared" si="80"/>
        <v>3.8278073643251795E-2</v>
      </c>
      <c r="AJ10" s="5">
        <f t="shared" si="81"/>
        <v>1.3425236870502982E-2</v>
      </c>
      <c r="AK10" s="5">
        <f t="shared" si="82"/>
        <v>3.1390814265960772E-3</v>
      </c>
      <c r="AL10" s="5">
        <f t="shared" si="83"/>
        <v>3.4312471828800679E-5</v>
      </c>
      <c r="AM10" s="5">
        <f t="shared" si="84"/>
        <v>7.6103551033654998E-5</v>
      </c>
      <c r="AN10" s="5">
        <f t="shared" si="85"/>
        <v>1.6906378494276143E-4</v>
      </c>
      <c r="AO10" s="5">
        <f t="shared" si="86"/>
        <v>1.8778731735219771E-4</v>
      </c>
      <c r="AP10" s="5">
        <f t="shared" si="87"/>
        <v>1.390562998467278E-4</v>
      </c>
      <c r="AQ10" s="5">
        <f t="shared" si="88"/>
        <v>7.7228276647126702E-5</v>
      </c>
      <c r="AR10" s="5">
        <f t="shared" si="89"/>
        <v>2.4245093105051688E-2</v>
      </c>
      <c r="AS10" s="5">
        <f t="shared" si="90"/>
        <v>1.7006922600981033E-2</v>
      </c>
      <c r="AT10" s="5">
        <f t="shared" si="91"/>
        <v>5.9648237914065689E-3</v>
      </c>
      <c r="AU10" s="5">
        <f t="shared" si="92"/>
        <v>1.3946917851156879E-3</v>
      </c>
      <c r="AV10" s="5">
        <f t="shared" si="93"/>
        <v>2.4457954377523521E-4</v>
      </c>
      <c r="AW10" s="5">
        <f t="shared" si="94"/>
        <v>1.4852414103950956E-6</v>
      </c>
      <c r="AX10" s="5">
        <f t="shared" si="95"/>
        <v>8.8972450114693088E-6</v>
      </c>
      <c r="AY10" s="5">
        <f t="shared" si="96"/>
        <v>1.9765200135495729E-5</v>
      </c>
      <c r="AZ10" s="5">
        <f t="shared" si="97"/>
        <v>2.1954163108501701E-5</v>
      </c>
      <c r="BA10" s="5">
        <f t="shared" si="98"/>
        <v>1.625703338833097E-5</v>
      </c>
      <c r="BB10" s="5">
        <f t="shared" si="99"/>
        <v>9.028736370516503E-6</v>
      </c>
      <c r="BC10" s="5">
        <f t="shared" si="100"/>
        <v>4.0114615502629073E-6</v>
      </c>
      <c r="BD10" s="5">
        <f t="shared" si="101"/>
        <v>8.976732252649243E-3</v>
      </c>
      <c r="BE10" s="5">
        <f t="shared" si="102"/>
        <v>6.2968036447229106E-3</v>
      </c>
      <c r="BF10" s="5">
        <f t="shared" si="103"/>
        <v>2.2084726949772931E-3</v>
      </c>
      <c r="BG10" s="5">
        <f t="shared" si="104"/>
        <v>5.1638385861031537E-4</v>
      </c>
      <c r="BH10" s="5">
        <f t="shared" si="105"/>
        <v>9.0555440205256771E-5</v>
      </c>
      <c r="BI10" s="5">
        <f t="shared" si="106"/>
        <v>1.2704173632129137E-5</v>
      </c>
      <c r="BJ10" s="8">
        <f t="shared" si="107"/>
        <v>0.10274475994111491</v>
      </c>
      <c r="BK10" s="8">
        <f t="shared" si="108"/>
        <v>0.17647213958804076</v>
      </c>
      <c r="BL10" s="8">
        <f t="shared" si="109"/>
        <v>0.61469222823890279</v>
      </c>
      <c r="BM10" s="8">
        <f t="shared" si="110"/>
        <v>0.55147660317937763</v>
      </c>
      <c r="BN10" s="8">
        <f t="shared" si="111"/>
        <v>0.44067102290723636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1.3361111111111099</v>
      </c>
      <c r="F11">
        <f>VLOOKUP(B11,home!$B$2:$E$405,3,FALSE)</f>
        <v>0.96</v>
      </c>
      <c r="G11">
        <f>VLOOKUP(C11,away!$B$2:$E$405,4,FALSE)</f>
        <v>0.81</v>
      </c>
      <c r="H11">
        <f>VLOOKUP(A11,away!$A$2:$E$405,3,FALSE)</f>
        <v>1.30277777777778</v>
      </c>
      <c r="I11">
        <f>VLOOKUP(C11,away!$B$2:$E$405,3,FALSE)</f>
        <v>0.94</v>
      </c>
      <c r="J11">
        <f>VLOOKUP(B11,home!$B$2:$E$405,4,FALSE)</f>
        <v>0.55000000000000004</v>
      </c>
      <c r="K11" s="3">
        <f t="shared" si="56"/>
        <v>1.0389599999999992</v>
      </c>
      <c r="L11" s="3">
        <f t="shared" si="57"/>
        <v>0.67353611111111222</v>
      </c>
      <c r="M11" s="5">
        <f t="shared" si="58"/>
        <v>0.18041489448258499</v>
      </c>
      <c r="N11" s="5">
        <f t="shared" si="59"/>
        <v>0.18744385877162636</v>
      </c>
      <c r="O11" s="5">
        <f t="shared" si="60"/>
        <v>0.12151594641632196</v>
      </c>
      <c r="P11" s="5">
        <f t="shared" si="61"/>
        <v>0.12625020768870177</v>
      </c>
      <c r="Q11" s="5">
        <f t="shared" si="62"/>
        <v>9.7373335754684376E-2</v>
      </c>
      <c r="R11" s="5">
        <f t="shared" si="63"/>
        <v>4.0922688993617895E-2</v>
      </c>
      <c r="S11" s="5">
        <f t="shared" si="64"/>
        <v>2.2086750358323231E-2</v>
      </c>
      <c r="T11" s="5">
        <f t="shared" si="65"/>
        <v>6.5584457890126735E-2</v>
      </c>
      <c r="U11" s="5">
        <f t="shared" si="66"/>
        <v>4.2517036956809216E-2</v>
      </c>
      <c r="V11" s="5">
        <f t="shared" si="67"/>
        <v>1.7173112920292114E-3</v>
      </c>
      <c r="W11" s="5">
        <f t="shared" si="68"/>
        <v>3.3722333638562273E-2</v>
      </c>
      <c r="X11" s="5">
        <f t="shared" si="69"/>
        <v>2.2713209456508676E-2</v>
      </c>
      <c r="Y11" s="5">
        <f t="shared" si="70"/>
        <v>7.6490833840944959E-3</v>
      </c>
      <c r="Z11" s="5">
        <f t="shared" si="71"/>
        <v>9.1876362669903056E-3</v>
      </c>
      <c r="AA11" s="5">
        <f t="shared" si="72"/>
        <v>9.5455865759522408E-3</v>
      </c>
      <c r="AB11" s="5">
        <f t="shared" si="73"/>
        <v>4.9587413144756651E-3</v>
      </c>
      <c r="AC11" s="5">
        <f t="shared" si="74"/>
        <v>7.5108442372037913E-5</v>
      </c>
      <c r="AD11" s="5">
        <f t="shared" si="75"/>
        <v>8.7590389392801556E-3</v>
      </c>
      <c r="AE11" s="5">
        <f t="shared" si="76"/>
        <v>5.8995290242335576E-3</v>
      </c>
      <c r="AF11" s="5">
        <f t="shared" si="77"/>
        <v>1.9867729181847027E-3</v>
      </c>
      <c r="AG11" s="5">
        <f t="shared" si="78"/>
        <v>4.4605443499166691E-4</v>
      </c>
      <c r="AH11" s="5">
        <f t="shared" si="79"/>
        <v>1.5470512003930162E-3</v>
      </c>
      <c r="AI11" s="5">
        <f t="shared" si="80"/>
        <v>1.6073243151603269E-3</v>
      </c>
      <c r="AJ11" s="5">
        <f t="shared" si="81"/>
        <v>8.3497283523948588E-4</v>
      </c>
      <c r="AK11" s="5">
        <f t="shared" si="82"/>
        <v>2.8916779230013853E-4</v>
      </c>
      <c r="AL11" s="5">
        <f t="shared" si="83"/>
        <v>2.1023666534494467E-6</v>
      </c>
      <c r="AM11" s="5">
        <f t="shared" si="84"/>
        <v>1.8200582192709016E-3</v>
      </c>
      <c r="AN11" s="5">
        <f t="shared" si="85"/>
        <v>1.2258749350035391E-3</v>
      </c>
      <c r="AO11" s="5">
        <f t="shared" si="86"/>
        <v>4.1283551821543558E-4</v>
      </c>
      <c r="AP11" s="5">
        <f t="shared" si="87"/>
        <v>9.2686543155788426E-5</v>
      </c>
      <c r="AQ11" s="5">
        <f t="shared" si="88"/>
        <v>1.5606933457370498E-5</v>
      </c>
      <c r="AR11" s="5">
        <f t="shared" si="89"/>
        <v>2.0839896984049811E-4</v>
      </c>
      <c r="AS11" s="5">
        <f t="shared" si="90"/>
        <v>2.1651819370548374E-4</v>
      </c>
      <c r="AT11" s="5">
        <f t="shared" si="91"/>
        <v>1.1247687126612459E-4</v>
      </c>
      <c r="AU11" s="5">
        <f t="shared" si="92"/>
        <v>3.8952990056884243E-5</v>
      </c>
      <c r="AV11" s="5">
        <f t="shared" si="93"/>
        <v>1.0117649637375103E-5</v>
      </c>
      <c r="AW11" s="5">
        <f t="shared" si="94"/>
        <v>4.086633315654147E-8</v>
      </c>
      <c r="AX11" s="5">
        <f t="shared" si="95"/>
        <v>3.1516128124894899E-4</v>
      </c>
      <c r="AY11" s="5">
        <f t="shared" si="96"/>
        <v>2.1227250374521259E-4</v>
      </c>
      <c r="AZ11" s="5">
        <f t="shared" si="97"/>
        <v>7.1486598334184742E-5</v>
      </c>
      <c r="BA11" s="5">
        <f t="shared" si="98"/>
        <v>1.6049601812856305E-5</v>
      </c>
      <c r="BB11" s="5">
        <f t="shared" si="99"/>
        <v>2.7024965974782723E-6</v>
      </c>
      <c r="BC11" s="5">
        <f t="shared" si="100"/>
        <v>3.6404580971130579E-7</v>
      </c>
      <c r="BD11" s="5">
        <f t="shared" si="101"/>
        <v>2.3394038617655169E-5</v>
      </c>
      <c r="BE11" s="5">
        <f t="shared" si="102"/>
        <v>2.4305470362198997E-5</v>
      </c>
      <c r="BF11" s="5">
        <f t="shared" si="103"/>
        <v>1.2626205743755123E-5</v>
      </c>
      <c r="BG11" s="5">
        <f t="shared" si="104"/>
        <v>4.3727075731772712E-6</v>
      </c>
      <c r="BH11" s="5">
        <f t="shared" si="105"/>
        <v>1.1357670650570634E-6</v>
      </c>
      <c r="BI11" s="5">
        <f t="shared" si="106"/>
        <v>2.3600330998233726E-7</v>
      </c>
      <c r="BJ11" s="8">
        <f t="shared" si="107"/>
        <v>0.43576277288894433</v>
      </c>
      <c r="BK11" s="8">
        <f t="shared" si="108"/>
        <v>0.33075864713440989</v>
      </c>
      <c r="BL11" s="8">
        <f t="shared" si="109"/>
        <v>0.22439105126744813</v>
      </c>
      <c r="BM11" s="8">
        <f t="shared" si="110"/>
        <v>0.2459669438128434</v>
      </c>
      <c r="BN11" s="8">
        <f t="shared" si="111"/>
        <v>0.7539209321075373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1.3361111111111099</v>
      </c>
      <c r="F12">
        <f>VLOOKUP(B12,home!$B$2:$E$405,3,FALSE)</f>
        <v>0.95</v>
      </c>
      <c r="G12">
        <f>VLOOKUP(C12,away!$B$2:$E$405,4,FALSE)</f>
        <v>1.1499999999999999</v>
      </c>
      <c r="H12">
        <f>VLOOKUP(A12,away!$A$2:$E$405,3,FALSE)</f>
        <v>1.30277777777778</v>
      </c>
      <c r="I12">
        <f>VLOOKUP(C12,away!$B$2:$E$405,3,FALSE)</f>
        <v>0.75</v>
      </c>
      <c r="J12">
        <f>VLOOKUP(B12,home!$B$2:$E$405,4,FALSE)</f>
        <v>0.7</v>
      </c>
      <c r="K12" s="3">
        <f t="shared" si="56"/>
        <v>1.4597013888888875</v>
      </c>
      <c r="L12" s="3">
        <f t="shared" si="57"/>
        <v>0.68395833333333456</v>
      </c>
      <c r="M12" s="5">
        <f t="shared" si="58"/>
        <v>0.11722504592691949</v>
      </c>
      <c r="N12" s="5">
        <f t="shared" si="59"/>
        <v>0.17111356235208797</v>
      </c>
      <c r="O12" s="5">
        <f t="shared" si="60"/>
        <v>8.0177047037099436E-2</v>
      </c>
      <c r="P12" s="5">
        <f t="shared" si="61"/>
        <v>0.11703454691706369</v>
      </c>
      <c r="Q12" s="5">
        <f t="shared" si="62"/>
        <v>0.12488735231153404</v>
      </c>
      <c r="R12" s="5">
        <f t="shared" si="63"/>
        <v>2.7418879731541449E-2</v>
      </c>
      <c r="S12" s="5">
        <f t="shared" si="64"/>
        <v>2.9211089370400917E-2</v>
      </c>
      <c r="T12" s="5">
        <f t="shared" si="65"/>
        <v>8.5417745341409779E-2</v>
      </c>
      <c r="U12" s="5">
        <f t="shared" si="66"/>
        <v>4.0023376825908411E-2</v>
      </c>
      <c r="V12" s="5">
        <f t="shared" si="67"/>
        <v>3.240402142151641E-3</v>
      </c>
      <c r="W12" s="5">
        <f t="shared" si="68"/>
        <v>6.0766080541267371E-2</v>
      </c>
      <c r="X12" s="5">
        <f t="shared" si="69"/>
        <v>4.1561467170204397E-2</v>
      </c>
      <c r="Y12" s="5">
        <f t="shared" si="70"/>
        <v>1.421315590831055E-2</v>
      </c>
      <c r="Z12" s="5">
        <f t="shared" si="71"/>
        <v>6.2511237610174139E-3</v>
      </c>
      <c r="AA12" s="5">
        <f t="shared" si="72"/>
        <v>9.1247740360734433E-3</v>
      </c>
      <c r="AB12" s="5">
        <f t="shared" si="73"/>
        <v>6.6597226668768331E-3</v>
      </c>
      <c r="AC12" s="5">
        <f t="shared" si="74"/>
        <v>2.0219601618466488E-4</v>
      </c>
      <c r="AD12" s="5">
        <f t="shared" si="75"/>
        <v>2.2175083040855498E-2</v>
      </c>
      <c r="AE12" s="5">
        <f t="shared" si="76"/>
        <v>1.5166832838151815E-2</v>
      </c>
      <c r="AF12" s="5">
        <f t="shared" si="77"/>
        <v>5.1867408549638025E-3</v>
      </c>
      <c r="AG12" s="5">
        <f t="shared" si="78"/>
        <v>1.182504876864319E-3</v>
      </c>
      <c r="AH12" s="5">
        <f t="shared" si="79"/>
        <v>1.0688770472614688E-3</v>
      </c>
      <c r="AI12" s="5">
        <f t="shared" si="80"/>
        <v>1.5602413104390186E-3</v>
      </c>
      <c r="AJ12" s="5">
        <f t="shared" si="81"/>
        <v>1.1387432039248269E-3</v>
      </c>
      <c r="AK12" s="5">
        <f t="shared" si="82"/>
        <v>5.5407501211895071E-4</v>
      </c>
      <c r="AL12" s="5">
        <f t="shared" si="83"/>
        <v>8.0746973329778394E-6</v>
      </c>
      <c r="AM12" s="5">
        <f t="shared" si="84"/>
        <v>6.4737999026926339E-3</v>
      </c>
      <c r="AN12" s="5">
        <f t="shared" si="85"/>
        <v>4.4278093917791564E-3</v>
      </c>
      <c r="AO12" s="5">
        <f t="shared" si="86"/>
        <v>1.5142185659594788E-3</v>
      </c>
      <c r="AP12" s="5">
        <f t="shared" si="87"/>
        <v>3.4522080222534576E-4</v>
      </c>
      <c r="AQ12" s="5">
        <f t="shared" si="88"/>
        <v>5.9029161130511034E-5</v>
      </c>
      <c r="AR12" s="5">
        <f t="shared" si="89"/>
        <v>1.4621347275664207E-4</v>
      </c>
      <c r="AS12" s="5">
        <f t="shared" si="90"/>
        <v>2.1342800925713791E-4</v>
      </c>
      <c r="AT12" s="5">
        <f t="shared" si="91"/>
        <v>1.557705807702173E-4</v>
      </c>
      <c r="AU12" s="5">
        <f t="shared" si="92"/>
        <v>7.5792844366104971E-5</v>
      </c>
      <c r="AV12" s="5">
        <f t="shared" si="93"/>
        <v>2.765873004726068E-5</v>
      </c>
      <c r="AW12" s="5">
        <f t="shared" si="94"/>
        <v>2.2393264937185416E-7</v>
      </c>
      <c r="AX12" s="5">
        <f t="shared" si="95"/>
        <v>1.5749691182248653E-3</v>
      </c>
      <c r="AY12" s="5">
        <f t="shared" si="96"/>
        <v>1.0772132531525502E-3</v>
      </c>
      <c r="AZ12" s="5">
        <f t="shared" si="97"/>
        <v>3.6838449063539882E-4</v>
      </c>
      <c r="BA12" s="5">
        <f t="shared" si="98"/>
        <v>8.3986547413612275E-5</v>
      </c>
      <c r="BB12" s="5">
        <f t="shared" si="99"/>
        <v>1.4360824747858829E-5</v>
      </c>
      <c r="BC12" s="5">
        <f t="shared" si="100"/>
        <v>1.9644411519675269E-6</v>
      </c>
      <c r="BD12" s="5">
        <f t="shared" si="101"/>
        <v>1.6667320522918633E-5</v>
      </c>
      <c r="BE12" s="5">
        <f t="shared" si="102"/>
        <v>2.4329310916360583E-5</v>
      </c>
      <c r="BF12" s="5">
        <f t="shared" si="103"/>
        <v>1.7756764467660562E-5</v>
      </c>
      <c r="BG12" s="5">
        <f t="shared" si="104"/>
        <v>8.6398579185389917E-6</v>
      </c>
      <c r="BH12" s="5">
        <f t="shared" si="105"/>
        <v>3.152903150873505E-6</v>
      </c>
      <c r="BI12" s="5">
        <f t="shared" si="106"/>
        <v>9.2045942167244049E-7</v>
      </c>
      <c r="BJ12" s="8">
        <f t="shared" si="107"/>
        <v>0.55761148173476283</v>
      </c>
      <c r="BK12" s="8">
        <f t="shared" si="108"/>
        <v>0.26799856832320595</v>
      </c>
      <c r="BL12" s="8">
        <f t="shared" si="109"/>
        <v>0.16841606712483922</v>
      </c>
      <c r="BM12" s="8">
        <f t="shared" si="110"/>
        <v>0.36134381734707621</v>
      </c>
      <c r="BN12" s="8">
        <f t="shared" si="111"/>
        <v>0.63785643427624605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1.3361111111111099</v>
      </c>
      <c r="F13">
        <f>VLOOKUP(B13,home!$B$2:$E$405,3,FALSE)</f>
        <v>0.96</v>
      </c>
      <c r="G13">
        <f>VLOOKUP(C13,away!$B$2:$E$405,4,FALSE)</f>
        <v>1.25</v>
      </c>
      <c r="H13">
        <f>VLOOKUP(A13,away!$A$2:$E$405,3,FALSE)</f>
        <v>1.30277777777778</v>
      </c>
      <c r="I13">
        <f>VLOOKUP(C13,away!$B$2:$E$405,3,FALSE)</f>
        <v>0.65</v>
      </c>
      <c r="J13">
        <f>VLOOKUP(B13,home!$B$2:$E$405,4,FALSE)</f>
        <v>1.7</v>
      </c>
      <c r="K13" s="3">
        <f t="shared" si="56"/>
        <v>1.6033333333333319</v>
      </c>
      <c r="L13" s="3">
        <f t="shared" si="57"/>
        <v>1.4395694444444469</v>
      </c>
      <c r="M13" s="5">
        <f t="shared" si="58"/>
        <v>4.7696236776344887E-2</v>
      </c>
      <c r="N13" s="5">
        <f t="shared" si="59"/>
        <v>7.6472966298072903E-2</v>
      </c>
      <c r="O13" s="5">
        <f t="shared" si="60"/>
        <v>6.8662045078213607E-2</v>
      </c>
      <c r="P13" s="5">
        <f t="shared" si="61"/>
        <v>0.11008814560873573</v>
      </c>
      <c r="Q13" s="5">
        <f t="shared" si="62"/>
        <v>6.1305827982288397E-2</v>
      </c>
      <c r="R13" s="5">
        <f t="shared" si="63"/>
        <v>4.9421891043831774E-2</v>
      </c>
      <c r="S13" s="5">
        <f t="shared" si="64"/>
        <v>6.3523878521066363E-2</v>
      </c>
      <c r="T13" s="5">
        <f t="shared" si="65"/>
        <v>8.8253996729669743E-2</v>
      </c>
      <c r="U13" s="5">
        <f t="shared" si="66"/>
        <v>7.9239765306943544E-2</v>
      </c>
      <c r="V13" s="5">
        <f t="shared" si="67"/>
        <v>1.6291119851868492E-2</v>
      </c>
      <c r="W13" s="5">
        <f t="shared" si="68"/>
        <v>3.2764559177200767E-2</v>
      </c>
      <c r="X13" s="5">
        <f t="shared" si="69"/>
        <v>4.7166858252190115E-2</v>
      </c>
      <c r="Y13" s="5">
        <f t="shared" si="70"/>
        <v>3.3949983965147652E-2</v>
      </c>
      <c r="Z13" s="5">
        <f t="shared" si="71"/>
        <v>2.3715414744454294E-2</v>
      </c>
      <c r="AA13" s="5">
        <f t="shared" si="72"/>
        <v>3.8023714973608347E-2</v>
      </c>
      <c r="AB13" s="5">
        <f t="shared" si="73"/>
        <v>3.0482344837176004E-2</v>
      </c>
      <c r="AC13" s="5">
        <f t="shared" si="74"/>
        <v>2.3501057101104161E-3</v>
      </c>
      <c r="AD13" s="5">
        <f t="shared" si="75"/>
        <v>1.3133127470194633E-2</v>
      </c>
      <c r="AE13" s="5">
        <f t="shared" si="76"/>
        <v>1.8906049016086193E-2</v>
      </c>
      <c r="AF13" s="5">
        <f t="shared" si="77"/>
        <v>1.3608285239363343E-2</v>
      </c>
      <c r="AG13" s="5">
        <f t="shared" si="78"/>
        <v>6.5300238739572835E-3</v>
      </c>
      <c r="AH13" s="5">
        <f t="shared" si="79"/>
        <v>8.5349966071109288E-3</v>
      </c>
      <c r="AI13" s="5">
        <f t="shared" si="80"/>
        <v>1.3684444560067845E-2</v>
      </c>
      <c r="AJ13" s="5">
        <f t="shared" si="81"/>
        <v>1.0970363055654381E-2</v>
      </c>
      <c r="AK13" s="5">
        <f t="shared" si="82"/>
        <v>5.8630495886330576E-3</v>
      </c>
      <c r="AL13" s="5">
        <f t="shared" si="83"/>
        <v>2.1697206915818488E-4</v>
      </c>
      <c r="AM13" s="5">
        <f t="shared" si="84"/>
        <v>4.2113562087757427E-3</v>
      </c>
      <c r="AN13" s="5">
        <f t="shared" si="85"/>
        <v>6.0625397178249683E-3</v>
      </c>
      <c r="AO13" s="5">
        <f t="shared" si="86"/>
        <v>4.3637234667558422E-3</v>
      </c>
      <c r="AP13" s="5">
        <f t="shared" si="87"/>
        <v>2.093960988915634E-3</v>
      </c>
      <c r="AQ13" s="5">
        <f t="shared" si="88"/>
        <v>7.536005643754061E-4</v>
      </c>
      <c r="AR13" s="5">
        <f t="shared" si="89"/>
        <v>2.4573440648067825E-3</v>
      </c>
      <c r="AS13" s="5">
        <f t="shared" si="90"/>
        <v>3.9399416505735384E-3</v>
      </c>
      <c r="AT13" s="5">
        <f t="shared" si="91"/>
        <v>3.1585198898764506E-3</v>
      </c>
      <c r="AU13" s="5">
        <f t="shared" si="92"/>
        <v>1.6880534078117457E-3</v>
      </c>
      <c r="AV13" s="5">
        <f t="shared" si="93"/>
        <v>6.7662807429787436E-4</v>
      </c>
      <c r="AW13" s="5">
        <f t="shared" si="94"/>
        <v>1.3910981450824336E-5</v>
      </c>
      <c r="AX13" s="5">
        <f t="shared" si="95"/>
        <v>1.1253679646784063E-3</v>
      </c>
      <c r="AY13" s="5">
        <f t="shared" si="96"/>
        <v>1.6200453357076714E-3</v>
      </c>
      <c r="AZ13" s="5">
        <f t="shared" si="97"/>
        <v>1.166083881949755E-3</v>
      </c>
      <c r="BA13" s="5">
        <f t="shared" si="98"/>
        <v>5.5955290870467753E-4</v>
      </c>
      <c r="BB13" s="5">
        <f t="shared" si="99"/>
        <v>2.0137881748031678E-4</v>
      </c>
      <c r="BC13" s="5">
        <f t="shared" si="100"/>
        <v>5.7979758480603826E-5</v>
      </c>
      <c r="BD13" s="5">
        <f t="shared" si="101"/>
        <v>5.8958623836379291E-4</v>
      </c>
      <c r="BE13" s="5">
        <f t="shared" si="102"/>
        <v>9.4530326884328041E-4</v>
      </c>
      <c r="BF13" s="5">
        <f t="shared" si="103"/>
        <v>7.5781812052269594E-4</v>
      </c>
      <c r="BG13" s="5">
        <f t="shared" si="104"/>
        <v>4.0501168441268483E-4</v>
      </c>
      <c r="BH13" s="5">
        <f t="shared" si="105"/>
        <v>1.623421835020844E-4</v>
      </c>
      <c r="BI13" s="5">
        <f t="shared" si="106"/>
        <v>5.2057726843001693E-5</v>
      </c>
      <c r="BJ13" s="8">
        <f t="shared" si="107"/>
        <v>0.41430726761782005</v>
      </c>
      <c r="BK13" s="8">
        <f t="shared" si="108"/>
        <v>0.24178650387299172</v>
      </c>
      <c r="BL13" s="8">
        <f t="shared" si="109"/>
        <v>0.31971522136109348</v>
      </c>
      <c r="BM13" s="8">
        <f t="shared" si="110"/>
        <v>0.58427116045461547</v>
      </c>
      <c r="BN13" s="8">
        <f t="shared" si="111"/>
        <v>0.41364711278748728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1.3361111111111099</v>
      </c>
      <c r="F14">
        <f>VLOOKUP(B14,home!$B$2:$E$405,3,FALSE)</f>
        <v>1.4</v>
      </c>
      <c r="G14">
        <f>VLOOKUP(C14,away!$B$2:$E$405,4,FALSE)</f>
        <v>0.63</v>
      </c>
      <c r="H14">
        <f>VLOOKUP(A14,away!$A$2:$E$405,3,FALSE)</f>
        <v>1.30277777777778</v>
      </c>
      <c r="I14">
        <f>VLOOKUP(C14,away!$B$2:$E$405,3,FALSE)</f>
        <v>1.38</v>
      </c>
      <c r="J14">
        <f>VLOOKUP(B14,home!$B$2:$E$405,4,FALSE)</f>
        <v>0.87</v>
      </c>
      <c r="K14" s="3">
        <f t="shared" si="56"/>
        <v>1.1784499999999989</v>
      </c>
      <c r="L14" s="3">
        <f t="shared" si="57"/>
        <v>1.5641150000000026</v>
      </c>
      <c r="M14" s="5">
        <f t="shared" si="58"/>
        <v>6.440493618331232E-2</v>
      </c>
      <c r="N14" s="5">
        <f t="shared" si="59"/>
        <v>7.5897997045224333E-2</v>
      </c>
      <c r="O14" s="5">
        <f t="shared" si="60"/>
        <v>0.10073672675836171</v>
      </c>
      <c r="P14" s="5">
        <f t="shared" si="61"/>
        <v>0.11871319564839124</v>
      </c>
      <c r="Q14" s="5">
        <f t="shared" si="62"/>
        <v>4.472099730897227E-2</v>
      </c>
      <c r="R14" s="5">
        <f t="shared" si="63"/>
        <v>7.8781912686827604E-2</v>
      </c>
      <c r="S14" s="5">
        <f t="shared" si="64"/>
        <v>5.4703970131037685E-2</v>
      </c>
      <c r="T14" s="5">
        <f t="shared" si="65"/>
        <v>6.9948782705923265E-2</v>
      </c>
      <c r="U14" s="5">
        <f t="shared" si="66"/>
        <v>9.2840545005791905E-2</v>
      </c>
      <c r="V14" s="5">
        <f t="shared" si="67"/>
        <v>1.1203563463289467E-2</v>
      </c>
      <c r="W14" s="5">
        <f t="shared" si="68"/>
        <v>1.7567153092919442E-2</v>
      </c>
      <c r="X14" s="5">
        <f t="shared" si="69"/>
        <v>2.7477047659931735E-2</v>
      </c>
      <c r="Y14" s="5">
        <f t="shared" si="70"/>
        <v>2.1488631200307102E-2</v>
      </c>
      <c r="Z14" s="5">
        <f t="shared" si="71"/>
        <v>4.1074657120719192E-2</v>
      </c>
      <c r="AA14" s="5">
        <f t="shared" si="72"/>
        <v>4.8404429683911489E-2</v>
      </c>
      <c r="AB14" s="5">
        <f t="shared" si="73"/>
        <v>2.8521100080502723E-2</v>
      </c>
      <c r="AC14" s="5">
        <f t="shared" si="74"/>
        <v>1.2906724431718166E-3</v>
      </c>
      <c r="AD14" s="5">
        <f t="shared" si="75"/>
        <v>5.1755028905877245E-3</v>
      </c>
      <c r="AE14" s="5">
        <f t="shared" si="76"/>
        <v>8.0950817037116311E-3</v>
      </c>
      <c r="AF14" s="5">
        <f t="shared" si="77"/>
        <v>6.3308193595004707E-3</v>
      </c>
      <c r="AG14" s="5">
        <f t="shared" si="78"/>
        <v>3.3007098408283655E-3</v>
      </c>
      <c r="AH14" s="5">
        <f t="shared" si="79"/>
        <v>1.6061371830593446E-2</v>
      </c>
      <c r="AI14" s="5">
        <f t="shared" si="80"/>
        <v>1.8927523633762832E-2</v>
      </c>
      <c r="AJ14" s="5">
        <f t="shared" si="81"/>
        <v>1.1152570113103895E-2</v>
      </c>
      <c r="AK14" s="5">
        <f t="shared" si="82"/>
        <v>4.3809154165957579E-3</v>
      </c>
      <c r="AL14" s="5">
        <f t="shared" si="83"/>
        <v>9.5160314934955559E-5</v>
      </c>
      <c r="AM14" s="5">
        <f t="shared" si="84"/>
        <v>1.2198142762826197E-3</v>
      </c>
      <c r="AN14" s="5">
        <f t="shared" si="85"/>
        <v>1.9079298067477925E-3</v>
      </c>
      <c r="AO14" s="5">
        <f t="shared" si="86"/>
        <v>1.4921108148406644E-3</v>
      </c>
      <c r="AP14" s="5">
        <f t="shared" si="87"/>
        <v>7.7794430238483671E-4</v>
      </c>
      <c r="AQ14" s="5">
        <f t="shared" si="88"/>
        <v>3.0419858813116512E-4</v>
      </c>
      <c r="AR14" s="5">
        <f t="shared" si="89"/>
        <v>5.0243665201617389E-3</v>
      </c>
      <c r="AS14" s="5">
        <f t="shared" si="90"/>
        <v>5.9209647256845957E-3</v>
      </c>
      <c r="AT14" s="5">
        <f t="shared" si="91"/>
        <v>3.488780440491503E-3</v>
      </c>
      <c r="AU14" s="5">
        <f t="shared" si="92"/>
        <v>1.3704511033657359E-3</v>
      </c>
      <c r="AV14" s="5">
        <f t="shared" si="93"/>
        <v>4.0375202569033756E-4</v>
      </c>
      <c r="AW14" s="5">
        <f t="shared" si="94"/>
        <v>4.8722909187695745E-6</v>
      </c>
      <c r="AX14" s="5">
        <f t="shared" si="95"/>
        <v>2.3958168898087525E-4</v>
      </c>
      <c r="AY14" s="5">
        <f t="shared" si="96"/>
        <v>3.7473331346032229E-4</v>
      </c>
      <c r="AZ14" s="5">
        <f t="shared" si="97"/>
        <v>2.9306299829149653E-4</v>
      </c>
      <c r="BA14" s="5">
        <f t="shared" si="98"/>
        <v>1.527947438575683E-4</v>
      </c>
      <c r="BB14" s="5">
        <f t="shared" si="99"/>
        <v>5.9747137697195194E-5</v>
      </c>
      <c r="BC14" s="5">
        <f t="shared" si="100"/>
        <v>1.8690278855849709E-5</v>
      </c>
      <c r="BD14" s="5">
        <f t="shared" si="101"/>
        <v>1.3097811732804665E-3</v>
      </c>
      <c r="BE14" s="5">
        <f t="shared" si="102"/>
        <v>1.5435116236523644E-3</v>
      </c>
      <c r="BF14" s="5">
        <f t="shared" si="103"/>
        <v>9.0947563644656361E-4</v>
      </c>
      <c r="BG14" s="5">
        <f t="shared" si="104"/>
        <v>3.5725718792348394E-4</v>
      </c>
      <c r="BH14" s="5">
        <f t="shared" si="105"/>
        <v>1.0525243327710734E-4</v>
      </c>
      <c r="BI14" s="5">
        <f t="shared" si="106"/>
        <v>2.4806945999081403E-5</v>
      </c>
      <c r="BJ14" s="8">
        <f t="shared" si="107"/>
        <v>0.28684333075743673</v>
      </c>
      <c r="BK14" s="8">
        <f t="shared" si="108"/>
        <v>0.25078623149759777</v>
      </c>
      <c r="BL14" s="8">
        <f t="shared" si="109"/>
        <v>0.42026549502542437</v>
      </c>
      <c r="BM14" s="8">
        <f t="shared" si="110"/>
        <v>0.51534408774754681</v>
      </c>
      <c r="BN14" s="8">
        <f t="shared" si="111"/>
        <v>0.48325576563108946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1.3361111111111099</v>
      </c>
      <c r="F15">
        <f>VLOOKUP(B15,home!$B$2:$E$405,3,FALSE)</f>
        <v>0.75</v>
      </c>
      <c r="G15">
        <f>VLOOKUP(C15,away!$B$2:$E$405,4,FALSE)</f>
        <v>1.2</v>
      </c>
      <c r="H15">
        <f>VLOOKUP(A15,away!$A$2:$E$405,3,FALSE)</f>
        <v>1.30277777777778</v>
      </c>
      <c r="I15">
        <f>VLOOKUP(C15,away!$B$2:$E$405,3,FALSE)</f>
        <v>1.2</v>
      </c>
      <c r="J15">
        <f>VLOOKUP(B15,home!$B$2:$E$405,4,FALSE)</f>
        <v>0.46</v>
      </c>
      <c r="K15" s="3">
        <f t="shared" si="56"/>
        <v>1.2024999999999988</v>
      </c>
      <c r="L15" s="3">
        <f t="shared" si="57"/>
        <v>0.71913333333333451</v>
      </c>
      <c r="M15" s="5">
        <f t="shared" si="58"/>
        <v>0.14636769954317505</v>
      </c>
      <c r="N15" s="5">
        <f t="shared" si="59"/>
        <v>0.17600715870066783</v>
      </c>
      <c r="O15" s="5">
        <f t="shared" si="60"/>
        <v>0.10525789166481545</v>
      </c>
      <c r="P15" s="5">
        <f t="shared" si="61"/>
        <v>0.12657261472694045</v>
      </c>
      <c r="Q15" s="5">
        <f t="shared" si="62"/>
        <v>0.10582430416877645</v>
      </c>
      <c r="R15" s="5">
        <f t="shared" si="63"/>
        <v>3.7847229246278861E-2</v>
      </c>
      <c r="S15" s="5">
        <f t="shared" si="64"/>
        <v>2.7363665017650966E-2</v>
      </c>
      <c r="T15" s="5">
        <f t="shared" si="65"/>
        <v>7.6101784604572897E-2</v>
      </c>
      <c r="U15" s="5">
        <f t="shared" si="66"/>
        <v>4.5511293168650289E-2</v>
      </c>
      <c r="V15" s="5">
        <f t="shared" si="67"/>
        <v>2.6292159636358893E-3</v>
      </c>
      <c r="W15" s="5">
        <f t="shared" si="68"/>
        <v>4.2417908587651196E-2</v>
      </c>
      <c r="X15" s="5">
        <f t="shared" si="69"/>
        <v>3.0504131995666279E-2</v>
      </c>
      <c r="Y15" s="5">
        <f t="shared" si="70"/>
        <v>1.0968269061241754E-2</v>
      </c>
      <c r="Z15" s="5">
        <f t="shared" si="71"/>
        <v>9.0724013751024637E-3</v>
      </c>
      <c r="AA15" s="5">
        <f t="shared" si="72"/>
        <v>1.0909562653560703E-2</v>
      </c>
      <c r="AB15" s="5">
        <f t="shared" si="73"/>
        <v>6.559374545453368E-3</v>
      </c>
      <c r="AC15" s="5">
        <f t="shared" si="74"/>
        <v>1.4210219375494909E-4</v>
      </c>
      <c r="AD15" s="5">
        <f t="shared" si="75"/>
        <v>1.2751883769162631E-2</v>
      </c>
      <c r="AE15" s="5">
        <f t="shared" si="76"/>
        <v>9.1703046811971688E-3</v>
      </c>
      <c r="AF15" s="5">
        <f t="shared" si="77"/>
        <v>3.2973358865358003E-3</v>
      </c>
      <c r="AG15" s="5">
        <f t="shared" si="78"/>
        <v>7.9040804906803873E-4</v>
      </c>
      <c r="AH15" s="5">
        <f t="shared" si="79"/>
        <v>1.6310665605538401E-3</v>
      </c>
      <c r="AI15" s="5">
        <f t="shared" si="80"/>
        <v>1.961357539065991E-3</v>
      </c>
      <c r="AJ15" s="5">
        <f t="shared" si="81"/>
        <v>1.1792662203634263E-3</v>
      </c>
      <c r="AK15" s="5">
        <f t="shared" si="82"/>
        <v>4.7268920999567296E-4</v>
      </c>
      <c r="AL15" s="5">
        <f t="shared" si="83"/>
        <v>4.915359407337736E-6</v>
      </c>
      <c r="AM15" s="5">
        <f t="shared" si="84"/>
        <v>3.0668280464836097E-3</v>
      </c>
      <c r="AN15" s="5">
        <f t="shared" si="85"/>
        <v>2.2054582758279165E-3</v>
      </c>
      <c r="AO15" s="5">
        <f t="shared" si="86"/>
        <v>7.9300928071185904E-4</v>
      </c>
      <c r="AP15" s="5">
        <f t="shared" si="87"/>
        <v>1.9009313580086311E-4</v>
      </c>
      <c r="AQ15" s="5">
        <f t="shared" si="88"/>
        <v>3.4175577598065219E-5</v>
      </c>
      <c r="AR15" s="5">
        <f t="shared" si="89"/>
        <v>2.3459086651592411E-4</v>
      </c>
      <c r="AS15" s="5">
        <f t="shared" si="90"/>
        <v>2.8209551698539845E-4</v>
      </c>
      <c r="AT15" s="5">
        <f t="shared" si="91"/>
        <v>1.696099295874707E-4</v>
      </c>
      <c r="AU15" s="5">
        <f t="shared" si="92"/>
        <v>6.7985313442977784E-5</v>
      </c>
      <c r="AV15" s="5">
        <f t="shared" si="93"/>
        <v>2.0438084853795184E-5</v>
      </c>
      <c r="AW15" s="5">
        <f t="shared" si="94"/>
        <v>1.1807209864288891E-7</v>
      </c>
      <c r="AX15" s="5">
        <f t="shared" si="95"/>
        <v>6.1464345431608953E-4</v>
      </c>
      <c r="AY15" s="5">
        <f t="shared" si="96"/>
        <v>4.4201059611384454E-4</v>
      </c>
      <c r="AZ15" s="5">
        <f t="shared" si="97"/>
        <v>1.5893227667600161E-4</v>
      </c>
      <c r="BA15" s="5">
        <f t="shared" si="98"/>
        <v>3.8097832633422948E-5</v>
      </c>
      <c r="BB15" s="5">
        <f t="shared" si="99"/>
        <v>6.8493553436122315E-6</v>
      </c>
      <c r="BC15" s="5">
        <f t="shared" si="100"/>
        <v>9.8511994788727034E-7</v>
      </c>
      <c r="BD15" s="5">
        <f t="shared" si="101"/>
        <v>2.8117018634525301E-5</v>
      </c>
      <c r="BE15" s="5">
        <f t="shared" si="102"/>
        <v>3.3810714908016646E-5</v>
      </c>
      <c r="BF15" s="5">
        <f t="shared" si="103"/>
        <v>2.0328692338444993E-5</v>
      </c>
      <c r="BG15" s="5">
        <f t="shared" si="104"/>
        <v>8.1484175123266953E-6</v>
      </c>
      <c r="BH15" s="5">
        <f t="shared" si="105"/>
        <v>2.4496180146432111E-6</v>
      </c>
      <c r="BI15" s="5">
        <f t="shared" si="106"/>
        <v>5.8913313252169163E-7</v>
      </c>
      <c r="BJ15" s="8">
        <f t="shared" si="107"/>
        <v>0.47538457245599325</v>
      </c>
      <c r="BK15" s="8">
        <f t="shared" si="108"/>
        <v>0.30352222340067847</v>
      </c>
      <c r="BL15" s="8">
        <f t="shared" si="109"/>
        <v>0.21219789411466369</v>
      </c>
      <c r="BM15" s="8">
        <f t="shared" si="110"/>
        <v>0.30185830077176856</v>
      </c>
      <c r="BN15" s="8">
        <f t="shared" si="111"/>
        <v>0.697876898050654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1.3361111111111099</v>
      </c>
      <c r="F16">
        <f>VLOOKUP(B16,home!$B$2:$E$405,3,FALSE)</f>
        <v>1.1499999999999999</v>
      </c>
      <c r="G16">
        <f>VLOOKUP(C16,away!$B$2:$E$405,4,FALSE)</f>
        <v>0.9</v>
      </c>
      <c r="H16">
        <f>VLOOKUP(A16,away!$A$2:$E$405,3,FALSE)</f>
        <v>1.30277777777778</v>
      </c>
      <c r="I16">
        <f>VLOOKUP(C16,away!$B$2:$E$405,3,FALSE)</f>
        <v>0.65</v>
      </c>
      <c r="J16">
        <f>VLOOKUP(B16,home!$B$2:$E$405,4,FALSE)</f>
        <v>0.97</v>
      </c>
      <c r="K16" s="3">
        <f t="shared" si="56"/>
        <v>1.3828749999999987</v>
      </c>
      <c r="L16" s="3">
        <f t="shared" si="57"/>
        <v>0.82140138888889025</v>
      </c>
      <c r="M16" s="5">
        <f t="shared" si="58"/>
        <v>0.11033033268087117</v>
      </c>
      <c r="N16" s="5">
        <f t="shared" si="59"/>
        <v>0.15257305880605959</v>
      </c>
      <c r="O16" s="5">
        <f t="shared" si="60"/>
        <v>9.0625488500640894E-2</v>
      </c>
      <c r="P16" s="5">
        <f t="shared" si="61"/>
        <v>0.12532372241032366</v>
      </c>
      <c r="Q16" s="5">
        <f t="shared" si="62"/>
        <v>0.10549473434821474</v>
      </c>
      <c r="R16" s="5">
        <f t="shared" si="63"/>
        <v>3.7219951061580291E-2</v>
      </c>
      <c r="S16" s="5">
        <f t="shared" si="64"/>
        <v>3.5588661379752508E-2</v>
      </c>
      <c r="T16" s="5">
        <f t="shared" si="65"/>
        <v>8.6653521314088114E-2</v>
      </c>
      <c r="U16" s="5">
        <f t="shared" si="66"/>
        <v>5.1470539824282797E-2</v>
      </c>
      <c r="V16" s="5">
        <f t="shared" si="67"/>
        <v>4.4916664864874407E-3</v>
      </c>
      <c r="W16" s="5">
        <f t="shared" si="68"/>
        <v>4.8628676920595776E-2</v>
      </c>
      <c r="X16" s="5">
        <f t="shared" si="69"/>
        <v>3.9943662762406497E-2</v>
      </c>
      <c r="Y16" s="5">
        <f t="shared" si="70"/>
        <v>1.640489003517507E-2</v>
      </c>
      <c r="Z16" s="5">
        <f t="shared" si="71"/>
        <v>1.0190839832119528E-2</v>
      </c>
      <c r="AA16" s="5">
        <f t="shared" si="72"/>
        <v>1.409265763284228E-2</v>
      </c>
      <c r="AB16" s="5">
        <f t="shared" si="73"/>
        <v>9.7441919620083767E-3</v>
      </c>
      <c r="AC16" s="5">
        <f t="shared" si="74"/>
        <v>3.1887896908896828E-4</v>
      </c>
      <c r="AD16" s="5">
        <f t="shared" si="75"/>
        <v>1.6811845399142208E-2</v>
      </c>
      <c r="AE16" s="5">
        <f t="shared" si="76"/>
        <v>1.3809273160640709E-2</v>
      </c>
      <c r="AF16" s="5">
        <f t="shared" si="77"/>
        <v>5.6714780768481769E-3</v>
      </c>
      <c r="AG16" s="5">
        <f t="shared" si="78"/>
        <v>1.5528533231253284E-3</v>
      </c>
      <c r="AH16" s="5">
        <f t="shared" si="79"/>
        <v>2.0926924980118008E-3</v>
      </c>
      <c r="AI16" s="5">
        <f t="shared" si="80"/>
        <v>2.8939321381880661E-3</v>
      </c>
      <c r="AJ16" s="5">
        <f t="shared" si="81"/>
        <v>2.0009732027984097E-3</v>
      </c>
      <c r="AK16" s="5">
        <f t="shared" si="82"/>
        <v>9.2236527260661596E-4</v>
      </c>
      <c r="AL16" s="5">
        <f t="shared" si="83"/>
        <v>1.4488526748193065E-5</v>
      </c>
      <c r="AM16" s="5">
        <f t="shared" si="84"/>
        <v>4.6497361412677499E-3</v>
      </c>
      <c r="AN16" s="5">
        <f t="shared" si="85"/>
        <v>3.8192997244041993E-3</v>
      </c>
      <c r="AO16" s="5">
        <f t="shared" si="86"/>
        <v>1.5685890491042823E-3</v>
      </c>
      <c r="AP16" s="5">
        <f t="shared" si="87"/>
        <v>4.294804078433872E-4</v>
      </c>
      <c r="AQ16" s="5">
        <f t="shared" si="88"/>
        <v>8.8193950875781286E-5</v>
      </c>
      <c r="AR16" s="5">
        <f t="shared" si="89"/>
        <v>3.4378810487685095E-4</v>
      </c>
      <c r="AS16" s="5">
        <f t="shared" si="90"/>
        <v>4.7541597553157487E-4</v>
      </c>
      <c r="AT16" s="5">
        <f t="shared" si="91"/>
        <v>3.2872043358161306E-4</v>
      </c>
      <c r="AU16" s="5">
        <f t="shared" si="92"/>
        <v>1.5152642319639091E-4</v>
      </c>
      <c r="AV16" s="5">
        <f t="shared" si="93"/>
        <v>5.2385525619427229E-5</v>
      </c>
      <c r="AW16" s="5">
        <f t="shared" si="94"/>
        <v>4.5715143187754402E-7</v>
      </c>
      <c r="AX16" s="5">
        <f t="shared" si="95"/>
        <v>1.0716673110592728E-3</v>
      </c>
      <c r="AY16" s="5">
        <f t="shared" si="96"/>
        <v>8.8026901773090901E-4</v>
      </c>
      <c r="AZ16" s="5">
        <f t="shared" si="97"/>
        <v>3.6152709688001388E-4</v>
      </c>
      <c r="BA16" s="5">
        <f t="shared" si="98"/>
        <v>9.8986286499403957E-5</v>
      </c>
      <c r="BB16" s="5">
        <f t="shared" si="99"/>
        <v>2.0326868302890995E-5</v>
      </c>
      <c r="BC16" s="5">
        <f t="shared" si="100"/>
        <v>3.3393035711512461E-6</v>
      </c>
      <c r="BD16" s="5">
        <f t="shared" si="101"/>
        <v>4.7064671138220799E-5</v>
      </c>
      <c r="BE16" s="5">
        <f t="shared" si="102"/>
        <v>6.508455710026703E-5</v>
      </c>
      <c r="BF16" s="5">
        <f t="shared" si="103"/>
        <v>4.5001903450015847E-5</v>
      </c>
      <c r="BG16" s="5">
        <f t="shared" si="104"/>
        <v>2.0744002411146871E-5</v>
      </c>
      <c r="BH16" s="5">
        <f t="shared" si="105"/>
        <v>7.1715905835786763E-6</v>
      </c>
      <c r="BI16" s="5">
        <f t="shared" si="106"/>
        <v>1.9834826656532698E-6</v>
      </c>
      <c r="BJ16" s="8">
        <f t="shared" si="107"/>
        <v>0.50053540930383522</v>
      </c>
      <c r="BK16" s="8">
        <f t="shared" si="108"/>
        <v>0.27694801947100284</v>
      </c>
      <c r="BL16" s="8">
        <f t="shared" si="109"/>
        <v>0.21260167876311425</v>
      </c>
      <c r="BM16" s="8">
        <f t="shared" si="110"/>
        <v>0.37782884769608266</v>
      </c>
      <c r="BN16" s="8">
        <f t="shared" si="111"/>
        <v>0.62156728780769033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1.3361111111111099</v>
      </c>
      <c r="F17">
        <f>VLOOKUP(B17,home!$B$2:$E$405,3,FALSE)</f>
        <v>0.4</v>
      </c>
      <c r="G17">
        <f>VLOOKUP(C17,away!$B$2:$E$405,4,FALSE)</f>
        <v>1.28</v>
      </c>
      <c r="H17">
        <f>VLOOKUP(A17,away!$A$2:$E$405,3,FALSE)</f>
        <v>1.30277777777778</v>
      </c>
      <c r="I17">
        <f>VLOOKUP(C17,away!$B$2:$E$405,3,FALSE)</f>
        <v>0.86</v>
      </c>
      <c r="J17">
        <f>VLOOKUP(B17,home!$B$2:$E$405,4,FALSE)</f>
        <v>1.02</v>
      </c>
      <c r="K17" s="3">
        <f t="shared" si="56"/>
        <v>0.6840888888888883</v>
      </c>
      <c r="L17" s="3">
        <f t="shared" si="57"/>
        <v>1.1427966666666687</v>
      </c>
      <c r="M17" s="5">
        <f t="shared" si="58"/>
        <v>0.1609139457153291</v>
      </c>
      <c r="N17" s="5">
        <f t="shared" si="59"/>
        <v>0.11007944233112635</v>
      </c>
      <c r="O17" s="5">
        <f t="shared" si="60"/>
        <v>0.18389192078365937</v>
      </c>
      <c r="P17" s="5">
        <f t="shared" si="61"/>
        <v>0.12579841976453698</v>
      </c>
      <c r="Q17" s="5">
        <f t="shared" si="62"/>
        <v>3.765206169690434E-2</v>
      </c>
      <c r="R17" s="5">
        <f t="shared" si="63"/>
        <v>0.10507553704924853</v>
      </c>
      <c r="S17" s="5">
        <f t="shared" si="64"/>
        <v>2.458649923862239E-2</v>
      </c>
      <c r="T17" s="5">
        <f t="shared" si="65"/>
        <v>4.3028650600350028E-2</v>
      </c>
      <c r="U17" s="5">
        <f t="shared" si="66"/>
        <v>7.1881007389423629E-2</v>
      </c>
      <c r="V17" s="5">
        <f t="shared" si="67"/>
        <v>2.1356775773751333E-3</v>
      </c>
      <c r="W17" s="5">
        <f t="shared" si="68"/>
        <v>8.5857856835370554E-3</v>
      </c>
      <c r="X17" s="5">
        <f t="shared" si="69"/>
        <v>9.811807259860552E-3</v>
      </c>
      <c r="Y17" s="5">
        <f t="shared" si="70"/>
        <v>5.6064503152722317E-3</v>
      </c>
      <c r="Z17" s="5">
        <f t="shared" si="71"/>
        <v>4.0026657829363758E-2</v>
      </c>
      <c r="AA17" s="5">
        <f t="shared" si="72"/>
        <v>2.7381791880425169E-2</v>
      </c>
      <c r="AB17" s="5">
        <f t="shared" si="73"/>
        <v>9.3657897916334179E-3</v>
      </c>
      <c r="AC17" s="5">
        <f t="shared" si="74"/>
        <v>1.043511421454259E-4</v>
      </c>
      <c r="AD17" s="5">
        <f t="shared" si="75"/>
        <v>1.4683601471222468E-3</v>
      </c>
      <c r="AE17" s="5">
        <f t="shared" si="76"/>
        <v>1.6780370815974827E-3</v>
      </c>
      <c r="AF17" s="5">
        <f t="shared" si="77"/>
        <v>9.5882759169633439E-4</v>
      </c>
      <c r="AG17" s="5">
        <f t="shared" si="78"/>
        <v>3.6524832523286683E-4</v>
      </c>
      <c r="AH17" s="5">
        <f t="shared" si="79"/>
        <v>1.1435582786301059E-2</v>
      </c>
      <c r="AI17" s="5">
        <f t="shared" si="80"/>
        <v>7.8229551220775871E-3</v>
      </c>
      <c r="AJ17" s="5">
        <f t="shared" si="81"/>
        <v>2.675798338644847E-3</v>
      </c>
      <c r="AK17" s="5">
        <f t="shared" si="82"/>
        <v>6.1016130412476239E-4</v>
      </c>
      <c r="AL17" s="5">
        <f t="shared" si="83"/>
        <v>3.2631624870456779E-6</v>
      </c>
      <c r="AM17" s="5">
        <f t="shared" si="84"/>
        <v>2.008977723067165E-4</v>
      </c>
      <c r="AN17" s="5">
        <f t="shared" si="85"/>
        <v>2.29585304532875E-4</v>
      </c>
      <c r="AO17" s="5">
        <f t="shared" si="86"/>
        <v>1.3118466036791084E-4</v>
      </c>
      <c r="AP17" s="5">
        <f t="shared" si="87"/>
        <v>4.9972464195415845E-5</v>
      </c>
      <c r="AQ17" s="5">
        <f t="shared" si="88"/>
        <v>1.4277091376910173E-5</v>
      </c>
      <c r="AR17" s="5">
        <f t="shared" si="89"/>
        <v>2.6137091779151176E-3</v>
      </c>
      <c r="AS17" s="5">
        <f t="shared" si="90"/>
        <v>1.7880094073986423E-3</v>
      </c>
      <c r="AT17" s="5">
        <f t="shared" si="91"/>
        <v>6.1157868441510835E-4</v>
      </c>
      <c r="AU17" s="5">
        <f t="shared" si="92"/>
        <v>1.3945806089655323E-4</v>
      </c>
      <c r="AV17" s="5">
        <f t="shared" si="93"/>
        <v>2.3850427481330499E-5</v>
      </c>
      <c r="AW17" s="5">
        <f t="shared" si="94"/>
        <v>7.0862700778152745E-8</v>
      </c>
      <c r="AX17" s="5">
        <f t="shared" si="95"/>
        <v>2.2905322306259096E-5</v>
      </c>
      <c r="AY17" s="5">
        <f t="shared" si="96"/>
        <v>2.6176125980518587E-5</v>
      </c>
      <c r="AZ17" s="5">
        <f t="shared" si="97"/>
        <v>1.4956994758391718E-5</v>
      </c>
      <c r="BA17" s="5">
        <f t="shared" si="98"/>
        <v>5.6976012510802969E-6</v>
      </c>
      <c r="BB17" s="5">
        <f t="shared" si="99"/>
        <v>1.6277999294326015E-6</v>
      </c>
      <c r="BC17" s="5">
        <f t="shared" si="100"/>
        <v>3.7204886667116325E-7</v>
      </c>
      <c r="BD17" s="5">
        <f t="shared" si="101"/>
        <v>4.9782302269291167E-4</v>
      </c>
      <c r="BE17" s="5">
        <f t="shared" si="102"/>
        <v>3.4055519845730173E-4</v>
      </c>
      <c r="BF17" s="5">
        <f t="shared" si="103"/>
        <v>1.1648501365899519E-4</v>
      </c>
      <c r="BG17" s="5">
        <f t="shared" si="104"/>
        <v>2.6562034522063008E-5</v>
      </c>
      <c r="BH17" s="5">
        <f t="shared" si="105"/>
        <v>4.5426981707065928E-6</v>
      </c>
      <c r="BI17" s="5">
        <f t="shared" si="106"/>
        <v>6.2152186883125179E-7</v>
      </c>
      <c r="BJ17" s="8">
        <f t="shared" si="107"/>
        <v>0.21993232421857162</v>
      </c>
      <c r="BK17" s="8">
        <f t="shared" si="108"/>
        <v>0.31356833272647661</v>
      </c>
      <c r="BL17" s="8">
        <f t="shared" si="109"/>
        <v>0.42630373969301588</v>
      </c>
      <c r="BM17" s="8">
        <f t="shared" si="110"/>
        <v>0.27639362186334343</v>
      </c>
      <c r="BN17" s="8">
        <f t="shared" si="111"/>
        <v>0.72341132734080471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1.3361111111111099</v>
      </c>
      <c r="F18">
        <f>VLOOKUP(B18,home!$B$2:$E$405,3,FALSE)</f>
        <v>1.0900000000000001</v>
      </c>
      <c r="G18">
        <f>VLOOKUP(C18,away!$B$2:$E$405,4,FALSE)</f>
        <v>0.75</v>
      </c>
      <c r="H18">
        <f>VLOOKUP(A18,away!$A$2:$E$405,3,FALSE)</f>
        <v>1.30277777777778</v>
      </c>
      <c r="I18">
        <f>VLOOKUP(C18,away!$B$2:$E$405,3,FALSE)</f>
        <v>0.85</v>
      </c>
      <c r="J18">
        <f>VLOOKUP(B18,home!$B$2:$E$405,4,FALSE)</f>
        <v>0.71</v>
      </c>
      <c r="K18" s="3">
        <f t="shared" ref="K18:K81" si="112">E18*F18*G18</f>
        <v>1.0922708333333324</v>
      </c>
      <c r="L18" s="3">
        <f t="shared" ref="L18:L81" si="113">H18*I18*J18</f>
        <v>0.78622638888889018</v>
      </c>
      <c r="M18" s="5">
        <f t="shared" si="58"/>
        <v>0.1528195871635159</v>
      </c>
      <c r="N18" s="5">
        <f t="shared" si="59"/>
        <v>0.16692037782074934</v>
      </c>
      <c r="O18" s="5">
        <f t="shared" si="60"/>
        <v>0.12015079216706209</v>
      </c>
      <c r="P18" s="5">
        <f t="shared" si="61"/>
        <v>0.13123720588597693</v>
      </c>
      <c r="Q18" s="5">
        <f t="shared" si="62"/>
        <v>9.1161130091292272E-2</v>
      </c>
      <c r="R18" s="5">
        <f t="shared" si="63"/>
        <v>4.7232861723824397E-2</v>
      </c>
      <c r="S18" s="5">
        <f t="shared" si="64"/>
        <v>2.8175714462455637E-2</v>
      </c>
      <c r="T18" s="5">
        <f t="shared" si="65"/>
        <v>7.1673286118707061E-2</v>
      </c>
      <c r="U18" s="5">
        <f t="shared" si="66"/>
        <v>5.1591077235799726E-2</v>
      </c>
      <c r="V18" s="5">
        <f t="shared" si="67"/>
        <v>2.6885021078535453E-3</v>
      </c>
      <c r="W18" s="5">
        <f t="shared" si="68"/>
        <v>3.3190881177474721E-2</v>
      </c>
      <c r="X18" s="5">
        <f t="shared" si="69"/>
        <v>2.6095546652206182E-2</v>
      </c>
      <c r="Y18" s="5">
        <f t="shared" si="70"/>
        <v>1.0258503705222818E-2</v>
      </c>
      <c r="Z18" s="5">
        <f t="shared" si="71"/>
        <v>1.2378574103336912E-2</v>
      </c>
      <c r="AA18" s="5">
        <f t="shared" si="72"/>
        <v>1.3520755451330215E-2</v>
      </c>
      <c r="AB18" s="5">
        <f t="shared" si="73"/>
        <v>7.3841634120603242E-3</v>
      </c>
      <c r="AC18" s="5">
        <f t="shared" si="74"/>
        <v>1.4430067146584561E-4</v>
      </c>
      <c r="AD18" s="5">
        <f t="shared" si="75"/>
        <v>9.06335786069698E-3</v>
      </c>
      <c r="AE18" s="5">
        <f t="shared" si="76"/>
        <v>7.1258511220235231E-3</v>
      </c>
      <c r="AF18" s="5">
        <f t="shared" si="77"/>
        <v>2.8012660977142011E-3</v>
      </c>
      <c r="AG18" s="5">
        <f t="shared" si="78"/>
        <v>7.341431094409031E-4</v>
      </c>
      <c r="AH18" s="5">
        <f t="shared" si="79"/>
        <v>2.4330904042150275E-3</v>
      </c>
      <c r="AI18" s="5">
        <f t="shared" si="80"/>
        <v>2.6575936833872827E-3</v>
      </c>
      <c r="AJ18" s="5">
        <f t="shared" si="81"/>
        <v>1.4514060336074134E-3</v>
      </c>
      <c r="AK18" s="5">
        <f t="shared" si="82"/>
        <v>5.2844282594446555E-4</v>
      </c>
      <c r="AL18" s="5">
        <f t="shared" si="83"/>
        <v>4.9568559324492338E-6</v>
      </c>
      <c r="AM18" s="5">
        <f t="shared" si="84"/>
        <v>1.9799282886603406E-3</v>
      </c>
      <c r="AN18" s="5">
        <f t="shared" si="85"/>
        <v>1.5566718686523798E-3</v>
      </c>
      <c r="AO18" s="5">
        <f t="shared" si="86"/>
        <v>6.1194825098774075E-4</v>
      </c>
      <c r="AP18" s="5">
        <f t="shared" si="87"/>
        <v>1.6037662118698789E-4</v>
      </c>
      <c r="AQ18" s="5">
        <f t="shared" si="88"/>
        <v>3.1523082934511732E-5</v>
      </c>
      <c r="AR18" s="5">
        <f t="shared" si="89"/>
        <v>3.8259197646923836E-4</v>
      </c>
      <c r="AS18" s="5">
        <f t="shared" si="90"/>
        <v>4.1789405696470165E-4</v>
      </c>
      <c r="AT18" s="5">
        <f t="shared" si="91"/>
        <v>2.2822674492294087E-4</v>
      </c>
      <c r="AU18" s="5">
        <f t="shared" si="92"/>
        <v>8.3095138955311521E-5</v>
      </c>
      <c r="AV18" s="5">
        <f t="shared" si="93"/>
        <v>2.2690599168166787E-5</v>
      </c>
      <c r="AW18" s="5">
        <f t="shared" si="94"/>
        <v>1.1824471780896444E-7</v>
      </c>
      <c r="AX18" s="5">
        <f t="shared" si="95"/>
        <v>3.6043632029921136E-4</v>
      </c>
      <c r="AY18" s="5">
        <f t="shared" si="96"/>
        <v>2.8338454653324831E-4</v>
      </c>
      <c r="AZ18" s="5">
        <f t="shared" si="97"/>
        <v>1.1140220434387575E-4</v>
      </c>
      <c r="BA18" s="5">
        <f t="shared" si="98"/>
        <v>2.919578427851589E-5</v>
      </c>
      <c r="BB18" s="5">
        <f t="shared" si="99"/>
        <v>5.7386240110191442E-6</v>
      </c>
      <c r="BC18" s="5">
        <f t="shared" si="100"/>
        <v>9.0237152667493235E-7</v>
      </c>
      <c r="BD18" s="5">
        <f t="shared" si="101"/>
        <v>5.0133984679545403E-5</v>
      </c>
      <c r="BE18" s="5">
        <f t="shared" si="102"/>
        <v>5.4759889224247576E-5</v>
      </c>
      <c r="BF18" s="5">
        <f t="shared" si="103"/>
        <v>2.9906314918104931E-5</v>
      </c>
      <c r="BG18" s="5">
        <f t="shared" si="104"/>
        <v>1.0888598505842517E-5</v>
      </c>
      <c r="BH18" s="5">
        <f t="shared" si="105"/>
        <v>2.9733246409521705E-6</v>
      </c>
      <c r="BI18" s="5">
        <f t="shared" si="106"/>
        <v>6.4953515666867198E-7</v>
      </c>
      <c r="BJ18" s="8">
        <f t="shared" si="107"/>
        <v>0.42415585171894249</v>
      </c>
      <c r="BK18" s="8">
        <f t="shared" si="108"/>
        <v>0.31535365169373358</v>
      </c>
      <c r="BL18" s="8">
        <f t="shared" si="109"/>
        <v>0.24823399310083669</v>
      </c>
      <c r="BM18" s="8">
        <f t="shared" si="110"/>
        <v>0.29031684946261332</v>
      </c>
      <c r="BN18" s="8">
        <f t="shared" si="111"/>
        <v>0.70952195485242087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1.3361111111111099</v>
      </c>
      <c r="F19">
        <f>VLOOKUP(B19,home!$B$2:$E$405,3,FALSE)</f>
        <v>1.0900000000000001</v>
      </c>
      <c r="G19">
        <f>VLOOKUP(C19,away!$B$2:$E$405,4,FALSE)</f>
        <v>1.26</v>
      </c>
      <c r="H19">
        <f>VLOOKUP(A19,away!$A$2:$E$405,3,FALSE)</f>
        <v>1.30277777777778</v>
      </c>
      <c r="I19">
        <f>VLOOKUP(C19,away!$B$2:$E$405,3,FALSE)</f>
        <v>0.7</v>
      </c>
      <c r="J19">
        <f>VLOOKUP(B19,home!$B$2:$E$405,4,FALSE)</f>
        <v>1</v>
      </c>
      <c r="K19" s="3">
        <f t="shared" si="112"/>
        <v>1.8350149999999985</v>
      </c>
      <c r="L19" s="3">
        <f t="shared" si="113"/>
        <v>0.911944444444446</v>
      </c>
      <c r="M19" s="5">
        <f t="shared" si="58"/>
        <v>6.412253322582083E-2</v>
      </c>
      <c r="N19" s="5">
        <f t="shared" si="59"/>
        <v>0.11766581030737949</v>
      </c>
      <c r="O19" s="5">
        <f t="shared" si="60"/>
        <v>5.8476187938991696E-2</v>
      </c>
      <c r="P19" s="5">
        <f t="shared" si="61"/>
        <v>0.10730468201086875</v>
      </c>
      <c r="Q19" s="5">
        <f t="shared" si="62"/>
        <v>0.10795926345059795</v>
      </c>
      <c r="R19" s="5">
        <f t="shared" si="63"/>
        <v>2.66635173616264E-2</v>
      </c>
      <c r="S19" s="5">
        <f t="shared" si="64"/>
        <v>4.4891765040316195E-2</v>
      </c>
      <c r="T19" s="5">
        <f t="shared" si="65"/>
        <v>9.8452850530087122E-2</v>
      </c>
      <c r="U19" s="5">
        <f t="shared" si="66"/>
        <v>4.8927954311344828E-2</v>
      </c>
      <c r="V19" s="5">
        <f t="shared" si="67"/>
        <v>8.347033805128759E-3</v>
      </c>
      <c r="W19" s="5">
        <f t="shared" si="68"/>
        <v>6.6035622606932964E-2</v>
      </c>
      <c r="X19" s="5">
        <f t="shared" si="69"/>
        <v>6.0220819171822572E-2</v>
      </c>
      <c r="Y19" s="5">
        <f t="shared" si="70"/>
        <v>2.7459020741818593E-2</v>
      </c>
      <c r="Z19" s="5">
        <f t="shared" si="71"/>
        <v>8.1052155090944097E-3</v>
      </c>
      <c r="AA19" s="5">
        <f t="shared" si="72"/>
        <v>1.4873192037420864E-2</v>
      </c>
      <c r="AB19" s="5">
        <f t="shared" si="73"/>
        <v>1.3646265243273918E-2</v>
      </c>
      <c r="AC19" s="5">
        <f t="shared" si="74"/>
        <v>8.7301195376885375E-4</v>
      </c>
      <c r="AD19" s="5">
        <f t="shared" si="75"/>
        <v>3.0294089504515242E-2</v>
      </c>
      <c r="AE19" s="5">
        <f t="shared" si="76"/>
        <v>2.7626526623145471E-2</v>
      </c>
      <c r="AF19" s="5">
        <f t="shared" si="77"/>
        <v>1.2596928736637049E-2</v>
      </c>
      <c r="AG19" s="5">
        <f t="shared" si="78"/>
        <v>3.8292330594795836E-3</v>
      </c>
      <c r="AH19" s="5">
        <f t="shared" si="79"/>
        <v>1.8478765636359023E-3</v>
      </c>
      <c r="AI19" s="5">
        <f t="shared" si="80"/>
        <v>3.3908812124203323E-3</v>
      </c>
      <c r="AJ19" s="5">
        <f t="shared" si="81"/>
        <v>3.1111589440047465E-3</v>
      </c>
      <c r="AK19" s="5">
        <f t="shared" si="82"/>
        <v>1.9030077765442889E-3</v>
      </c>
      <c r="AL19" s="5">
        <f t="shared" si="83"/>
        <v>5.8437036329146034E-5</v>
      </c>
      <c r="AM19" s="5">
        <f t="shared" si="84"/>
        <v>1.1118021730425597E-2</v>
      </c>
      <c r="AN19" s="5">
        <f t="shared" si="85"/>
        <v>1.0139018150274249E-2</v>
      </c>
      <c r="AO19" s="5">
        <f t="shared" si="86"/>
        <v>4.6231106371320023E-3</v>
      </c>
      <c r="AP19" s="5">
        <f t="shared" si="87"/>
        <v>1.4053400205281843E-3</v>
      </c>
      <c r="AQ19" s="5">
        <f t="shared" si="88"/>
        <v>3.2039800606903037E-4</v>
      </c>
      <c r="AR19" s="5">
        <f t="shared" si="89"/>
        <v>3.3703215324537106E-4</v>
      </c>
      <c r="AS19" s="5">
        <f t="shared" si="90"/>
        <v>6.1845905668755398E-4</v>
      </c>
      <c r="AT19" s="5">
        <f t="shared" si="91"/>
        <v>5.6744082295375571E-4</v>
      </c>
      <c r="AU19" s="5">
        <f t="shared" si="92"/>
        <v>3.4708747391082849E-4</v>
      </c>
      <c r="AV19" s="5">
        <f t="shared" si="93"/>
        <v>1.5922768023461957E-4</v>
      </c>
      <c r="AW19" s="5">
        <f t="shared" si="94"/>
        <v>2.7163997521196814E-6</v>
      </c>
      <c r="AX19" s="5">
        <f t="shared" si="95"/>
        <v>3.400289440942823E-3</v>
      </c>
      <c r="AY19" s="5">
        <f t="shared" si="96"/>
        <v>3.100875065170918E-3</v>
      </c>
      <c r="AZ19" s="5">
        <f t="shared" si="97"/>
        <v>1.4139128942994644E-3</v>
      </c>
      <c r="BA19" s="5">
        <f t="shared" si="98"/>
        <v>4.2980333629492125E-4</v>
      </c>
      <c r="BB19" s="5">
        <f t="shared" si="99"/>
        <v>9.7989191184460339E-5</v>
      </c>
      <c r="BC19" s="5">
        <f t="shared" si="100"/>
        <v>1.7872139703254659E-5</v>
      </c>
      <c r="BD19" s="5">
        <f t="shared" si="101"/>
        <v>5.1225766625210855E-5</v>
      </c>
      <c r="BE19" s="5">
        <f t="shared" si="102"/>
        <v>9.4000050143761208E-5</v>
      </c>
      <c r="BF19" s="5">
        <f t="shared" si="103"/>
        <v>8.6245751007276954E-5</v>
      </c>
      <c r="BG19" s="5">
        <f t="shared" si="104"/>
        <v>5.2754082261539408E-5</v>
      </c>
      <c r="BH19" s="5">
        <f t="shared" si="105"/>
        <v>2.4201133065289663E-5</v>
      </c>
      <c r="BI19" s="5">
        <f t="shared" si="106"/>
        <v>8.8818884383604932E-6</v>
      </c>
      <c r="BJ19" s="8">
        <f t="shared" si="107"/>
        <v>0.58820679534444109</v>
      </c>
      <c r="BK19" s="8">
        <f t="shared" si="108"/>
        <v>0.22869833813740348</v>
      </c>
      <c r="BL19" s="8">
        <f t="shared" si="109"/>
        <v>0.17518659724783658</v>
      </c>
      <c r="BM19" s="8">
        <f t="shared" si="110"/>
        <v>0.51490679327807154</v>
      </c>
      <c r="BN19" s="8">
        <f t="shared" si="111"/>
        <v>0.48219199429528514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1.3361111111111099</v>
      </c>
      <c r="F20">
        <f>VLOOKUP(B20,home!$B$2:$E$405,3,FALSE)</f>
        <v>1</v>
      </c>
      <c r="G20">
        <f>VLOOKUP(C20,away!$B$2:$E$405,4,FALSE)</f>
        <v>1.71</v>
      </c>
      <c r="H20">
        <f>VLOOKUP(A20,away!$A$2:$E$405,3,FALSE)</f>
        <v>1.30277777777778</v>
      </c>
      <c r="I20">
        <f>VLOOKUP(C20,away!$B$2:$E$405,3,FALSE)</f>
        <v>1.02</v>
      </c>
      <c r="J20">
        <f>VLOOKUP(B20,home!$B$2:$E$405,4,FALSE)</f>
        <v>0.82</v>
      </c>
      <c r="K20" s="3">
        <f t="shared" si="112"/>
        <v>2.2847499999999981</v>
      </c>
      <c r="L20" s="3">
        <f t="shared" si="113"/>
        <v>1.0896433333333353</v>
      </c>
      <c r="M20" s="5">
        <f t="shared" ref="M20:M83" si="114">_xlfn.POISSON.DIST(0,K20,FALSE) * _xlfn.POISSON.DIST(0,L20,FALSE)</f>
        <v>3.4238883601609517E-2</v>
      </c>
      <c r="N20" s="5">
        <f t="shared" ref="N20:N83" si="115">_xlfn.POISSON.DIST(1,K20,FALSE) * _xlfn.POISSON.DIST(0,L20,FALSE)</f>
        <v>7.8227289308777273E-2</v>
      </c>
      <c r="O20" s="5">
        <f t="shared" ref="O20:O83" si="116">_xlfn.POISSON.DIST(0,K20,FALSE) * _xlfn.POISSON.DIST(1,L20,FALSE)</f>
        <v>3.7308171257269859E-2</v>
      </c>
      <c r="P20" s="5">
        <f t="shared" ref="P20:P83" si="117">_xlfn.POISSON.DIST(1,K20,FALSE) * _xlfn.POISSON.DIST(1,L20,FALSE)</f>
        <v>8.5239844280047244E-2</v>
      </c>
      <c r="Q20" s="5">
        <f t="shared" ref="Q20:Q83" si="118">_xlfn.POISSON.DIST(2,K20,FALSE) * _xlfn.POISSON.DIST(0,L20,FALSE)</f>
        <v>8.9364899624114383E-2</v>
      </c>
      <c r="R20" s="5">
        <f t="shared" ref="R20:R83" si="119">_xlfn.POISSON.DIST(0,K20,FALSE) * _xlfn.POISSON.DIST(2,L20,FALSE)</f>
        <v>2.0326300044671227E-2</v>
      </c>
      <c r="S20" s="5">
        <f t="shared" ref="S20:S83" si="120">_xlfn.POISSON.DIST(2,K20,FALSE) * _xlfn.POISSON.DIST(2,L20,FALSE)</f>
        <v>5.3052482211665544E-2</v>
      </c>
      <c r="T20" s="5">
        <f t="shared" ref="T20:T83" si="121">_xlfn.POISSON.DIST(2,K20,FALSE) * _xlfn.POISSON.DIST(1,L20,FALSE)</f>
        <v>9.7375867109418909E-2</v>
      </c>
      <c r="U20" s="5">
        <f t="shared" ref="U20:U83" si="122">_xlfn.POISSON.DIST(1,K20,FALSE) * _xlfn.POISSON.DIST(2,L20,FALSE)</f>
        <v>4.6440514027062549E-2</v>
      </c>
      <c r="V20" s="5">
        <f t="shared" ref="V20:V83" si="123">_xlfn.POISSON.DIST(3,K20,FALSE) * _xlfn.POISSON.DIST(3,L20,FALSE)</f>
        <v>1.4675275095644529E-2</v>
      </c>
      <c r="W20" s="5">
        <f t="shared" ref="W20:W83" si="124">_xlfn.POISSON.DIST(3,K20,FALSE) * _xlfn.POISSON.DIST(0,L20,FALSE)</f>
        <v>6.8058818138731714E-2</v>
      </c>
      <c r="X20" s="5">
        <f t="shared" ref="X20:X83" si="125">_xlfn.POISSON.DIST(3,K20,FALSE) * _xlfn.POISSON.DIST(1,L20,FALSE)</f>
        <v>7.4159837459414873E-2</v>
      </c>
      <c r="Y20" s="5">
        <f t="shared" ref="Y20:Y83" si="126">_xlfn.POISSON.DIST(3,K20,FALSE) * _xlfn.POISSON.DIST(2,L20,FALSE)</f>
        <v>4.0403886244367582E-2</v>
      </c>
      <c r="Z20" s="5">
        <f t="shared" ref="Z20:Z83" si="127">_xlfn.POISSON.DIST(0,K20,FALSE) * _xlfn.POISSON.DIST(3,L20,FALSE)</f>
        <v>7.3828057783363599E-3</v>
      </c>
      <c r="AA20" s="5">
        <f t="shared" ref="AA20:AA83" si="128">_xlfn.POISSON.DIST(1,K20,FALSE) * _xlfn.POISSON.DIST(3,L20,FALSE)</f>
        <v>1.6867865502053984E-2</v>
      </c>
      <c r="AB20" s="5">
        <f t="shared" ref="AB20:AB83" si="129">_xlfn.POISSON.DIST(2,K20,FALSE) * _xlfn.POISSON.DIST(3,L20,FALSE)</f>
        <v>1.9269427852908909E-2</v>
      </c>
      <c r="AC20" s="5">
        <f t="shared" ref="AC20:AC83" si="130">_xlfn.POISSON.DIST(4,K20,FALSE) * _xlfn.POISSON.DIST(4,L20,FALSE)</f>
        <v>2.283438506777116E-3</v>
      </c>
      <c r="AD20" s="5">
        <f t="shared" ref="AD20:AD83" si="131">_xlfn.POISSON.DIST(4,K20,FALSE) * _xlfn.POISSON.DIST(0,L20,FALSE)</f>
        <v>3.8874346185616797E-2</v>
      </c>
      <c r="AE20" s="5">
        <f t="shared" ref="AE20:AE83" si="132">_xlfn.POISSON.DIST(4,K20,FALSE) * _xlfn.POISSON.DIST(1,L20,FALSE)</f>
        <v>4.235917215884951E-2</v>
      </c>
      <c r="AF20" s="5">
        <f t="shared" ref="AF20:AF83" si="133">_xlfn.POISSON.DIST(4,K20,FALSE) * _xlfn.POISSON.DIST(2,L20,FALSE)</f>
        <v>2.3078194774204693E-2</v>
      </c>
      <c r="AG20" s="5">
        <f t="shared" ref="AG20:AG83" si="134">_xlfn.POISSON.DIST(4,K20,FALSE) * _xlfn.POISSON.DIST(3,L20,FALSE)</f>
        <v>8.3823336936934539E-3</v>
      </c>
      <c r="AH20" s="5">
        <f t="shared" ref="AH20:AH83" si="135">_xlfn.POISSON.DIST(0,K20,FALSE) * _xlfn.POISSON.DIST(4,L20,FALSE)</f>
        <v>2.0111562744147601E-3</v>
      </c>
      <c r="AI20" s="5">
        <f t="shared" ref="AI20:AI83" si="136">_xlfn.POISSON.DIST(1,K20,FALSE) * _xlfn.POISSON.DIST(4,L20,FALSE)</f>
        <v>4.5949892979691197E-3</v>
      </c>
      <c r="AJ20" s="5">
        <f t="shared" ref="AJ20:AJ83" si="137">_xlfn.POISSON.DIST(2,K20,FALSE) * _xlfn.POISSON.DIST(4,L20,FALSE)</f>
        <v>5.2492008992674694E-3</v>
      </c>
      <c r="AK20" s="5">
        <f t="shared" ref="AK20:AK83" si="138">_xlfn.POISSON.DIST(3,K20,FALSE) * _xlfn.POISSON.DIST(4,L20,FALSE)</f>
        <v>3.9977039182004463E-3</v>
      </c>
      <c r="AL20" s="5">
        <f t="shared" ref="AL20:AL83" si="139">_xlfn.POISSON.DIST(5,K20,FALSE) * _xlfn.POISSON.DIST(5,L20,FALSE)</f>
        <v>2.2739052476768878E-4</v>
      </c>
      <c r="AM20" s="5">
        <f t="shared" ref="AM20:AM83" si="140">_xlfn.POISSON.DIST(5,K20,FALSE) * _xlfn.POISSON.DIST(0,L20,FALSE)</f>
        <v>1.7763632489517581E-2</v>
      </c>
      <c r="AN20" s="5">
        <f t="shared" ref="AN20:AN83" si="141">_xlfn.POISSON.DIST(5,K20,FALSE) * _xlfn.POISSON.DIST(1,L20,FALSE)</f>
        <v>1.9356023717986264E-2</v>
      </c>
      <c r="AO20" s="5">
        <f t="shared" ref="AO20:AO83" si="142">_xlfn.POISSON.DIST(5,K20,FALSE) * _xlfn.POISSON.DIST(2,L20,FALSE)</f>
        <v>1.0545581102072824E-2</v>
      </c>
      <c r="AP20" s="5">
        <f t="shared" ref="AP20:AP83" si="143">_xlfn.POISSON.DIST(5,K20,FALSE) * _xlfn.POISSON.DIST(3,L20,FALSE)</f>
        <v>3.8303073813332205E-3</v>
      </c>
      <c r="AQ20" s="5">
        <f t="shared" ref="AQ20:AQ83" si="144">_xlfn.POISSON.DIST(5,K20,FALSE) * _xlfn.POISSON.DIST(4,L20,FALSE)</f>
        <v>1.0434172256718023E-3</v>
      </c>
      <c r="AR20" s="5">
        <f t="shared" ref="AR20:AR83" si="145">_xlfn.POISSON.DIST(0,K20,FALSE) * _xlfn.POISSON.DIST(5,L20,FALSE)</f>
        <v>4.3828860534151037E-4</v>
      </c>
      <c r="AS20" s="5">
        <f t="shared" ref="AS20:AS83" si="146">_xlfn.POISSON.DIST(1,K20,FALSE) * _xlfn.POISSON.DIST(5,L20,FALSE)</f>
        <v>1.001379891054015E-3</v>
      </c>
      <c r="AT20" s="5">
        <f t="shared" ref="AT20:AT83" si="147">_xlfn.POISSON.DIST(2,K20,FALSE) * _xlfn.POISSON.DIST(5,L20,FALSE)</f>
        <v>1.1439513530428296E-3</v>
      </c>
      <c r="AU20" s="5">
        <f t="shared" ref="AU20:AU83" si="148">_xlfn.POISSON.DIST(3,K20,FALSE) * _xlfn.POISSON.DIST(5,L20,FALSE)</f>
        <v>8.7121428462153417E-4</v>
      </c>
      <c r="AV20" s="5">
        <f t="shared" ref="AV20:AV83" si="149">_xlfn.POISSON.DIST(4,K20,FALSE) * _xlfn.POISSON.DIST(5,L20,FALSE)</f>
        <v>4.9762670919726226E-4</v>
      </c>
      <c r="AW20" s="5">
        <f t="shared" ref="AW20:AW83" si="150">_xlfn.POISSON.DIST(6,K20,FALSE) * _xlfn.POISSON.DIST(6,L20,FALSE)</f>
        <v>1.5725081871734909E-5</v>
      </c>
      <c r="AX20" s="5">
        <f t="shared" ref="AX20:AX83" si="151">_xlfn.POISSON.DIST(6,K20,FALSE) * _xlfn.POISSON.DIST(0,L20,FALSE)</f>
        <v>6.7642432217375446E-3</v>
      </c>
      <c r="AY20" s="5">
        <f t="shared" ref="AY20:AY83" si="152">_xlfn.POISSON.DIST(6,K20,FALSE) * _xlfn.POISSON.DIST(1,L20,FALSE)</f>
        <v>7.3706125316115156E-3</v>
      </c>
      <c r="AZ20" s="5">
        <f t="shared" ref="AZ20:AZ83" si="153">_xlfn.POISSON.DIST(6,K20,FALSE) * _xlfn.POISSON.DIST(2,L20,FALSE)</f>
        <v>4.0156694038268118E-3</v>
      </c>
      <c r="BA20" s="5">
        <f t="shared" ref="BA20:BA83" si="154">_xlfn.POISSON.DIST(6,K20,FALSE) * _xlfn.POISSON.DIST(3,L20,FALSE)</f>
        <v>1.4585491315835116E-3</v>
      </c>
      <c r="BB20" s="5">
        <f t="shared" ref="BB20:BB83" si="155">_xlfn.POISSON.DIST(6,K20,FALSE) * _xlfn.POISSON.DIST(4,L20,FALSE)</f>
        <v>3.9732458439227481E-4</v>
      </c>
      <c r="BC20" s="5">
        <f t="shared" ref="BC20:BC83" si="156">_xlfn.POISSON.DIST(6,K20,FALSE) * _xlfn.POISSON.DIST(5,L20,FALSE)</f>
        <v>8.6588416910496094E-5</v>
      </c>
      <c r="BD20" s="5">
        <f t="shared" ref="BD20:BD83" si="157">_xlfn.POISSON.DIST(0,K20,FALSE) * _xlfn.POISSON.DIST(6,L20,FALSE)</f>
        <v>7.9596376147723634E-5</v>
      </c>
      <c r="BE20" s="5">
        <f t="shared" ref="BE20:BE83" si="158">_xlfn.POISSON.DIST(1,K20,FALSE) * _xlfn.POISSON.DIST(6,L20,FALSE)</f>
        <v>1.8185782040351141E-4</v>
      </c>
      <c r="BF20" s="5">
        <f t="shared" ref="BF20:BF83" si="159">_xlfn.POISSON.DIST(2,K20,FALSE) * _xlfn.POISSON.DIST(6,L20,FALSE)</f>
        <v>2.0774982758346123E-4</v>
      </c>
      <c r="BG20" s="5">
        <f t="shared" ref="BG20:BG83" si="160">_xlfn.POISSON.DIST(3,K20,FALSE) * _xlfn.POISSON.DIST(6,L20,FALSE)</f>
        <v>1.5821880619043752E-4</v>
      </c>
      <c r="BH20" s="5">
        <f t="shared" ref="BH20:BH83" si="161">_xlfn.POISSON.DIST(4,K20,FALSE) * _xlfn.POISSON.DIST(6,L20,FALSE)</f>
        <v>9.0372604360900485E-5</v>
      </c>
      <c r="BI20" s="5">
        <f t="shared" ref="BI20:BI83" si="162">_xlfn.POISSON.DIST(5,K20,FALSE) * _xlfn.POISSON.DIST(6,L20,FALSE)</f>
        <v>4.1295761562713435E-5</v>
      </c>
      <c r="BJ20" s="8">
        <f t="shared" ref="BJ20:BJ83" si="163">SUM(N20,Q20,T20,W20,X20,Y20,AD20,AE20,AF20,AG20,AM20,AN20,AO20,AP20,AQ20,AX20,AY20,AZ20,BA20,BB20,BC20)</f>
        <v>0.63291659390383304</v>
      </c>
      <c r="BK20" s="8">
        <f t="shared" ref="BK20:BK83" si="164">SUM(M20,P20,S20,V20,AC20,AL20,AY20)</f>
        <v>0.19708792675212314</v>
      </c>
      <c r="BL20" s="8">
        <f t="shared" ref="BL20:BL83" si="165">SUM(O20,R20,U20,AA20,AB20,AH20,AI20,AJ20,AK20,AR20,AS20,AT20,AU20,AV20,BD20,BE20,BF20,BG20,BH20,BI20)</f>
        <v>0.16077688111332419</v>
      </c>
      <c r="BM20" s="8">
        <f t="shared" ref="BM20:BM83" si="166">SUM(S20:BI20)</f>
        <v>0.6461039319813876</v>
      </c>
      <c r="BN20" s="8">
        <f t="shared" ref="BN20:BN83" si="167">SUM(M20:R20)</f>
        <v>0.34470538811648954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1.31388888888889</v>
      </c>
      <c r="F21">
        <f>VLOOKUP(B21,home!$B$2:$E$405,3,FALSE)</f>
        <v>1.03</v>
      </c>
      <c r="G21">
        <f>VLOOKUP(C21,away!$B$2:$E$405,4,FALSE)</f>
        <v>1.2</v>
      </c>
      <c r="H21">
        <f>VLOOKUP(A21,away!$A$2:$E$405,3,FALSE)</f>
        <v>1.1611111111111101</v>
      </c>
      <c r="I21">
        <f>VLOOKUP(C21,away!$B$2:$E$405,3,FALSE)</f>
        <v>0.92</v>
      </c>
      <c r="J21">
        <f>VLOOKUP(B21,home!$B$2:$E$405,4,FALSE)</f>
        <v>0.98</v>
      </c>
      <c r="K21" s="3">
        <f t="shared" si="112"/>
        <v>1.6239666666666679</v>
      </c>
      <c r="L21" s="3">
        <f t="shared" si="113"/>
        <v>1.0468577777777768</v>
      </c>
      <c r="M21" s="5">
        <f t="shared" si="114"/>
        <v>6.9195154226125655E-2</v>
      </c>
      <c r="N21" s="5">
        <f t="shared" si="115"/>
        <v>0.11237062395808727</v>
      </c>
      <c r="O21" s="5">
        <f t="shared" si="116"/>
        <v>7.2437485386152425E-2</v>
      </c>
      <c r="P21" s="5">
        <f t="shared" si="117"/>
        <v>0.11763606168426544</v>
      </c>
      <c r="Q21" s="5">
        <f t="shared" si="118"/>
        <v>9.1243073810234332E-2</v>
      </c>
      <c r="R21" s="5">
        <f t="shared" si="119"/>
        <v>3.7915872489578853E-2</v>
      </c>
      <c r="S21" s="5">
        <f t="shared" si="120"/>
        <v>4.9997153570038123E-2</v>
      </c>
      <c r="T21" s="5">
        <f t="shared" si="121"/>
        <v>9.5518521486595565E-2</v>
      </c>
      <c r="U21" s="5">
        <f t="shared" si="122"/>
        <v>6.1574113060659783E-2</v>
      </c>
      <c r="V21" s="5">
        <f t="shared" si="123"/>
        <v>9.4442519649768925E-3</v>
      </c>
      <c r="W21" s="5">
        <f t="shared" si="124"/>
        <v>4.9391903477342319E-2</v>
      </c>
      <c r="X21" s="5">
        <f t="shared" si="125"/>
        <v>5.1706298314505024E-2</v>
      </c>
      <c r="Y21" s="5">
        <f t="shared" si="126"/>
        <v>2.7064570275318764E-2</v>
      </c>
      <c r="Z21" s="5">
        <f t="shared" si="127"/>
        <v>1.3230842005648689E-2</v>
      </c>
      <c r="AA21" s="5">
        <f t="shared" si="128"/>
        <v>2.1486446389106632E-2</v>
      </c>
      <c r="AB21" s="5">
        <f t="shared" si="129"/>
        <v>1.7446636360514786E-2</v>
      </c>
      <c r="AC21" s="5">
        <f t="shared" si="130"/>
        <v>1.0034884479438537E-3</v>
      </c>
      <c r="AD21" s="5">
        <f t="shared" si="131"/>
        <v>2.0052701212605353E-2</v>
      </c>
      <c r="AE21" s="5">
        <f t="shared" si="132"/>
        <v>2.0992326229869768E-2</v>
      </c>
      <c r="AF21" s="5">
        <f t="shared" si="133"/>
        <v>1.0987989993693799E-2</v>
      </c>
      <c r="AG21" s="5">
        <f t="shared" si="134"/>
        <v>3.8342875956809135E-3</v>
      </c>
      <c r="AH21" s="5">
        <f t="shared" si="135"/>
        <v>3.4627024650405614E-3</v>
      </c>
      <c r="AI21" s="5">
        <f t="shared" si="136"/>
        <v>5.6233133798103746E-3</v>
      </c>
      <c r="AJ21" s="5">
        <f t="shared" si="137"/>
        <v>4.566036742516366E-3</v>
      </c>
      <c r="AK21" s="5">
        <f t="shared" si="138"/>
        <v>2.4716971562072773E-3</v>
      </c>
      <c r="AL21" s="5">
        <f t="shared" si="139"/>
        <v>6.8239708564563436E-5</v>
      </c>
      <c r="AM21" s="5">
        <f t="shared" si="140"/>
        <v>6.5129836691794644E-3</v>
      </c>
      <c r="AN21" s="5">
        <f t="shared" si="141"/>
        <v>6.8181676106201647E-3</v>
      </c>
      <c r="AO21" s="5">
        <f t="shared" si="142"/>
        <v>3.5688258966851192E-3</v>
      </c>
      <c r="AP21" s="5">
        <f t="shared" si="143"/>
        <v>1.2453510491598554E-3</v>
      </c>
      <c r="AQ21" s="5">
        <f t="shared" si="144"/>
        <v>3.2592635796917718E-4</v>
      </c>
      <c r="AR21" s="5">
        <f t="shared" si="145"/>
        <v>7.2499140153159869E-4</v>
      </c>
      <c r="AS21" s="5">
        <f t="shared" si="146"/>
        <v>1.1773618697072661E-3</v>
      </c>
      <c r="AT21" s="5">
        <f t="shared" si="147"/>
        <v>9.5599821550447267E-4</v>
      </c>
      <c r="AU21" s="5">
        <f t="shared" si="148"/>
        <v>5.175030784573604E-4</v>
      </c>
      <c r="AV21" s="5">
        <f t="shared" si="149"/>
        <v>2.1010193732803466E-4</v>
      </c>
      <c r="AW21" s="5">
        <f t="shared" si="150"/>
        <v>3.2225484636716596E-6</v>
      </c>
      <c r="AX21" s="5">
        <f t="shared" si="151"/>
        <v>1.7628113965486394E-3</v>
      </c>
      <c r="AY21" s="5">
        <f t="shared" si="152"/>
        <v>1.8454128212322478E-3</v>
      </c>
      <c r="AZ21" s="5">
        <f t="shared" si="153"/>
        <v>9.6594238255890417E-4</v>
      </c>
      <c r="BA21" s="5">
        <f t="shared" si="154"/>
        <v>3.3706809868899523E-4</v>
      </c>
      <c r="BB21" s="5">
        <f t="shared" si="155"/>
        <v>8.8215590188335454E-5</v>
      </c>
      <c r="BC21" s="5">
        <f t="shared" si="156"/>
        <v>1.8469835341983189E-5</v>
      </c>
      <c r="BD21" s="5">
        <f t="shared" si="157"/>
        <v>1.2649381458589416E-4</v>
      </c>
      <c r="BE21" s="5">
        <f t="shared" si="158"/>
        <v>2.0542173842700608E-4</v>
      </c>
      <c r="BF21" s="5">
        <f t="shared" si="159"/>
        <v>1.6679902790708867E-4</v>
      </c>
      <c r="BG21" s="5">
        <f t="shared" si="160"/>
        <v>9.0292020451171757E-5</v>
      </c>
      <c r="BH21" s="5">
        <f t="shared" si="161"/>
        <v>3.6657807869672002E-5</v>
      </c>
      <c r="BI21" s="5">
        <f t="shared" si="162"/>
        <v>1.1906211610683661E-5</v>
      </c>
      <c r="BJ21" s="8">
        <f t="shared" si="163"/>
        <v>0.50665147106210617</v>
      </c>
      <c r="BK21" s="8">
        <f t="shared" si="164"/>
        <v>0.24918976242314675</v>
      </c>
      <c r="BL21" s="8">
        <f t="shared" si="165"/>
        <v>0.23120783055296729</v>
      </c>
      <c r="BM21" s="8">
        <f t="shared" si="166"/>
        <v>0.49763944421665623</v>
      </c>
      <c r="BN21" s="8">
        <f t="shared" si="167"/>
        <v>0.50079827155444401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1.31388888888889</v>
      </c>
      <c r="F22">
        <f>VLOOKUP(B22,home!$B$2:$E$405,3,FALSE)</f>
        <v>1.0900000000000001</v>
      </c>
      <c r="G22">
        <f>VLOOKUP(C22,away!$B$2:$E$405,4,FALSE)</f>
        <v>1.05</v>
      </c>
      <c r="H22">
        <f>VLOOKUP(A22,away!$A$2:$E$405,3,FALSE)</f>
        <v>1.1611111111111101</v>
      </c>
      <c r="I22">
        <f>VLOOKUP(C22,away!$B$2:$E$405,3,FALSE)</f>
        <v>1.0900000000000001</v>
      </c>
      <c r="J22">
        <f>VLOOKUP(B22,home!$B$2:$E$405,4,FALSE)</f>
        <v>1.23</v>
      </c>
      <c r="K22" s="3">
        <f t="shared" si="112"/>
        <v>1.5037458333333347</v>
      </c>
      <c r="L22" s="3">
        <f t="shared" si="113"/>
        <v>1.5567016666666655</v>
      </c>
      <c r="M22" s="5">
        <f t="shared" si="114"/>
        <v>4.6866717670454312E-2</v>
      </c>
      <c r="N22" s="5">
        <f t="shared" si="115"/>
        <v>7.0475631418955437E-2</v>
      </c>
      <c r="O22" s="5">
        <f t="shared" si="116"/>
        <v>7.2957497508792296E-2</v>
      </c>
      <c r="P22" s="5">
        <f t="shared" si="117"/>
        <v>0.10970953288927356</v>
      </c>
      <c r="Q22" s="5">
        <f t="shared" si="118"/>
        <v>5.2988718548895052E-2</v>
      </c>
      <c r="R22" s="5">
        <f t="shared" si="119"/>
        <v>5.678652898388304E-2</v>
      </c>
      <c r="S22" s="5">
        <f t="shared" si="120"/>
        <v>6.420431281008207E-2</v>
      </c>
      <c r="T22" s="5">
        <f t="shared" si="121"/>
        <v>8.2487626479595774E-2</v>
      </c>
      <c r="U22" s="5">
        <f t="shared" si="122"/>
        <v>8.5392506348976757E-2</v>
      </c>
      <c r="V22" s="5">
        <f t="shared" si="123"/>
        <v>1.6699425088348815E-2</v>
      </c>
      <c r="W22" s="5">
        <f t="shared" si="124"/>
        <v>2.6560521577191243E-2</v>
      </c>
      <c r="X22" s="5">
        <f t="shared" si="125"/>
        <v>4.134680820674954E-2</v>
      </c>
      <c r="Y22" s="5">
        <f t="shared" si="126"/>
        <v>3.2182322623396986E-2</v>
      </c>
      <c r="Z22" s="5">
        <f t="shared" si="127"/>
        <v>2.9466561437808559E-2</v>
      </c>
      <c r="AA22" s="5">
        <f t="shared" si="128"/>
        <v>4.431021898476533E-2</v>
      </c>
      <c r="AB22" s="5">
        <f t="shared" si="129"/>
        <v>3.3315653586214244E-2</v>
      </c>
      <c r="AC22" s="5">
        <f t="shared" si="130"/>
        <v>2.4432131918814032E-3</v>
      </c>
      <c r="AD22" s="5">
        <f t="shared" si="131"/>
        <v>9.9850684132153627E-3</v>
      </c>
      <c r="AE22" s="5">
        <f t="shared" si="132"/>
        <v>1.5543772640633034E-2</v>
      </c>
      <c r="AF22" s="5">
        <f t="shared" si="133"/>
        <v>1.2098508387980581E-2</v>
      </c>
      <c r="AG22" s="5">
        <f t="shared" si="134"/>
        <v>6.2779227239166705E-3</v>
      </c>
      <c r="AH22" s="5">
        <f t="shared" si="135"/>
        <v>1.1467661325293069E-2</v>
      </c>
      <c r="AI22" s="5">
        <f t="shared" si="136"/>
        <v>1.7244447935987277E-2</v>
      </c>
      <c r="AJ22" s="5">
        <f t="shared" si="137"/>
        <v>1.2965633365937246E-2</v>
      </c>
      <c r="AK22" s="5">
        <f t="shared" si="138"/>
        <v>6.4990057168519324E-3</v>
      </c>
      <c r="AL22" s="5">
        <f t="shared" si="139"/>
        <v>2.2877111208425814E-4</v>
      </c>
      <c r="AM22" s="5">
        <f t="shared" si="140"/>
        <v>3.0030010043841774E-3</v>
      </c>
      <c r="AN22" s="5">
        <f t="shared" si="141"/>
        <v>4.6747766685265191E-3</v>
      </c>
      <c r="AO22" s="5">
        <f t="shared" si="142"/>
        <v>3.6386163155948379E-3</v>
      </c>
      <c r="AP22" s="5">
        <f t="shared" si="143"/>
        <v>1.8880800276156694E-3</v>
      </c>
      <c r="AQ22" s="5">
        <f t="shared" si="144"/>
        <v>7.3479433144733907E-4</v>
      </c>
      <c r="AR22" s="5">
        <f t="shared" si="145"/>
        <v>3.5703454995705155E-3</v>
      </c>
      <c r="AS22" s="5">
        <f t="shared" si="146"/>
        <v>5.3688921685395852E-3</v>
      </c>
      <c r="AT22" s="5">
        <f t="shared" si="147"/>
        <v>4.0367246140286875E-3</v>
      </c>
      <c r="AU22" s="5">
        <f t="shared" si="148"/>
        <v>2.0234026062199177E-3</v>
      </c>
      <c r="AV22" s="5">
        <f t="shared" si="149"/>
        <v>7.6067080956475266E-4</v>
      </c>
      <c r="AW22" s="5">
        <f t="shared" si="150"/>
        <v>1.4875737631247584E-5</v>
      </c>
      <c r="AX22" s="5">
        <f t="shared" si="151"/>
        <v>7.5262504130642132E-4</v>
      </c>
      <c r="AY22" s="5">
        <f t="shared" si="152"/>
        <v>1.1716126561767742E-3</v>
      </c>
      <c r="AZ22" s="5">
        <f t="shared" si="153"/>
        <v>9.1192568727907171E-4</v>
      </c>
      <c r="BA22" s="5">
        <f t="shared" si="154"/>
        <v>4.7319874575449199E-4</v>
      </c>
      <c r="BB22" s="5">
        <f t="shared" si="155"/>
        <v>1.8415731904514832E-4</v>
      </c>
      <c r="BC22" s="5">
        <f t="shared" si="156"/>
        <v>5.7335601097289442E-5</v>
      </c>
      <c r="BD22" s="5">
        <f t="shared" si="157"/>
        <v>9.2632713162620766E-4</v>
      </c>
      <c r="BE22" s="5">
        <f t="shared" si="158"/>
        <v>1.3929605644865291E-3</v>
      </c>
      <c r="BF22" s="5">
        <f t="shared" si="159"/>
        <v>1.047329322422134E-3</v>
      </c>
      <c r="BG22" s="5">
        <f t="shared" si="160"/>
        <v>5.249723682400363E-4</v>
      </c>
      <c r="BH22" s="5">
        <f t="shared" si="161"/>
        <v>1.9735625283902187E-4</v>
      </c>
      <c r="BI22" s="5">
        <f t="shared" si="162"/>
        <v>5.9354728577791822E-5</v>
      </c>
      <c r="BJ22" s="8">
        <f t="shared" si="163"/>
        <v>0.36743702441875731</v>
      </c>
      <c r="BK22" s="8">
        <f t="shared" si="164"/>
        <v>0.24132358541830118</v>
      </c>
      <c r="BL22" s="8">
        <f t="shared" si="165"/>
        <v>0.36084748982281639</v>
      </c>
      <c r="BM22" s="8">
        <f t="shared" si="166"/>
        <v>0.5881332971588844</v>
      </c>
      <c r="BN22" s="8">
        <f t="shared" si="167"/>
        <v>0.40978462702025364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1.31388888888889</v>
      </c>
      <c r="F23">
        <f>VLOOKUP(B23,home!$B$2:$E$405,3,FALSE)</f>
        <v>0.82</v>
      </c>
      <c r="G23">
        <f>VLOOKUP(C23,away!$B$2:$E$405,4,FALSE)</f>
        <v>0.86</v>
      </c>
      <c r="H23">
        <f>VLOOKUP(A23,away!$A$2:$E$405,3,FALSE)</f>
        <v>1.1611111111111101</v>
      </c>
      <c r="I23">
        <f>VLOOKUP(C23,away!$B$2:$E$405,3,FALSE)</f>
        <v>0.96</v>
      </c>
      <c r="J23">
        <f>VLOOKUP(B23,home!$B$2:$E$405,4,FALSE)</f>
        <v>0.8</v>
      </c>
      <c r="K23" s="3">
        <f t="shared" si="112"/>
        <v>0.92655444444444524</v>
      </c>
      <c r="L23" s="3">
        <f t="shared" si="113"/>
        <v>0.89173333333333249</v>
      </c>
      <c r="M23" s="5">
        <f t="shared" si="114"/>
        <v>0.16230341266666137</v>
      </c>
      <c r="N23" s="5">
        <f t="shared" si="115"/>
        <v>0.15038294835479599</v>
      </c>
      <c r="O23" s="5">
        <f t="shared" si="116"/>
        <v>0.14473136318861737</v>
      </c>
      <c r="P23" s="5">
        <f t="shared" si="117"/>
        <v>0.13410148781291661</v>
      </c>
      <c r="Q23" s="5">
        <f t="shared" si="118"/>
        <v>6.9668994583397842E-2</v>
      </c>
      <c r="R23" s="5">
        <f t="shared" si="119"/>
        <v>6.4530890467031463E-2</v>
      </c>
      <c r="S23" s="5">
        <f t="shared" si="120"/>
        <v>2.7699985998710513E-2</v>
      </c>
      <c r="T23" s="5">
        <f t="shared" si="121"/>
        <v>6.2126164769835242E-2</v>
      </c>
      <c r="U23" s="5">
        <f t="shared" si="122"/>
        <v>5.9791383366185696E-2</v>
      </c>
      <c r="V23" s="5">
        <f t="shared" si="123"/>
        <v>2.5429802353181432E-3</v>
      </c>
      <c r="W23" s="5">
        <f t="shared" si="124"/>
        <v>2.1517372190407752E-2</v>
      </c>
      <c r="X23" s="5">
        <f t="shared" si="125"/>
        <v>1.9187758027926254E-2</v>
      </c>
      <c r="Y23" s="5">
        <f t="shared" si="126"/>
        <v>8.5551817127180445E-3</v>
      </c>
      <c r="Z23" s="5">
        <f t="shared" si="127"/>
        <v>1.9181448686378048E-2</v>
      </c>
      <c r="AA23" s="5">
        <f t="shared" si="128"/>
        <v>1.7772656531246649E-2</v>
      </c>
      <c r="AB23" s="5">
        <f t="shared" si="129"/>
        <v>8.2336669493055879E-3</v>
      </c>
      <c r="AC23" s="5">
        <f t="shared" si="130"/>
        <v>1.313194172229857E-4</v>
      </c>
      <c r="AD23" s="5">
        <f t="shared" si="131"/>
        <v>4.984254208946901E-3</v>
      </c>
      <c r="AE23" s="5">
        <f t="shared" si="132"/>
        <v>4.4446256199249124E-3</v>
      </c>
      <c r="AF23" s="5">
        <f t="shared" si="133"/>
        <v>1.9817104097371858E-3</v>
      </c>
      <c r="AG23" s="5">
        <f t="shared" si="134"/>
        <v>5.8905240979210168E-4</v>
      </c>
      <c r="AH23" s="5">
        <f t="shared" si="135"/>
        <v>4.2761842938165411E-3</v>
      </c>
      <c r="AI23" s="5">
        <f t="shared" si="136"/>
        <v>3.9621175626992486E-3</v>
      </c>
      <c r="AJ23" s="5">
        <f t="shared" si="137"/>
        <v>1.8355588185651906E-3</v>
      </c>
      <c r="AK23" s="5">
        <f t="shared" si="138"/>
        <v>5.6691506046025754E-4</v>
      </c>
      <c r="AL23" s="5">
        <f t="shared" si="139"/>
        <v>4.3400514971290733E-6</v>
      </c>
      <c r="AM23" s="5">
        <f t="shared" si="140"/>
        <v>9.2363657790813718E-4</v>
      </c>
      <c r="AN23" s="5">
        <f t="shared" si="141"/>
        <v>8.2363752440661546E-4</v>
      </c>
      <c r="AO23" s="5">
        <f t="shared" si="142"/>
        <v>3.6723251754876258E-4</v>
      </c>
      <c r="AP23" s="5">
        <f t="shared" si="143"/>
        <v>1.0915782566071653E-4</v>
      </c>
      <c r="AQ23" s="5">
        <f t="shared" si="144"/>
        <v>2.433491793396238E-5</v>
      </c>
      <c r="AR23" s="5">
        <f t="shared" si="145"/>
        <v>7.6264321485453349E-4</v>
      </c>
      <c r="AS23" s="5">
        <f t="shared" si="146"/>
        <v>7.0663046024886807E-4</v>
      </c>
      <c r="AT23" s="5">
        <f t="shared" si="147"/>
        <v>3.2736579676170623E-4</v>
      </c>
      <c r="AU23" s="5">
        <f t="shared" si="148"/>
        <v>1.0110741131621864E-4</v>
      </c>
      <c r="AV23" s="5">
        <f t="shared" si="149"/>
        <v>2.342038033032874E-5</v>
      </c>
      <c r="AW23" s="5">
        <f t="shared" si="150"/>
        <v>9.9608941841847147E-8</v>
      </c>
      <c r="AX23" s="5">
        <f t="shared" si="151"/>
        <v>1.4263326271870703E-4</v>
      </c>
      <c r="AY23" s="5">
        <f t="shared" si="152"/>
        <v>1.2719083480836158E-4</v>
      </c>
      <c r="AZ23" s="5">
        <f t="shared" si="153"/>
        <v>5.6710153546554754E-5</v>
      </c>
      <c r="BA23" s="5">
        <f t="shared" si="154"/>
        <v>1.6856778085304794E-5</v>
      </c>
      <c r="BB23" s="5">
        <f t="shared" si="155"/>
        <v>3.7579377278172777E-6</v>
      </c>
      <c r="BC23" s="5">
        <f t="shared" si="156"/>
        <v>6.7021566729711823E-7</v>
      </c>
      <c r="BD23" s="5">
        <f t="shared" si="157"/>
        <v>1.1334572935438031E-4</v>
      </c>
      <c r="BE23" s="5">
        <f t="shared" si="158"/>
        <v>1.0502098929209831E-4</v>
      </c>
      <c r="BF23" s="5">
        <f t="shared" si="159"/>
        <v>4.8653832194273084E-5</v>
      </c>
      <c r="BG23" s="5">
        <f t="shared" si="160"/>
        <v>1.5026808152952654E-5</v>
      </c>
      <c r="BH23" s="5">
        <f t="shared" si="161"/>
        <v>3.4807889699830761E-6</v>
      </c>
      <c r="BI23" s="5">
        <f t="shared" si="162"/>
        <v>6.4502809806220465E-7</v>
      </c>
      <c r="BJ23" s="8">
        <f t="shared" si="163"/>
        <v>0.34603388083349451</v>
      </c>
      <c r="BK23" s="8">
        <f t="shared" si="164"/>
        <v>0.32691071701713514</v>
      </c>
      <c r="BL23" s="8">
        <f t="shared" si="165"/>
        <v>0.30790807667750136</v>
      </c>
      <c r="BM23" s="8">
        <f t="shared" si="166"/>
        <v>0.27418793491522192</v>
      </c>
      <c r="BN23" s="8">
        <f t="shared" si="167"/>
        <v>0.72571909707342064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1.31388888888889</v>
      </c>
      <c r="F24">
        <f>VLOOKUP(B24,home!$B$2:$E$405,3,FALSE)</f>
        <v>1.05</v>
      </c>
      <c r="G24">
        <f>VLOOKUP(C24,away!$B$2:$E$405,4,FALSE)</f>
        <v>0.98</v>
      </c>
      <c r="H24">
        <f>VLOOKUP(A24,away!$A$2:$E$405,3,FALSE)</f>
        <v>1.1611111111111101</v>
      </c>
      <c r="I24">
        <f>VLOOKUP(C24,away!$B$2:$E$405,3,FALSE)</f>
        <v>0.71</v>
      </c>
      <c r="J24">
        <f>VLOOKUP(B24,home!$B$2:$E$405,4,FALSE)</f>
        <v>0.7</v>
      </c>
      <c r="K24" s="3">
        <f t="shared" si="112"/>
        <v>1.3519916666666678</v>
      </c>
      <c r="L24" s="3">
        <f t="shared" si="113"/>
        <v>0.57707222222222165</v>
      </c>
      <c r="M24" s="5">
        <f t="shared" si="114"/>
        <v>0.14528413694180553</v>
      </c>
      <c r="N24" s="5">
        <f t="shared" si="115"/>
        <v>0.19642294244418004</v>
      </c>
      <c r="O24" s="5">
        <f t="shared" si="116"/>
        <v>8.3839439758645287E-2</v>
      </c>
      <c r="P24" s="5">
        <f t="shared" si="117"/>
        <v>0.11335022389169051</v>
      </c>
      <c r="Q24" s="5">
        <f t="shared" si="118"/>
        <v>0.13278109066333901</v>
      </c>
      <c r="R24" s="5">
        <f t="shared" si="119"/>
        <v>2.4190705905693756E-2</v>
      </c>
      <c r="S24" s="5">
        <f t="shared" si="120"/>
        <v>2.2108871496140745E-2</v>
      </c>
      <c r="T24" s="5">
        <f t="shared" si="121"/>
        <v>7.6624279058183323E-2</v>
      </c>
      <c r="U24" s="5">
        <f t="shared" si="122"/>
        <v>3.2705632795282095E-2</v>
      </c>
      <c r="V24" s="5">
        <f t="shared" si="123"/>
        <v>1.9165857308855404E-3</v>
      </c>
      <c r="W24" s="5">
        <f t="shared" si="124"/>
        <v>5.9839642689248532E-2</v>
      </c>
      <c r="X24" s="5">
        <f t="shared" si="125"/>
        <v>3.4531795583668368E-2</v>
      </c>
      <c r="Y24" s="5">
        <f t="shared" si="126"/>
        <v>9.9636700073955017E-3</v>
      </c>
      <c r="Z24" s="5">
        <f t="shared" si="127"/>
        <v>4.6532614713743056E-3</v>
      </c>
      <c r="AA24" s="5">
        <f t="shared" si="128"/>
        <v>6.2911707321191366E-3</v>
      </c>
      <c r="AB24" s="5">
        <f t="shared" si="129"/>
        <v>4.2528052017011576E-3</v>
      </c>
      <c r="AC24" s="5">
        <f t="shared" si="130"/>
        <v>9.3457132638693726E-5</v>
      </c>
      <c r="AD24" s="5">
        <f t="shared" si="131"/>
        <v>2.022567456304376E-2</v>
      </c>
      <c r="AE24" s="5">
        <f t="shared" si="132"/>
        <v>1.1671674966039124E-2</v>
      </c>
      <c r="AF24" s="5">
        <f t="shared" si="133"/>
        <v>3.3676997048538346E-3</v>
      </c>
      <c r="AG24" s="5">
        <f t="shared" si="134"/>
        <v>6.4780198415237411E-4</v>
      </c>
      <c r="AH24" s="5">
        <f t="shared" si="135"/>
        <v>6.713169844667537E-4</v>
      </c>
      <c r="AI24" s="5">
        <f t="shared" si="136"/>
        <v>9.0761496869084775E-4</v>
      </c>
      <c r="AJ24" s="5">
        <f t="shared" si="137"/>
        <v>6.1354393710597759E-4</v>
      </c>
      <c r="AK24" s="5">
        <f t="shared" si="138"/>
        <v>2.7650209670037988E-4</v>
      </c>
      <c r="AL24" s="5">
        <f t="shared" si="139"/>
        <v>2.9165983656191159E-6</v>
      </c>
      <c r="AM24" s="5">
        <f t="shared" si="140"/>
        <v>5.4689886923894281E-3</v>
      </c>
      <c r="AN24" s="5">
        <f t="shared" si="141"/>
        <v>3.1560014580253692E-3</v>
      </c>
      <c r="AO24" s="5">
        <f t="shared" si="142"/>
        <v>9.1062038735963558E-4</v>
      </c>
      <c r="AP24" s="5">
        <f t="shared" si="143"/>
        <v>1.7516457684482839E-4</v>
      </c>
      <c r="AQ24" s="5">
        <f t="shared" si="144"/>
        <v>2.5270652903615054E-5</v>
      </c>
      <c r="AR24" s="5">
        <f t="shared" si="145"/>
        <v>7.7479676808350054E-5</v>
      </c>
      <c r="AS24" s="5">
        <f t="shared" si="146"/>
        <v>1.0475187738091595E-4</v>
      </c>
      <c r="AT24" s="5">
        <f t="shared" si="147"/>
        <v>7.0811832643343512E-5</v>
      </c>
      <c r="AU24" s="5">
        <f t="shared" si="148"/>
        <v>3.1912335878398372E-5</v>
      </c>
      <c r="AV24" s="5">
        <f t="shared" si="149"/>
        <v>1.0786303042865583E-5</v>
      </c>
      <c r="AW24" s="5">
        <f t="shared" si="150"/>
        <v>6.3208911536319704E-8</v>
      </c>
      <c r="AX24" s="5">
        <f t="shared" si="151"/>
        <v>1.2323378562007898E-3</v>
      </c>
      <c r="AY24" s="5">
        <f t="shared" si="152"/>
        <v>7.1114794520635825E-4</v>
      </c>
      <c r="AZ24" s="5">
        <f t="shared" si="153"/>
        <v>2.0519186253449993E-4</v>
      </c>
      <c r="BA24" s="5">
        <f t="shared" si="154"/>
        <v>3.94701746982335E-5</v>
      </c>
      <c r="BB24" s="5">
        <f t="shared" si="155"/>
        <v>5.6942853561522276E-6</v>
      </c>
      <c r="BC24" s="5">
        <f t="shared" si="156"/>
        <v>6.5720278088844424E-7</v>
      </c>
      <c r="BD24" s="5">
        <f t="shared" si="157"/>
        <v>7.4518948788090139E-6</v>
      </c>
      <c r="BE24" s="5">
        <f t="shared" si="158"/>
        <v>1.0074899777025803E-5</v>
      </c>
      <c r="BF24" s="5">
        <f t="shared" si="159"/>
        <v>6.8105902705203799E-6</v>
      </c>
      <c r="BG24" s="5">
        <f t="shared" si="160"/>
        <v>3.0692870969415463E-6</v>
      </c>
      <c r="BH24" s="5">
        <f t="shared" si="161"/>
        <v>1.0374126444181252E-6</v>
      </c>
      <c r="BI24" s="5">
        <f t="shared" si="162"/>
        <v>2.8051465002958707E-7</v>
      </c>
      <c r="BJ24" s="8">
        <f t="shared" si="163"/>
        <v>0.5580068167584038</v>
      </c>
      <c r="BK24" s="8">
        <f t="shared" si="164"/>
        <v>0.28346733973673305</v>
      </c>
      <c r="BL24" s="8">
        <f t="shared" si="165"/>
        <v>0.15407319900547703</v>
      </c>
      <c r="BM24" s="8">
        <f t="shared" si="166"/>
        <v>0.30362099263033893</v>
      </c>
      <c r="BN24" s="8">
        <f t="shared" si="167"/>
        <v>0.695868539605354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1.31388888888889</v>
      </c>
      <c r="F25">
        <f>VLOOKUP(B25,home!$B$2:$E$405,3,FALSE)</f>
        <v>1.0900000000000001</v>
      </c>
      <c r="G25">
        <f>VLOOKUP(C25,away!$B$2:$E$405,4,FALSE)</f>
        <v>1.17</v>
      </c>
      <c r="H25">
        <f>VLOOKUP(A25,away!$A$2:$E$405,3,FALSE)</f>
        <v>1.1611111111111101</v>
      </c>
      <c r="I25">
        <f>VLOOKUP(C25,away!$B$2:$E$405,3,FALSE)</f>
        <v>0.41</v>
      </c>
      <c r="J25">
        <f>VLOOKUP(B25,home!$B$2:$E$405,4,FALSE)</f>
        <v>0.92</v>
      </c>
      <c r="K25" s="3">
        <f t="shared" si="112"/>
        <v>1.6756025000000014</v>
      </c>
      <c r="L25" s="3">
        <f t="shared" si="113"/>
        <v>0.43797111111111076</v>
      </c>
      <c r="M25" s="5">
        <f t="shared" si="114"/>
        <v>0.12080548231473276</v>
      </c>
      <c r="N25" s="5">
        <f t="shared" si="115"/>
        <v>0.20242196818027217</v>
      </c>
      <c r="O25" s="5">
        <f t="shared" si="116"/>
        <v>5.2909311317697147E-2</v>
      </c>
      <c r="P25" s="5">
        <f t="shared" si="117"/>
        <v>8.8654974317211713E-2</v>
      </c>
      <c r="Q25" s="5">
        <f t="shared" si="118"/>
        <v>0.16958937796889242</v>
      </c>
      <c r="R25" s="5">
        <f t="shared" si="119"/>
        <v>1.1586374932967741E-2</v>
      </c>
      <c r="S25" s="5">
        <f t="shared" si="120"/>
        <v>1.6265206513369764E-2</v>
      </c>
      <c r="T25" s="5">
        <f t="shared" si="121"/>
        <v>7.4275248301677949E-2</v>
      </c>
      <c r="U25" s="5">
        <f t="shared" si="122"/>
        <v>1.9414158803618096E-2</v>
      </c>
      <c r="V25" s="5">
        <f t="shared" si="123"/>
        <v>1.326274858536765E-3</v>
      </c>
      <c r="W25" s="5">
        <f t="shared" si="124"/>
        <v>9.4721461899373763E-2</v>
      </c>
      <c r="X25" s="5">
        <f t="shared" si="125"/>
        <v>4.1485263914137468E-2</v>
      </c>
      <c r="Y25" s="5">
        <f t="shared" si="126"/>
        <v>9.0846735656062248E-3</v>
      </c>
      <c r="Z25" s="5">
        <f t="shared" si="127"/>
        <v>1.6914991677139343E-3</v>
      </c>
      <c r="AA25" s="5">
        <f t="shared" si="128"/>
        <v>2.8342802341693903E-3</v>
      </c>
      <c r="AB25" s="5">
        <f t="shared" si="129"/>
        <v>2.3745635230374104E-3</v>
      </c>
      <c r="AC25" s="5">
        <f t="shared" si="130"/>
        <v>6.0831709201123427E-5</v>
      </c>
      <c r="AD25" s="5">
        <f t="shared" si="131"/>
        <v>3.9678879590561399E-2</v>
      </c>
      <c r="AE25" s="5">
        <f t="shared" si="132"/>
        <v>1.737820298192215E-2</v>
      </c>
      <c r="AF25" s="5">
        <f t="shared" si="133"/>
        <v>3.8055754345534304E-3</v>
      </c>
      <c r="AG25" s="5">
        <f t="shared" si="134"/>
        <v>5.5557736716283803E-4</v>
      </c>
      <c r="AH25" s="5">
        <f t="shared" si="135"/>
        <v>1.8520694248179773E-4</v>
      </c>
      <c r="AI25" s="5">
        <f t="shared" si="136"/>
        <v>3.1033321583985671E-4</v>
      </c>
      <c r="AJ25" s="5">
        <f t="shared" si="137"/>
        <v>2.5999755614715208E-4</v>
      </c>
      <c r="AK25" s="5">
        <f t="shared" si="138"/>
        <v>1.4521751835801954E-4</v>
      </c>
      <c r="AL25" s="5">
        <f t="shared" si="139"/>
        <v>1.7856916800670676E-6</v>
      </c>
      <c r="AM25" s="5">
        <f t="shared" si="140"/>
        <v>1.3297205967828744E-2</v>
      </c>
      <c r="AN25" s="5">
        <f t="shared" si="141"/>
        <v>5.8237920724032478E-3</v>
      </c>
      <c r="AO25" s="5">
        <f t="shared" si="142"/>
        <v>1.2753263424152641E-3</v>
      </c>
      <c r="AP25" s="5">
        <f t="shared" si="143"/>
        <v>1.8618536507229404E-4</v>
      </c>
      <c r="AQ25" s="5">
        <f t="shared" si="144"/>
        <v>2.0385952803335103E-5</v>
      </c>
      <c r="AR25" s="5">
        <f t="shared" si="145"/>
        <v>1.6223058076848906E-5</v>
      </c>
      <c r="AS25" s="5">
        <f t="shared" si="146"/>
        <v>2.7183396671213241E-5</v>
      </c>
      <c r="AT25" s="5">
        <f t="shared" si="147"/>
        <v>2.2774283710388318E-5</v>
      </c>
      <c r="AU25" s="5">
        <f t="shared" si="148"/>
        <v>1.2720215573611989E-5</v>
      </c>
      <c r="AV25" s="5">
        <f t="shared" si="149"/>
        <v>5.3285062539208015E-6</v>
      </c>
      <c r="AW25" s="5">
        <f t="shared" si="150"/>
        <v>3.6401597151940609E-8</v>
      </c>
      <c r="AX25" s="5">
        <f t="shared" si="151"/>
        <v>3.7134719271181269E-3</v>
      </c>
      <c r="AY25" s="5">
        <f t="shared" si="152"/>
        <v>1.6263934259998438E-3</v>
      </c>
      <c r="AZ25" s="5">
        <f t="shared" si="153"/>
        <v>3.5615666794447875E-4</v>
      </c>
      <c r="BA25" s="5">
        <f t="shared" si="154"/>
        <v>5.1995443863091429E-5</v>
      </c>
      <c r="BB25" s="5">
        <f t="shared" si="155"/>
        <v>5.6931255803583845E-6</v>
      </c>
      <c r="BC25" s="5">
        <f t="shared" si="156"/>
        <v>4.9868490722492979E-7</v>
      </c>
      <c r="BD25" s="5">
        <f t="shared" si="157"/>
        <v>1.1842051285895989E-6</v>
      </c>
      <c r="BE25" s="5">
        <f t="shared" si="158"/>
        <v>1.984257073977555E-6</v>
      </c>
      <c r="BF25" s="5">
        <f t="shared" si="159"/>
        <v>1.6624130568997401E-6</v>
      </c>
      <c r="BG25" s="5">
        <f t="shared" si="160"/>
        <v>9.2851449139128288E-7</v>
      </c>
      <c r="BH25" s="5">
        <f t="shared" si="161"/>
        <v>3.8895530076536596E-7</v>
      </c>
      <c r="BI25" s="5">
        <f t="shared" si="162"/>
        <v>1.3034689487013994E-7</v>
      </c>
      <c r="BJ25" s="8">
        <f t="shared" si="163"/>
        <v>0.67935333418009591</v>
      </c>
      <c r="BK25" s="8">
        <f t="shared" si="164"/>
        <v>0.22874094883073204</v>
      </c>
      <c r="BL25" s="8">
        <f t="shared" si="165"/>
        <v>9.010995219654909E-2</v>
      </c>
      <c r="BM25" s="8">
        <f t="shared" si="166"/>
        <v>0.35230188831891418</v>
      </c>
      <c r="BN25" s="8">
        <f t="shared" si="167"/>
        <v>0.64596748903177392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1.31388888888889</v>
      </c>
      <c r="F26">
        <f>VLOOKUP(B26,home!$B$2:$E$405,3,FALSE)</f>
        <v>1.1399999999999999</v>
      </c>
      <c r="G26">
        <f>VLOOKUP(C26,away!$B$2:$E$405,4,FALSE)</f>
        <v>0.64</v>
      </c>
      <c r="H26">
        <f>VLOOKUP(A26,away!$A$2:$E$405,3,FALSE)</f>
        <v>1.1611111111111101</v>
      </c>
      <c r="I26">
        <f>VLOOKUP(C26,away!$B$2:$E$405,3,FALSE)</f>
        <v>0.59</v>
      </c>
      <c r="J26">
        <f>VLOOKUP(B26,home!$B$2:$E$405,4,FALSE)</f>
        <v>0.98</v>
      </c>
      <c r="K26" s="3">
        <f t="shared" si="112"/>
        <v>0.95861333333333409</v>
      </c>
      <c r="L26" s="3">
        <f t="shared" si="113"/>
        <v>0.67135444444444381</v>
      </c>
      <c r="M26" s="5">
        <f t="shared" si="114"/>
        <v>0.19593588751490193</v>
      </c>
      <c r="N26" s="5">
        <f t="shared" si="115"/>
        <v>0.18782675425028533</v>
      </c>
      <c r="O26" s="5">
        <f t="shared" si="116"/>
        <v>0.13154242890929602</v>
      </c>
      <c r="P26" s="5">
        <f t="shared" si="117"/>
        <v>0.12609832625150338</v>
      </c>
      <c r="Q26" s="5">
        <f t="shared" si="118"/>
        <v>9.0026615490523487E-2</v>
      </c>
      <c r="R26" s="5">
        <f t="shared" si="119"/>
        <v>4.4155797140636575E-2</v>
      </c>
      <c r="S26" s="5">
        <f t="shared" si="120"/>
        <v>2.028825357761636E-2</v>
      </c>
      <c r="T26" s="5">
        <f t="shared" si="121"/>
        <v>6.0439768427853952E-2</v>
      </c>
      <c r="U26" s="5">
        <f t="shared" si="122"/>
        <v>4.2328335882976131E-2</v>
      </c>
      <c r="V26" s="5">
        <f t="shared" si="123"/>
        <v>1.450766399578267E-3</v>
      </c>
      <c r="W26" s="5">
        <f t="shared" si="124"/>
        <v>2.8766904654696369E-2</v>
      </c>
      <c r="X26" s="5">
        <f t="shared" si="125"/>
        <v>1.9312789292839968E-2</v>
      </c>
      <c r="Y26" s="5">
        <f t="shared" si="126"/>
        <v>6.482863463183588E-3</v>
      </c>
      <c r="Z26" s="5">
        <f t="shared" si="127"/>
        <v>9.8813968861178776E-3</v>
      </c>
      <c r="AA26" s="5">
        <f t="shared" si="128"/>
        <v>9.4724388069910865E-3</v>
      </c>
      <c r="AB26" s="5">
        <f t="shared" si="129"/>
        <v>4.540203069782877E-3</v>
      </c>
      <c r="AC26" s="5">
        <f t="shared" si="130"/>
        <v>5.8354296745034033E-5</v>
      </c>
      <c r="AD26" s="5">
        <f t="shared" si="131"/>
        <v>6.8940845901801703E-3</v>
      </c>
      <c r="AE26" s="5">
        <f t="shared" si="132"/>
        <v>4.6283743299934095E-3</v>
      </c>
      <c r="AF26" s="5">
        <f t="shared" si="133"/>
        <v>1.5536398384968248E-3</v>
      </c>
      <c r="AG26" s="5">
        <f t="shared" si="134"/>
        <v>3.4768100354693046E-4</v>
      </c>
      <c r="AH26" s="5">
        <f t="shared" si="135"/>
        <v>1.6584799292036808E-3</v>
      </c>
      <c r="AI26" s="5">
        <f t="shared" si="136"/>
        <v>1.5898409732003724E-3</v>
      </c>
      <c r="AJ26" s="5">
        <f t="shared" si="137"/>
        <v>7.6202137739476029E-4</v>
      </c>
      <c r="AK26" s="5">
        <f t="shared" si="138"/>
        <v>2.434946175518833E-4</v>
      </c>
      <c r="AL26" s="5">
        <f t="shared" si="139"/>
        <v>1.5022014072991516E-6</v>
      </c>
      <c r="AM26" s="5">
        <f t="shared" si="140"/>
        <v>1.3217522818549175E-3</v>
      </c>
      <c r="AN26" s="5">
        <f t="shared" si="141"/>
        <v>8.8736426887788412E-4</v>
      </c>
      <c r="AO26" s="5">
        <f t="shared" si="142"/>
        <v>2.9786797287618093E-4</v>
      </c>
      <c r="AP26" s="5">
        <f t="shared" si="143"/>
        <v>6.665832914936038E-5</v>
      </c>
      <c r="AQ26" s="5">
        <f t="shared" si="144"/>
        <v>1.1187841383415925E-5</v>
      </c>
      <c r="AR26" s="5">
        <f t="shared" si="145"/>
        <v>2.2268557429855958E-4</v>
      </c>
      <c r="AS26" s="5">
        <f t="shared" si="146"/>
        <v>2.1346936066359004E-4</v>
      </c>
      <c r="AT26" s="5">
        <f t="shared" si="147"/>
        <v>1.0231728769512986E-4</v>
      </c>
      <c r="AU26" s="5">
        <f t="shared" si="148"/>
        <v>3.2694238738351397E-5</v>
      </c>
      <c r="AV26" s="5">
        <f t="shared" si="149"/>
        <v>7.8352832944417098E-6</v>
      </c>
      <c r="AW26" s="5">
        <f t="shared" si="150"/>
        <v>2.6854742804393248E-8</v>
      </c>
      <c r="AX26" s="5">
        <f t="shared" si="151"/>
        <v>2.111748934583138E-4</v>
      </c>
      <c r="AY26" s="5">
        <f t="shared" si="152"/>
        <v>1.4177320327832087E-4</v>
      </c>
      <c r="AZ26" s="5">
        <f t="shared" si="153"/>
        <v>4.7590035062013145E-5</v>
      </c>
      <c r="BA26" s="5">
        <f t="shared" si="154"/>
        <v>1.0649927183383146E-5</v>
      </c>
      <c r="BB26" s="5">
        <f t="shared" si="155"/>
        <v>1.7874689868934927E-6</v>
      </c>
      <c r="BC26" s="5">
        <f t="shared" si="156"/>
        <v>2.4000504973151081E-7</v>
      </c>
      <c r="BD26" s="5">
        <f t="shared" si="157"/>
        <v>2.491682500316689E-5</v>
      </c>
      <c r="BE26" s="5">
        <f t="shared" si="158"/>
        <v>2.3885600672369177E-5</v>
      </c>
      <c r="BF26" s="5">
        <f t="shared" si="159"/>
        <v>1.144852763960437E-5</v>
      </c>
      <c r="BG26" s="5">
        <f t="shared" si="160"/>
        <v>3.6582370807866516E-6</v>
      </c>
      <c r="BH26" s="5">
        <f t="shared" si="161"/>
        <v>8.7670871053412399E-7</v>
      </c>
      <c r="BI26" s="5">
        <f t="shared" si="162"/>
        <v>1.6808493187349722E-7</v>
      </c>
      <c r="BJ26" s="8">
        <f t="shared" si="163"/>
        <v>0.40927752156876041</v>
      </c>
      <c r="BK26" s="8">
        <f t="shared" si="164"/>
        <v>0.34397486344503059</v>
      </c>
      <c r="BL26" s="8">
        <f t="shared" si="165"/>
        <v>0.23693699643576177</v>
      </c>
      <c r="BM26" s="8">
        <f t="shared" si="166"/>
        <v>0.22434322242998841</v>
      </c>
      <c r="BN26" s="8">
        <f t="shared" si="167"/>
        <v>0.77558580955714673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1.31388888888889</v>
      </c>
      <c r="F27">
        <f>VLOOKUP(B27,home!$B$2:$E$405,3,FALSE)</f>
        <v>1.58</v>
      </c>
      <c r="G27">
        <f>VLOOKUP(C27,away!$B$2:$E$405,4,FALSE)</f>
        <v>1.1100000000000001</v>
      </c>
      <c r="H27">
        <f>VLOOKUP(A27,away!$A$2:$E$405,3,FALSE)</f>
        <v>1.1611111111111101</v>
      </c>
      <c r="I27">
        <f>VLOOKUP(C27,away!$B$2:$E$405,3,FALSE)</f>
        <v>1.1100000000000001</v>
      </c>
      <c r="J27">
        <f>VLOOKUP(B27,home!$B$2:$E$405,4,FALSE)</f>
        <v>0.98</v>
      </c>
      <c r="K27" s="3">
        <f t="shared" si="112"/>
        <v>2.3042983333333358</v>
      </c>
      <c r="L27" s="3">
        <f t="shared" si="113"/>
        <v>1.2630566666666656</v>
      </c>
      <c r="M27" s="5">
        <f t="shared" si="114"/>
        <v>2.8230424489704965E-2</v>
      </c>
      <c r="N27" s="5">
        <f t="shared" si="115"/>
        <v>6.5051320100919741E-2</v>
      </c>
      <c r="O27" s="5">
        <f t="shared" si="116"/>
        <v>3.5656625854551753E-2</v>
      </c>
      <c r="P27" s="5">
        <f t="shared" si="117"/>
        <v>8.2163503528933937E-2</v>
      </c>
      <c r="Q27" s="5">
        <f t="shared" si="118"/>
        <v>7.4948824244841353E-2</v>
      </c>
      <c r="R27" s="5">
        <f t="shared" si="119"/>
        <v>2.2518169498215293E-2</v>
      </c>
      <c r="S27" s="5">
        <f t="shared" si="120"/>
        <v>5.9783384718595269E-2</v>
      </c>
      <c r="T27" s="5">
        <f t="shared" si="121"/>
        <v>9.4664612121275082E-2</v>
      </c>
      <c r="U27" s="5">
        <f t="shared" si="122"/>
        <v>5.188858044445506E-2</v>
      </c>
      <c r="V27" s="5">
        <f t="shared" si="123"/>
        <v>1.9333012482052332E-2</v>
      </c>
      <c r="W27" s="5">
        <f t="shared" si="124"/>
        <v>5.7568150264227007E-2</v>
      </c>
      <c r="X27" s="5">
        <f t="shared" si="125"/>
        <v>7.2711835978900283E-2</v>
      </c>
      <c r="Y27" s="5">
        <f t="shared" si="126"/>
        <v>4.5919584589361559E-2</v>
      </c>
      <c r="Z27" s="5">
        <f t="shared" si="127"/>
        <v>9.4805747019502638E-3</v>
      </c>
      <c r="AA27" s="5">
        <f t="shared" si="128"/>
        <v>2.1846072484746178E-2</v>
      </c>
      <c r="AB27" s="5">
        <f t="shared" si="129"/>
        <v>2.5169934208239937E-2</v>
      </c>
      <c r="AC27" s="5">
        <f t="shared" si="130"/>
        <v>3.5167467103472722E-3</v>
      </c>
      <c r="AD27" s="5">
        <f t="shared" si="131"/>
        <v>3.3163548176735343E-2</v>
      </c>
      <c r="AE27" s="5">
        <f t="shared" si="132"/>
        <v>4.188744061494671E-2</v>
      </c>
      <c r="AF27" s="5">
        <f t="shared" si="133"/>
        <v>2.645310555915625E-2</v>
      </c>
      <c r="AG27" s="5">
        <f t="shared" si="134"/>
        <v>1.1137257110176445E-2</v>
      </c>
      <c r="AH27" s="5">
        <f t="shared" si="135"/>
        <v>2.9936257702824058E-3</v>
      </c>
      <c r="AI27" s="5">
        <f t="shared" si="136"/>
        <v>6.8982068730854716E-3</v>
      </c>
      <c r="AJ27" s="5">
        <f t="shared" si="137"/>
        <v>7.9477633003197084E-3</v>
      </c>
      <c r="AK27" s="5">
        <f t="shared" si="138"/>
        <v>6.1046725755515181E-3</v>
      </c>
      <c r="AL27" s="5">
        <f t="shared" si="139"/>
        <v>4.0941393686992985E-4</v>
      </c>
      <c r="AM27" s="5">
        <f t="shared" si="140"/>
        <v>1.52837417582142E-2</v>
      </c>
      <c r="AN27" s="5">
        <f t="shared" si="141"/>
        <v>1.930423191932415E-2</v>
      </c>
      <c r="AO27" s="5">
        <f t="shared" si="142"/>
        <v>1.2191169410290904E-2</v>
      </c>
      <c r="AP27" s="5">
        <f t="shared" si="143"/>
        <v>5.1327125993768834E-3</v>
      </c>
      <c r="AQ27" s="5">
        <f t="shared" si="144"/>
        <v>1.6207267166817416E-3</v>
      </c>
      <c r="AR27" s="5">
        <f t="shared" si="145"/>
        <v>7.5622379733206473E-4</v>
      </c>
      <c r="AS27" s="5">
        <f t="shared" si="146"/>
        <v>1.7425652358192831E-3</v>
      </c>
      <c r="AT27" s="5">
        <f t="shared" si="147"/>
        <v>2.007695084311493E-3</v>
      </c>
      <c r="AU27" s="5">
        <f t="shared" si="148"/>
        <v>1.5421094788735015E-3</v>
      </c>
      <c r="AV27" s="5">
        <f t="shared" si="149"/>
        <v>8.8837007549643721E-4</v>
      </c>
      <c r="AW27" s="5">
        <f t="shared" si="150"/>
        <v>3.3099517487551057E-5</v>
      </c>
      <c r="AX27" s="5">
        <f t="shared" si="151"/>
        <v>5.8697167767583491E-3</v>
      </c>
      <c r="AY27" s="5">
        <f t="shared" si="152"/>
        <v>7.4137849063298051E-3</v>
      </c>
      <c r="AZ27" s="5">
        <f t="shared" si="153"/>
        <v>4.68201522558628E-3</v>
      </c>
      <c r="BA27" s="5">
        <f t="shared" si="154"/>
        <v>1.9712168480371947E-3</v>
      </c>
      <c r="BB27" s="5">
        <f t="shared" si="155"/>
        <v>6.2243964533975789E-4</v>
      </c>
      <c r="BC27" s="5">
        <f t="shared" si="156"/>
        <v>1.5723530872880316E-4</v>
      </c>
      <c r="BD27" s="5">
        <f t="shared" si="157"/>
        <v>1.5919225145204105E-4</v>
      </c>
      <c r="BE27" s="5">
        <f t="shared" si="158"/>
        <v>3.6682643970051949E-4</v>
      </c>
      <c r="BF27" s="5">
        <f t="shared" si="159"/>
        <v>4.2263877681225431E-4</v>
      </c>
      <c r="BG27" s="5">
        <f t="shared" si="160"/>
        <v>3.246286096701724E-4</v>
      </c>
      <c r="BH27" s="5">
        <f t="shared" si="161"/>
        <v>1.8701029105382412E-4</v>
      </c>
      <c r="BI27" s="5">
        <f t="shared" si="162"/>
        <v>8.618550039830175E-5</v>
      </c>
      <c r="BJ27" s="8">
        <f t="shared" si="163"/>
        <v>0.59775466987520809</v>
      </c>
      <c r="BK27" s="8">
        <f t="shared" si="164"/>
        <v>0.20085027077283349</v>
      </c>
      <c r="BL27" s="8">
        <f t="shared" si="165"/>
        <v>0.18950709655036724</v>
      </c>
      <c r="BM27" s="8">
        <f t="shared" si="166"/>
        <v>0.68164305879434961</v>
      </c>
      <c r="BN27" s="8">
        <f t="shared" si="167"/>
        <v>0.30856886771716702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1.31388888888889</v>
      </c>
      <c r="F28">
        <f>VLOOKUP(B28,home!$B$2:$E$405,3,FALSE)</f>
        <v>0.6</v>
      </c>
      <c r="G28">
        <f>VLOOKUP(C28,away!$B$2:$E$405,4,FALSE)</f>
        <v>0.98</v>
      </c>
      <c r="H28">
        <f>VLOOKUP(A28,away!$A$2:$E$405,3,FALSE)</f>
        <v>1.1611111111111101</v>
      </c>
      <c r="I28">
        <f>VLOOKUP(C28,away!$B$2:$E$405,3,FALSE)</f>
        <v>0.71</v>
      </c>
      <c r="J28">
        <f>VLOOKUP(B28,home!$B$2:$E$405,4,FALSE)</f>
        <v>1.29</v>
      </c>
      <c r="K28" s="3">
        <f t="shared" si="112"/>
        <v>0.77256666666666729</v>
      </c>
      <c r="L28" s="3">
        <f t="shared" si="113"/>
        <v>1.0634616666666659</v>
      </c>
      <c r="M28" s="5">
        <f t="shared" si="114"/>
        <v>0.15944945024807969</v>
      </c>
      <c r="N28" s="5">
        <f t="shared" si="115"/>
        <v>0.12318533027999151</v>
      </c>
      <c r="O28" s="5">
        <f t="shared" si="116"/>
        <v>0.16956837810990641</v>
      </c>
      <c r="P28" s="5">
        <f t="shared" si="117"/>
        <v>0.13100287664844346</v>
      </c>
      <c r="Q28" s="5">
        <f t="shared" si="118"/>
        <v>4.7584439998322757E-2</v>
      </c>
      <c r="R28" s="5">
        <f t="shared" si="119"/>
        <v>9.0164734999362228E-2</v>
      </c>
      <c r="S28" s="5">
        <f t="shared" si="120"/>
        <v>2.6907828254450164E-2</v>
      </c>
      <c r="T28" s="5">
        <f t="shared" si="121"/>
        <v>5.0604227868016272E-2</v>
      </c>
      <c r="U28" s="5">
        <f t="shared" si="122"/>
        <v>6.9658268769340656E-2</v>
      </c>
      <c r="V28" s="5">
        <f t="shared" si="123"/>
        <v>2.4563708994437888E-3</v>
      </c>
      <c r="W28" s="5">
        <f t="shared" si="124"/>
        <v>1.2254050731568086E-2</v>
      </c>
      <c r="X28" s="5">
        <f t="shared" si="125"/>
        <v>1.3031713214411272E-2</v>
      </c>
      <c r="Y28" s="5">
        <f t="shared" si="126"/>
        <v>6.929363727259912E-3</v>
      </c>
      <c r="Z28" s="5">
        <f t="shared" si="127"/>
        <v>3.1962246452326676E-2</v>
      </c>
      <c r="AA28" s="5">
        <f t="shared" si="128"/>
        <v>2.4692966200852529E-2</v>
      </c>
      <c r="AB28" s="5">
        <f t="shared" si="129"/>
        <v>9.5384812939526588E-3</v>
      </c>
      <c r="AC28" s="5">
        <f t="shared" si="130"/>
        <v>1.2613388343531468E-4</v>
      </c>
      <c r="AD28" s="5">
        <f t="shared" si="131"/>
        <v>2.3667677817129471E-3</v>
      </c>
      <c r="AE28" s="5">
        <f t="shared" si="132"/>
        <v>2.5169668097534182E-3</v>
      </c>
      <c r="AF28" s="5">
        <f t="shared" si="133"/>
        <v>1.3383488592225254E-3</v>
      </c>
      <c r="AG28" s="5">
        <f t="shared" si="134"/>
        <v>4.7442756947007269E-4</v>
      </c>
      <c r="AH28" s="5">
        <f t="shared" si="135"/>
        <v>8.4976559706505111E-3</v>
      </c>
      <c r="AI28" s="5">
        <f t="shared" si="136"/>
        <v>6.5650057477255677E-3</v>
      </c>
      <c r="AJ28" s="5">
        <f t="shared" si="137"/>
        <v>2.5359523035839268E-3</v>
      </c>
      <c r="AK28" s="5">
        <f t="shared" si="138"/>
        <v>6.5306407266849705E-4</v>
      </c>
      <c r="AL28" s="5">
        <f t="shared" si="139"/>
        <v>4.1452388947486369E-6</v>
      </c>
      <c r="AM28" s="5">
        <f t="shared" si="140"/>
        <v>3.6569717917840693E-4</v>
      </c>
      <c r="AN28" s="5">
        <f t="shared" si="141"/>
        <v>3.8890493166436689E-4</v>
      </c>
      <c r="AO28" s="5">
        <f t="shared" si="142"/>
        <v>2.0679274340133671E-4</v>
      </c>
      <c r="AP28" s="5">
        <f t="shared" si="143"/>
        <v>7.3305385184052585E-5</v>
      </c>
      <c r="AQ28" s="5">
        <f t="shared" si="144"/>
        <v>1.9489366775868614E-5</v>
      </c>
      <c r="AR28" s="5">
        <f t="shared" si="145"/>
        <v>1.8073862762615881E-3</v>
      </c>
      <c r="AS28" s="5">
        <f t="shared" si="146"/>
        <v>1.3963263908304952E-3</v>
      </c>
      <c r="AT28" s="5">
        <f t="shared" si="147"/>
        <v>5.3937761267130687E-4</v>
      </c>
      <c r="AU28" s="5">
        <f t="shared" si="148"/>
        <v>1.3890172143203215E-4</v>
      </c>
      <c r="AV28" s="5">
        <f t="shared" si="149"/>
        <v>2.6827709980251753E-5</v>
      </c>
      <c r="AW28" s="5">
        <f t="shared" si="150"/>
        <v>9.4602991516224333E-8</v>
      </c>
      <c r="AX28" s="5">
        <f t="shared" si="151"/>
        <v>4.7087575121210792E-5</v>
      </c>
      <c r="AY28" s="5">
        <f t="shared" si="152"/>
        <v>5.0075831117694649E-5</v>
      </c>
      <c r="AZ28" s="5">
        <f t="shared" si="153"/>
        <v>2.6626863410071021E-5</v>
      </c>
      <c r="BA28" s="5">
        <f t="shared" si="154"/>
        <v>9.4388828467265986E-6</v>
      </c>
      <c r="BB28" s="5">
        <f t="shared" si="155"/>
        <v>2.5094725209128175E-6</v>
      </c>
      <c r="BC28" s="5">
        <f t="shared" si="156"/>
        <v>5.3374556590882895E-7</v>
      </c>
      <c r="BD28" s="5">
        <f t="shared" si="157"/>
        <v>3.2034767027726784E-4</v>
      </c>
      <c r="BE28" s="5">
        <f t="shared" si="158"/>
        <v>2.4748993180054139E-4</v>
      </c>
      <c r="BF28" s="5">
        <f t="shared" si="159"/>
        <v>9.5601235822352539E-5</v>
      </c>
      <c r="BG28" s="5">
        <f t="shared" si="160"/>
        <v>2.4619442696162971E-5</v>
      </c>
      <c r="BH28" s="5">
        <f t="shared" si="161"/>
        <v>4.7550401947414114E-6</v>
      </c>
      <c r="BI28" s="5">
        <f t="shared" si="162"/>
        <v>7.3471711062347888E-7</v>
      </c>
      <c r="BJ28" s="8">
        <f t="shared" si="163"/>
        <v>0.2614760988165154</v>
      </c>
      <c r="BK28" s="8">
        <f t="shared" si="164"/>
        <v>0.31999688100386481</v>
      </c>
      <c r="BL28" s="8">
        <f t="shared" si="165"/>
        <v>0.38647687521712043</v>
      </c>
      <c r="BM28" s="8">
        <f t="shared" si="166"/>
        <v>0.27890690997759515</v>
      </c>
      <c r="BN28" s="8">
        <f t="shared" si="167"/>
        <v>0.72095521028410614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1.31388888888889</v>
      </c>
      <c r="F29">
        <f>VLOOKUP(B29,home!$B$2:$E$405,3,FALSE)</f>
        <v>1.07</v>
      </c>
      <c r="G29">
        <f>VLOOKUP(C29,away!$B$2:$E$405,4,FALSE)</f>
        <v>1.2</v>
      </c>
      <c r="H29">
        <f>VLOOKUP(A29,away!$A$2:$E$405,3,FALSE)</f>
        <v>1.1611111111111101</v>
      </c>
      <c r="I29">
        <f>VLOOKUP(C29,away!$B$2:$E$405,3,FALSE)</f>
        <v>1.0900000000000001</v>
      </c>
      <c r="J29">
        <f>VLOOKUP(B29,home!$B$2:$E$405,4,FALSE)</f>
        <v>1.55</v>
      </c>
      <c r="K29" s="3">
        <f t="shared" si="112"/>
        <v>1.6870333333333347</v>
      </c>
      <c r="L29" s="3">
        <f t="shared" si="113"/>
        <v>1.9616972222222209</v>
      </c>
      <c r="M29" s="5">
        <f t="shared" si="114"/>
        <v>2.6024144023864472E-2</v>
      </c>
      <c r="N29" s="5">
        <f t="shared" si="115"/>
        <v>4.3903598439726861E-2</v>
      </c>
      <c r="O29" s="5">
        <f t="shared" si="116"/>
        <v>5.1051491042325939E-2</v>
      </c>
      <c r="P29" s="5">
        <f t="shared" si="117"/>
        <v>8.6125567104771997E-2</v>
      </c>
      <c r="Q29" s="5">
        <f t="shared" si="118"/>
        <v>3.7033417010550303E-2</v>
      </c>
      <c r="R29" s="5">
        <f t="shared" si="119"/>
        <v>5.0073784084016713E-2</v>
      </c>
      <c r="S29" s="5">
        <f t="shared" si="120"/>
        <v>7.1257034451513018E-2</v>
      </c>
      <c r="T29" s="5">
        <f t="shared" si="121"/>
        <v>7.2648351278993661E-2</v>
      </c>
      <c r="U29" s="5">
        <f t="shared" si="122"/>
        <v>8.4476142875872379E-2</v>
      </c>
      <c r="V29" s="5">
        <f t="shared" si="123"/>
        <v>2.6202388130691597E-2</v>
      </c>
      <c r="W29" s="5">
        <f t="shared" si="124"/>
        <v>2.0825536314677363E-2</v>
      </c>
      <c r="X29" s="5">
        <f t="shared" si="125"/>
        <v>4.0853396739790569E-2</v>
      </c>
      <c r="Y29" s="5">
        <f t="shared" si="126"/>
        <v>4.0070997451394759E-2</v>
      </c>
      <c r="Z29" s="5">
        <f t="shared" si="127"/>
        <v>3.2743201047923616E-2</v>
      </c>
      <c r="AA29" s="5">
        <f t="shared" si="128"/>
        <v>5.5238871607882108E-2</v>
      </c>
      <c r="AB29" s="5">
        <f t="shared" si="129"/>
        <v>4.6594908849108732E-2</v>
      </c>
      <c r="AC29" s="5">
        <f t="shared" si="130"/>
        <v>5.4197160509528745E-3</v>
      </c>
      <c r="AD29" s="5">
        <f t="shared" si="131"/>
        <v>8.7833434868511417E-3</v>
      </c>
      <c r="AE29" s="5">
        <f t="shared" si="132"/>
        <v>1.7230260519979518E-2</v>
      </c>
      <c r="AF29" s="5">
        <f t="shared" si="133"/>
        <v>1.6900277100104517E-2</v>
      </c>
      <c r="AG29" s="5">
        <f t="shared" si="134"/>
        <v>1.1051075547353614E-2</v>
      </c>
      <c r="AH29" s="5">
        <f t="shared" si="135"/>
        <v>1.6058061635593868E-2</v>
      </c>
      <c r="AI29" s="5">
        <f t="shared" si="136"/>
        <v>2.709048524796806E-2</v>
      </c>
      <c r="AJ29" s="5">
        <f t="shared" si="137"/>
        <v>2.2851275814748547E-2</v>
      </c>
      <c r="AK29" s="5">
        <f t="shared" si="138"/>
        <v>1.2850288002891551E-2</v>
      </c>
      <c r="AL29" s="5">
        <f t="shared" si="139"/>
        <v>7.1745086871193421E-4</v>
      </c>
      <c r="AM29" s="5">
        <f t="shared" si="140"/>
        <v>2.9635586480868227E-3</v>
      </c>
      <c r="AN29" s="5">
        <f t="shared" si="141"/>
        <v>5.8136047678445596E-3</v>
      </c>
      <c r="AO29" s="5">
        <f t="shared" si="142"/>
        <v>5.7022661620892675E-3</v>
      </c>
      <c r="AP29" s="5">
        <f t="shared" si="143"/>
        <v>3.7287065635140939E-3</v>
      </c>
      <c r="AQ29" s="5">
        <f t="shared" si="144"/>
        <v>1.8286483270318404E-3</v>
      </c>
      <c r="AR29" s="5">
        <f t="shared" si="145"/>
        <v>6.3002109809635375E-3</v>
      </c>
      <c r="AS29" s="5">
        <f t="shared" si="146"/>
        <v>1.0628665931918194E-2</v>
      </c>
      <c r="AT29" s="5">
        <f t="shared" si="147"/>
        <v>8.9654568580052035E-3</v>
      </c>
      <c r="AU29" s="5">
        <f t="shared" si="148"/>
        <v>5.0416748560055749E-3</v>
      </c>
      <c r="AV29" s="5">
        <f t="shared" si="149"/>
        <v>2.1263683844774867E-3</v>
      </c>
      <c r="AW29" s="5">
        <f t="shared" si="150"/>
        <v>6.5954632659754228E-5</v>
      </c>
      <c r="AX29" s="5">
        <f t="shared" si="151"/>
        <v>8.3327037076845727E-4</v>
      </c>
      <c r="AY29" s="5">
        <f t="shared" si="152"/>
        <v>1.6346241716965625E-3</v>
      </c>
      <c r="AZ29" s="5">
        <f t="shared" si="153"/>
        <v>1.6033188484972231E-3</v>
      </c>
      <c r="BA29" s="5">
        <f t="shared" si="154"/>
        <v>1.0484087104778443E-3</v>
      </c>
      <c r="BB29" s="5">
        <f t="shared" si="155"/>
        <v>5.1416511377449191E-4</v>
      </c>
      <c r="BC29" s="5">
        <f t="shared" si="156"/>
        <v>2.017272550909985E-4</v>
      </c>
      <c r="BD29" s="5">
        <f t="shared" si="157"/>
        <v>2.0598510634616853E-3</v>
      </c>
      <c r="BE29" s="5">
        <f t="shared" si="158"/>
        <v>3.4750374057619811E-3</v>
      </c>
      <c r="BF29" s="5">
        <f t="shared" si="159"/>
        <v>2.9312519690503302E-3</v>
      </c>
      <c r="BG29" s="5">
        <f t="shared" si="160"/>
        <v>1.6483732600622927E-3</v>
      </c>
      <c r="BH29" s="5">
        <f t="shared" si="161"/>
        <v>6.9521515887510654E-4</v>
      </c>
      <c r="BI29" s="5">
        <f t="shared" si="162"/>
        <v>2.3457022937218691E-4</v>
      </c>
      <c r="BJ29" s="8">
        <f t="shared" si="163"/>
        <v>0.33517255282829445</v>
      </c>
      <c r="BK29" s="8">
        <f t="shared" si="164"/>
        <v>0.21738092480220247</v>
      </c>
      <c r="BL29" s="8">
        <f t="shared" si="165"/>
        <v>0.41039198525836151</v>
      </c>
      <c r="BM29" s="8">
        <f t="shared" si="166"/>
        <v>0.69990799269248893</v>
      </c>
      <c r="BN29" s="8">
        <f t="shared" si="167"/>
        <v>0.29421200170525624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1.31388888888889</v>
      </c>
      <c r="F30">
        <f>VLOOKUP(B30,home!$B$2:$E$405,3,FALSE)</f>
        <v>1.32</v>
      </c>
      <c r="G30">
        <f>VLOOKUP(C30,away!$B$2:$E$405,4,FALSE)</f>
        <v>1.32</v>
      </c>
      <c r="H30">
        <f>VLOOKUP(A30,away!$A$2:$E$405,3,FALSE)</f>
        <v>1.1611111111111101</v>
      </c>
      <c r="I30">
        <f>VLOOKUP(C30,away!$B$2:$E$405,3,FALSE)</f>
        <v>1.01</v>
      </c>
      <c r="J30">
        <f>VLOOKUP(B30,home!$B$2:$E$405,4,FALSE)</f>
        <v>0.63</v>
      </c>
      <c r="K30" s="3">
        <f t="shared" si="112"/>
        <v>2.2893200000000022</v>
      </c>
      <c r="L30" s="3">
        <f t="shared" si="113"/>
        <v>0.73881499999999933</v>
      </c>
      <c r="M30" s="5">
        <f t="shared" si="114"/>
        <v>4.8405830869763765E-2</v>
      </c>
      <c r="N30" s="5">
        <f t="shared" si="115"/>
        <v>0.11081643672676769</v>
      </c>
      <c r="O30" s="5">
        <f t="shared" si="116"/>
        <v>3.5762953934044481E-2</v>
      </c>
      <c r="P30" s="5">
        <f t="shared" si="117"/>
        <v>8.1872845700286787E-2</v>
      </c>
      <c r="Q30" s="5">
        <f t="shared" si="118"/>
        <v>0.12684714246366205</v>
      </c>
      <c r="R30" s="5">
        <f t="shared" si="119"/>
        <v>1.3211103405390522E-2</v>
      </c>
      <c r="S30" s="5">
        <f t="shared" si="120"/>
        <v>3.4619604408288526E-2</v>
      </c>
      <c r="T30" s="5">
        <f t="shared" si="121"/>
        <v>9.371657155929039E-2</v>
      </c>
      <c r="U30" s="5">
        <f t="shared" si="122"/>
        <v>3.0244443248028659E-2</v>
      </c>
      <c r="V30" s="5">
        <f t="shared" si="123"/>
        <v>6.5061159391469094E-3</v>
      </c>
      <c r="W30" s="5">
        <f t="shared" si="124"/>
        <v>9.6797900061637035E-2</v>
      </c>
      <c r="X30" s="5">
        <f t="shared" si="125"/>
        <v>7.1515740534038294E-2</v>
      </c>
      <c r="Y30" s="5">
        <f t="shared" si="126"/>
        <v>2.6418450921327725E-2</v>
      </c>
      <c r="Z30" s="5">
        <f t="shared" si="127"/>
        <v>3.2535204541511969E-3</v>
      </c>
      <c r="AA30" s="5">
        <f t="shared" si="128"/>
        <v>7.4483494460974263E-3</v>
      </c>
      <c r="AB30" s="5">
        <f t="shared" si="129"/>
        <v>8.5258276769698896E-3</v>
      </c>
      <c r="AC30" s="5">
        <f t="shared" si="130"/>
        <v>6.8777125712798329E-4</v>
      </c>
      <c r="AD30" s="5">
        <f t="shared" si="131"/>
        <v>5.5400342142276793E-2</v>
      </c>
      <c r="AE30" s="5">
        <f t="shared" si="132"/>
        <v>4.0930603779846191E-2</v>
      </c>
      <c r="AF30" s="5">
        <f t="shared" si="133"/>
        <v>1.5120072015803515E-2</v>
      </c>
      <c r="AG30" s="5">
        <f t="shared" si="134"/>
        <v>3.7236453354519551E-3</v>
      </c>
      <c r="AH30" s="5">
        <f t="shared" si="135"/>
        <v>6.0093742858342847E-4</v>
      </c>
      <c r="AI30" s="5">
        <f t="shared" si="136"/>
        <v>1.3757380740046159E-3</v>
      </c>
      <c r="AJ30" s="5">
        <f t="shared" si="137"/>
        <v>1.5747523437901255E-3</v>
      </c>
      <c r="AK30" s="5">
        <f t="shared" si="138"/>
        <v>1.2017040118952047E-3</v>
      </c>
      <c r="AL30" s="5">
        <f t="shared" si="139"/>
        <v>4.6531410782666718E-5</v>
      </c>
      <c r="AM30" s="5">
        <f t="shared" si="140"/>
        <v>2.5365822254631448E-2</v>
      </c>
      <c r="AN30" s="5">
        <f t="shared" si="141"/>
        <v>1.8740649969055515E-2</v>
      </c>
      <c r="AO30" s="5">
        <f t="shared" si="142"/>
        <v>6.9229366534438678E-3</v>
      </c>
      <c r="AP30" s="5">
        <f t="shared" si="143"/>
        <v>1.7049231478713758E-3</v>
      </c>
      <c r="AQ30" s="5">
        <f t="shared" si="144"/>
        <v>3.1490569887364725E-4</v>
      </c>
      <c r="AR30" s="5">
        <f t="shared" si="145"/>
        <v>8.8796317259773094E-5</v>
      </c>
      <c r="AS30" s="5">
        <f t="shared" si="146"/>
        <v>2.0328318502914396E-4</v>
      </c>
      <c r="AT30" s="5">
        <f t="shared" si="147"/>
        <v>2.3269013057546022E-4</v>
      </c>
      <c r="AU30" s="5">
        <f t="shared" si="148"/>
        <v>1.7756738990967104E-4</v>
      </c>
      <c r="AV30" s="5">
        <f t="shared" si="149"/>
        <v>1.0162714426700215E-4</v>
      </c>
      <c r="AW30" s="5">
        <f t="shared" si="150"/>
        <v>2.186180045515042E-6</v>
      </c>
      <c r="AX30" s="5">
        <f t="shared" si="151"/>
        <v>9.6784140339954798E-3</v>
      </c>
      <c r="AY30" s="5">
        <f t="shared" si="152"/>
        <v>7.1505574645263636E-3</v>
      </c>
      <c r="AZ30" s="5">
        <f t="shared" si="153"/>
        <v>2.6414695565770197E-3</v>
      </c>
      <c r="BA30" s="5">
        <f t="shared" si="154"/>
        <v>6.5051911014748316E-4</v>
      </c>
      <c r="BB30" s="5">
        <f t="shared" si="155"/>
        <v>1.2015331909090306E-4</v>
      </c>
      <c r="BC30" s="5">
        <f t="shared" si="156"/>
        <v>1.7754214888829102E-5</v>
      </c>
      <c r="BD30" s="5">
        <f t="shared" si="157"/>
        <v>1.0934008522713194E-5</v>
      </c>
      <c r="BE30" s="5">
        <f t="shared" si="158"/>
        <v>2.5031444391217795E-5</v>
      </c>
      <c r="BF30" s="5">
        <f t="shared" si="159"/>
        <v>2.8652493136851398E-5</v>
      </c>
      <c r="BG30" s="5">
        <f t="shared" si="160"/>
        <v>2.1864908529352234E-5</v>
      </c>
      <c r="BH30" s="5">
        <f t="shared" si="161"/>
        <v>1.2513943098604179E-5</v>
      </c>
      <c r="BI30" s="5">
        <f t="shared" si="162"/>
        <v>5.72968404289931E-6</v>
      </c>
      <c r="BJ30" s="8">
        <f t="shared" si="163"/>
        <v>0.71459501096320377</v>
      </c>
      <c r="BK30" s="8">
        <f t="shared" si="164"/>
        <v>0.17928925704992302</v>
      </c>
      <c r="BL30" s="8">
        <f t="shared" si="165"/>
        <v>0.10085450021756703</v>
      </c>
      <c r="BM30" s="8">
        <f t="shared" si="166"/>
        <v>0.57392760430044887</v>
      </c>
      <c r="BN30" s="8">
        <f t="shared" si="167"/>
        <v>0.41691631309991534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1.31388888888889</v>
      </c>
      <c r="F31">
        <f>VLOOKUP(B31,home!$B$2:$E$405,3,FALSE)</f>
        <v>0.66</v>
      </c>
      <c r="G31">
        <f>VLOOKUP(C31,away!$B$2:$E$405,4,FALSE)</f>
        <v>0.66</v>
      </c>
      <c r="H31">
        <f>VLOOKUP(A31,away!$A$2:$E$405,3,FALSE)</f>
        <v>1.1611111111111101</v>
      </c>
      <c r="I31">
        <f>VLOOKUP(C31,away!$B$2:$E$405,3,FALSE)</f>
        <v>1.07</v>
      </c>
      <c r="J31">
        <f>VLOOKUP(B31,home!$B$2:$E$405,4,FALSE)</f>
        <v>0.69</v>
      </c>
      <c r="K31" s="3">
        <f t="shared" si="112"/>
        <v>0.57233000000000056</v>
      </c>
      <c r="L31" s="3">
        <f t="shared" si="113"/>
        <v>0.85724833333333261</v>
      </c>
      <c r="M31" s="5">
        <f t="shared" si="114"/>
        <v>0.23940985211718688</v>
      </c>
      <c r="N31" s="5">
        <f t="shared" si="115"/>
        <v>0.13702144066222971</v>
      </c>
      <c r="O31" s="5">
        <f t="shared" si="116"/>
        <v>0.20523369671103806</v>
      </c>
      <c r="P31" s="5">
        <f t="shared" si="117"/>
        <v>0.11746140163862853</v>
      </c>
      <c r="Q31" s="5">
        <f t="shared" si="118"/>
        <v>3.9210740567107001E-2</v>
      </c>
      <c r="R31" s="5">
        <f t="shared" si="119"/>
        <v>8.7968122224688028E-2</v>
      </c>
      <c r="S31" s="5">
        <f t="shared" si="120"/>
        <v>1.4407490703596581E-2</v>
      </c>
      <c r="T31" s="5">
        <f t="shared" si="121"/>
        <v>3.3613341999918167E-2</v>
      </c>
      <c r="U31" s="5">
        <f t="shared" si="122"/>
        <v>5.0346795392855755E-2</v>
      </c>
      <c r="V31" s="5">
        <f t="shared" si="123"/>
        <v>7.8541465244834265E-4</v>
      </c>
      <c r="W31" s="5">
        <f t="shared" si="124"/>
        <v>7.4804943829241237E-3</v>
      </c>
      <c r="X31" s="5">
        <f t="shared" si="125"/>
        <v>6.4126413422710606E-3</v>
      </c>
      <c r="Y31" s="5">
        <f t="shared" si="126"/>
        <v>2.7486130514631463E-3</v>
      </c>
      <c r="Z31" s="5">
        <f t="shared" si="127"/>
        <v>2.5136842054525575E-2</v>
      </c>
      <c r="AA31" s="5">
        <f t="shared" si="128"/>
        <v>1.4386568813066635E-2</v>
      </c>
      <c r="AB31" s="5">
        <f t="shared" si="129"/>
        <v>4.1169324643912176E-3</v>
      </c>
      <c r="AC31" s="5">
        <f t="shared" si="130"/>
        <v>2.4084197331544282E-5</v>
      </c>
      <c r="AD31" s="5">
        <f t="shared" si="131"/>
        <v>1.0703278375447419E-3</v>
      </c>
      <c r="AE31" s="5">
        <f t="shared" si="132"/>
        <v>9.1753675485549988E-4</v>
      </c>
      <c r="AF31" s="5">
        <f t="shared" si="133"/>
        <v>3.9327842693597599E-4</v>
      </c>
      <c r="AG31" s="5">
        <f t="shared" si="134"/>
        <v>1.1237909200894009E-4</v>
      </c>
      <c r="AH31" s="5">
        <f t="shared" si="135"/>
        <v>5.3871289891263179E-3</v>
      </c>
      <c r="AI31" s="5">
        <f t="shared" si="136"/>
        <v>3.0832155343466683E-3</v>
      </c>
      <c r="AJ31" s="5">
        <f t="shared" si="137"/>
        <v>8.8230837338631519E-4</v>
      </c>
      <c r="AK31" s="5">
        <f t="shared" si="138"/>
        <v>1.6832385044673008E-4</v>
      </c>
      <c r="AL31" s="5">
        <f t="shared" si="139"/>
        <v>4.7265616696839738E-7</v>
      </c>
      <c r="AM31" s="5">
        <f t="shared" si="140"/>
        <v>1.2251614625239659E-4</v>
      </c>
      <c r="AN31" s="5">
        <f t="shared" si="141"/>
        <v>1.050267621812898E-4</v>
      </c>
      <c r="AO31" s="5">
        <f t="shared" si="142"/>
        <v>4.5017008417653489E-5</v>
      </c>
      <c r="AP31" s="5">
        <f t="shared" si="143"/>
        <v>1.2863585145895354E-5</v>
      </c>
      <c r="AQ31" s="5">
        <f t="shared" si="144"/>
        <v>2.7568217317525513E-6</v>
      </c>
      <c r="AR31" s="5">
        <f t="shared" si="145"/>
        <v>9.2362146947604345E-4</v>
      </c>
      <c r="AS31" s="5">
        <f t="shared" si="146"/>
        <v>5.2861627562522445E-4</v>
      </c>
      <c r="AT31" s="5">
        <f t="shared" si="147"/>
        <v>1.5127147651429251E-4</v>
      </c>
      <c r="AU31" s="5">
        <f t="shared" si="148"/>
        <v>2.8859068051141707E-5</v>
      </c>
      <c r="AV31" s="5">
        <f t="shared" si="149"/>
        <v>4.1292276044274873E-6</v>
      </c>
      <c r="AW31" s="5">
        <f t="shared" si="150"/>
        <v>6.4416331536201845E-9</v>
      </c>
      <c r="AX31" s="5">
        <f t="shared" si="151"/>
        <v>1.1686610997439031E-5</v>
      </c>
      <c r="AY31" s="5">
        <f t="shared" si="152"/>
        <v>1.0018327799869605E-5</v>
      </c>
      <c r="AZ31" s="5">
        <f t="shared" si="153"/>
        <v>4.294097404612606E-6</v>
      </c>
      <c r="BA31" s="5">
        <f t="shared" si="154"/>
        <v>1.2270359477583822E-6</v>
      </c>
      <c r="BB31" s="5">
        <f t="shared" si="155"/>
        <v>2.6296863028898979E-7</v>
      </c>
      <c r="BC31" s="5">
        <f t="shared" si="156"/>
        <v>4.5085884006837171E-8</v>
      </c>
      <c r="BD31" s="5">
        <f t="shared" si="157"/>
        <v>1.3196216088987026E-4</v>
      </c>
      <c r="BE31" s="5">
        <f t="shared" si="158"/>
        <v>7.5525903542099517E-5</v>
      </c>
      <c r="BF31" s="5">
        <f t="shared" si="159"/>
        <v>2.1612870187124929E-5</v>
      </c>
      <c r="BG31" s="5">
        <f t="shared" si="160"/>
        <v>4.1232313313990745E-6</v>
      </c>
      <c r="BH31" s="5">
        <f t="shared" si="161"/>
        <v>5.8996224697490858E-7</v>
      </c>
      <c r="BI31" s="5">
        <f t="shared" si="162"/>
        <v>6.7530618562229979E-8</v>
      </c>
      <c r="BJ31" s="8">
        <f t="shared" si="163"/>
        <v>0.22929650856765135</v>
      </c>
      <c r="BK31" s="8">
        <f t="shared" si="164"/>
        <v>0.37209873429315871</v>
      </c>
      <c r="BL31" s="8">
        <f t="shared" si="165"/>
        <v>0.37344347152943297</v>
      </c>
      <c r="BM31" s="8">
        <f t="shared" si="166"/>
        <v>0.17366029063772362</v>
      </c>
      <c r="BN31" s="8">
        <f t="shared" si="167"/>
        <v>0.82630525392087817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1.31388888888889</v>
      </c>
      <c r="F32">
        <f>VLOOKUP(B32,home!$B$2:$E$405,3,FALSE)</f>
        <v>1.22</v>
      </c>
      <c r="G32">
        <f>VLOOKUP(C32,away!$B$2:$E$405,4,FALSE)</f>
        <v>0.86</v>
      </c>
      <c r="H32">
        <f>VLOOKUP(A32,away!$A$2:$E$405,3,FALSE)</f>
        <v>1.1611111111111101</v>
      </c>
      <c r="I32">
        <f>VLOOKUP(C32,away!$B$2:$E$405,3,FALSE)</f>
        <v>1.07</v>
      </c>
      <c r="J32">
        <f>VLOOKUP(B32,home!$B$2:$E$405,4,FALSE)</f>
        <v>1.03</v>
      </c>
      <c r="K32" s="3">
        <f t="shared" si="112"/>
        <v>1.3785322222222234</v>
      </c>
      <c r="L32" s="3">
        <f t="shared" si="113"/>
        <v>1.2796605555555545</v>
      </c>
      <c r="M32" s="5">
        <f t="shared" si="114"/>
        <v>7.0074748021510064E-2</v>
      </c>
      <c r="N32" s="5">
        <f t="shared" si="115"/>
        <v>9.6600298111754607E-2</v>
      </c>
      <c r="O32" s="5">
        <f t="shared" si="116"/>
        <v>8.967189098362105E-2</v>
      </c>
      <c r="P32" s="5">
        <f t="shared" si="117"/>
        <v>0.12361559114852007</v>
      </c>
      <c r="Q32" s="5">
        <f t="shared" si="118"/>
        <v>6.6583311811663173E-2</v>
      </c>
      <c r="R32" s="5">
        <f t="shared" si="119"/>
        <v>5.7374790916908829E-2</v>
      </c>
      <c r="S32" s="5">
        <f t="shared" si="120"/>
        <v>5.4516123162895648E-2</v>
      </c>
      <c r="T32" s="5">
        <f t="shared" si="121"/>
        <v>8.5204037783641606E-2</v>
      </c>
      <c r="U32" s="5">
        <f t="shared" si="122"/>
        <v>7.909299802222175E-2</v>
      </c>
      <c r="V32" s="5">
        <f t="shared" si="123"/>
        <v>1.0685483053099975E-2</v>
      </c>
      <c r="W32" s="5">
        <f t="shared" si="124"/>
        <v>3.0595746931549081E-2</v>
      </c>
      <c r="X32" s="5">
        <f t="shared" si="125"/>
        <v>3.9152170516063248E-2</v>
      </c>
      <c r="Y32" s="5">
        <f t="shared" si="126"/>
        <v>2.5050744136895651E-2</v>
      </c>
      <c r="Z32" s="5">
        <f t="shared" si="127"/>
        <v>2.4473418939871767E-2</v>
      </c>
      <c r="AA32" s="5">
        <f t="shared" si="128"/>
        <v>3.3737396596556876E-2</v>
      </c>
      <c r="AB32" s="5">
        <f t="shared" si="129"/>
        <v>2.3254044151122012E-2</v>
      </c>
      <c r="AC32" s="5">
        <f t="shared" si="130"/>
        <v>1.1781101088574276E-3</v>
      </c>
      <c r="AD32" s="5">
        <f t="shared" si="131"/>
        <v>1.0544305752024285E-2</v>
      </c>
      <c r="AE32" s="5">
        <f t="shared" si="132"/>
        <v>1.3493132156583026E-2</v>
      </c>
      <c r="AF32" s="5">
        <f t="shared" si="133"/>
        <v>8.6333144958387776E-3</v>
      </c>
      <c r="AG32" s="5">
        <f t="shared" si="134"/>
        <v>3.6825706746769554E-3</v>
      </c>
      <c r="AH32" s="5">
        <f t="shared" si="135"/>
        <v>7.8294172192350416E-3</v>
      </c>
      <c r="AI32" s="5">
        <f t="shared" si="136"/>
        <v>1.079310391793702E-2</v>
      </c>
      <c r="AJ32" s="5">
        <f t="shared" si="137"/>
        <v>7.4393207643345541E-3</v>
      </c>
      <c r="AK32" s="5">
        <f t="shared" si="138"/>
        <v>3.4184477950273476E-3</v>
      </c>
      <c r="AL32" s="5">
        <f t="shared" si="139"/>
        <v>8.3129961451879709E-5</v>
      </c>
      <c r="AM32" s="5">
        <f t="shared" si="140"/>
        <v>2.9071330480257189E-3</v>
      </c>
      <c r="AN32" s="5">
        <f t="shared" si="141"/>
        <v>3.720143491310504E-3</v>
      </c>
      <c r="AO32" s="5">
        <f t="shared" si="142"/>
        <v>2.3802604434183905E-3</v>
      </c>
      <c r="AP32" s="5">
        <f t="shared" si="143"/>
        <v>1.0153084671305622E-3</v>
      </c>
      <c r="AQ32" s="5">
        <f t="shared" si="144"/>
        <v>3.248125492771387E-4</v>
      </c>
      <c r="AR32" s="5">
        <f t="shared" si="145"/>
        <v>2.0037992776885043E-3</v>
      </c>
      <c r="AS32" s="5">
        <f t="shared" si="146"/>
        <v>2.7623018711592194E-3</v>
      </c>
      <c r="AT32" s="5">
        <f t="shared" si="147"/>
        <v>1.9039610684488625E-3</v>
      </c>
      <c r="AU32" s="5">
        <f t="shared" si="148"/>
        <v>8.748905609044697E-4</v>
      </c>
      <c r="AV32" s="5">
        <f t="shared" si="149"/>
        <v>3.0151620728122164E-4</v>
      </c>
      <c r="AW32" s="5">
        <f t="shared" si="150"/>
        <v>4.0734912112362523E-6</v>
      </c>
      <c r="AX32" s="5">
        <f t="shared" si="151"/>
        <v>6.6792943016509283E-4</v>
      </c>
      <c r="AY32" s="5">
        <f t="shared" si="152"/>
        <v>8.5472294567696754E-4</v>
      </c>
      <c r="AZ32" s="5">
        <f t="shared" si="153"/>
        <v>5.468776197555343E-4</v>
      </c>
      <c r="BA32" s="5">
        <f t="shared" si="154"/>
        <v>2.3327257290575533E-4</v>
      </c>
      <c r="BB32" s="5">
        <f t="shared" si="155"/>
        <v>7.4627427560113185E-5</v>
      </c>
      <c r="BC32" s="5">
        <f t="shared" si="156"/>
        <v>1.9099555082251235E-5</v>
      </c>
      <c r="BD32" s="5">
        <f t="shared" si="157"/>
        <v>4.2736381615144807E-4</v>
      </c>
      <c r="BE32" s="5">
        <f t="shared" si="158"/>
        <v>5.8913479117662535E-4</v>
      </c>
      <c r="BF32" s="5">
        <f t="shared" si="159"/>
        <v>4.0607064643456947E-4</v>
      </c>
      <c r="BG32" s="5">
        <f t="shared" si="160"/>
        <v>1.8659382353622062E-4</v>
      </c>
      <c r="BH32" s="5">
        <f t="shared" si="161"/>
        <v>6.4306399553081922E-5</v>
      </c>
      <c r="BI32" s="5">
        <f t="shared" si="162"/>
        <v>1.7729688775804023E-5</v>
      </c>
      <c r="BJ32" s="8">
        <f t="shared" si="163"/>
        <v>0.39228381992099837</v>
      </c>
      <c r="BK32" s="8">
        <f t="shared" si="164"/>
        <v>0.26100790840201205</v>
      </c>
      <c r="BL32" s="8">
        <f t="shared" si="165"/>
        <v>0.32214907851807451</v>
      </c>
      <c r="BM32" s="8">
        <f t="shared" si="166"/>
        <v>0.49514294533251307</v>
      </c>
      <c r="BN32" s="8">
        <f t="shared" si="167"/>
        <v>0.50392063099397777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1.4573643410852699</v>
      </c>
      <c r="F33">
        <f>VLOOKUP(B33,home!$B$2:$E$405,3,FALSE)</f>
        <v>0.82</v>
      </c>
      <c r="G33">
        <f>VLOOKUP(C33,away!$B$2:$E$405,4,FALSE)</f>
        <v>1.17</v>
      </c>
      <c r="H33">
        <f>VLOOKUP(A33,away!$A$2:$E$405,3,FALSE)</f>
        <v>1.22480620155039</v>
      </c>
      <c r="I33">
        <f>VLOOKUP(C33,away!$B$2:$E$405,3,FALSE)</f>
        <v>0.82</v>
      </c>
      <c r="J33">
        <f>VLOOKUP(B33,home!$B$2:$E$405,4,FALSE)</f>
        <v>1.06</v>
      </c>
      <c r="K33" s="3">
        <f t="shared" si="112"/>
        <v>1.3981953488372079</v>
      </c>
      <c r="L33" s="3">
        <f t="shared" si="113"/>
        <v>1.064601550387599</v>
      </c>
      <c r="M33" s="5">
        <f t="shared" si="114"/>
        <v>8.5196331871524048E-2</v>
      </c>
      <c r="N33" s="5">
        <f t="shared" si="115"/>
        <v>0.11912111496075607</v>
      </c>
      <c r="O33" s="5">
        <f t="shared" si="116"/>
        <v>9.0700146997760897E-2</v>
      </c>
      <c r="P33" s="5">
        <f t="shared" si="117"/>
        <v>0.12681652367112028</v>
      </c>
      <c r="Q33" s="5">
        <f t="shared" si="118"/>
        <v>8.3277294443215771E-2</v>
      </c>
      <c r="R33" s="5">
        <f t="shared" si="119"/>
        <v>4.8279758557099692E-2</v>
      </c>
      <c r="S33" s="5">
        <f t="shared" si="120"/>
        <v>4.7192262632504277E-2</v>
      </c>
      <c r="T33" s="5">
        <f t="shared" si="121"/>
        <v>8.8657136776332079E-2</v>
      </c>
      <c r="U33" s="5">
        <f t="shared" si="122"/>
        <v>6.7504533857520158E-2</v>
      </c>
      <c r="V33" s="5">
        <f t="shared" si="123"/>
        <v>7.8051856612451264E-3</v>
      </c>
      <c r="W33" s="5">
        <f t="shared" si="124"/>
        <v>3.8812641918083646E-2</v>
      </c>
      <c r="X33" s="5">
        <f t="shared" si="125"/>
        <v>4.1319998760630555E-2</v>
      </c>
      <c r="Y33" s="5">
        <f t="shared" si="126"/>
        <v>2.199466737129048E-2</v>
      </c>
      <c r="Z33" s="5">
        <f t="shared" si="127"/>
        <v>1.7132901937409094E-2</v>
      </c>
      <c r="AA33" s="5">
        <f t="shared" si="128"/>
        <v>2.3955143800969376E-2</v>
      </c>
      <c r="AB33" s="5">
        <f t="shared" si="129"/>
        <v>1.6746985321620934E-2</v>
      </c>
      <c r="AC33" s="5">
        <f t="shared" si="130"/>
        <v>7.2613639169013709E-4</v>
      </c>
      <c r="AD33" s="5">
        <f t="shared" si="131"/>
        <v>1.3566913851487158E-2</v>
      </c>
      <c r="AE33" s="5">
        <f t="shared" si="132"/>
        <v>1.4443357520268218E-2</v>
      </c>
      <c r="AF33" s="5">
        <f t="shared" si="133"/>
        <v>7.6882104044399668E-3</v>
      </c>
      <c r="AG33" s="5">
        <f t="shared" si="134"/>
        <v>2.7282935720909524E-3</v>
      </c>
      <c r="AH33" s="5">
        <f t="shared" si="135"/>
        <v>4.5599284913011044E-3</v>
      </c>
      <c r="AI33" s="5">
        <f t="shared" si="136"/>
        <v>6.3756708075674694E-3</v>
      </c>
      <c r="AJ33" s="5">
        <f t="shared" si="137"/>
        <v>4.4572166344290023E-3</v>
      </c>
      <c r="AK33" s="5">
        <f t="shared" si="138"/>
        <v>2.0773531890061546E-3</v>
      </c>
      <c r="AL33" s="5">
        <f t="shared" si="139"/>
        <v>4.3234768860283701E-5</v>
      </c>
      <c r="AM33" s="5">
        <f t="shared" si="140"/>
        <v>3.7938391690448816E-3</v>
      </c>
      <c r="AN33" s="5">
        <f t="shared" si="141"/>
        <v>4.0389270612863808E-3</v>
      </c>
      <c r="AO33" s="5">
        <f t="shared" si="142"/>
        <v>2.1499240056739553E-3</v>
      </c>
      <c r="AP33" s="5">
        <f t="shared" si="143"/>
        <v>7.6293747655200314E-4</v>
      </c>
      <c r="AQ33" s="5">
        <f t="shared" si="144"/>
        <v>2.0305610509651628E-4</v>
      </c>
      <c r="AR33" s="5">
        <f t="shared" si="145"/>
        <v>9.7090138829914851E-4</v>
      </c>
      <c r="AS33" s="5">
        <f t="shared" si="146"/>
        <v>1.3575098052994571E-3</v>
      </c>
      <c r="AT33" s="5">
        <f t="shared" si="147"/>
        <v>9.4903194788530261E-4</v>
      </c>
      <c r="AU33" s="5">
        <f t="shared" si="148"/>
        <v>4.4231068514371516E-4</v>
      </c>
      <c r="AV33" s="5">
        <f t="shared" si="149"/>
        <v>1.5460918567723541E-4</v>
      </c>
      <c r="AW33" s="5">
        <f t="shared" si="150"/>
        <v>1.7876627393528838E-6</v>
      </c>
      <c r="AX33" s="5">
        <f t="shared" si="151"/>
        <v>8.840880467324945E-4</v>
      </c>
      <c r="AY33" s="5">
        <f t="shared" si="152"/>
        <v>9.4120150523055749E-4</v>
      </c>
      <c r="AZ33" s="5">
        <f t="shared" si="153"/>
        <v>5.0100229084779676E-4</v>
      </c>
      <c r="BA33" s="5">
        <f t="shared" si="154"/>
        <v>1.7778927186143438E-4</v>
      </c>
      <c r="BB33" s="5">
        <f t="shared" si="155"/>
        <v>4.7318683616491347E-5</v>
      </c>
      <c r="BC33" s="5">
        <f t="shared" si="156"/>
        <v>1.0075108788083396E-5</v>
      </c>
      <c r="BD33" s="5">
        <f t="shared" si="157"/>
        <v>1.7227052054279089E-4</v>
      </c>
      <c r="BE33" s="5">
        <f t="shared" si="158"/>
        <v>2.4086784056469483E-4</v>
      </c>
      <c r="BF33" s="5">
        <f t="shared" si="159"/>
        <v>1.683901471810093E-4</v>
      </c>
      <c r="BG33" s="5">
        <f t="shared" si="160"/>
        <v>7.8480773526166684E-5</v>
      </c>
      <c r="BH33" s="5">
        <f t="shared" si="161"/>
        <v>2.7432863129358152E-5</v>
      </c>
      <c r="BI33" s="5">
        <f t="shared" si="162"/>
        <v>7.6713003265512493E-6</v>
      </c>
      <c r="BJ33" s="8">
        <f t="shared" si="163"/>
        <v>0.44511978830332555</v>
      </c>
      <c r="BK33" s="8">
        <f t="shared" si="164"/>
        <v>0.26872087650217463</v>
      </c>
      <c r="BL33" s="8">
        <f t="shared" si="165"/>
        <v>0.26922621411485026</v>
      </c>
      <c r="BM33" s="8">
        <f t="shared" si="166"/>
        <v>0.44586919651379153</v>
      </c>
      <c r="BN33" s="8">
        <f t="shared" si="167"/>
        <v>0.55339117050147668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1.4573643410852699</v>
      </c>
      <c r="F34">
        <f>VLOOKUP(B34,home!$B$2:$E$405,3,FALSE)</f>
        <v>1.37</v>
      </c>
      <c r="G34">
        <f>VLOOKUP(C34,away!$B$2:$E$405,4,FALSE)</f>
        <v>0.69</v>
      </c>
      <c r="H34">
        <f>VLOOKUP(A34,away!$A$2:$E$405,3,FALSE)</f>
        <v>1.22480620155039</v>
      </c>
      <c r="I34">
        <f>VLOOKUP(C34,away!$B$2:$E$405,3,FALSE)</f>
        <v>0.75</v>
      </c>
      <c r="J34">
        <f>VLOOKUP(B34,home!$B$2:$E$405,4,FALSE)</f>
        <v>1.18</v>
      </c>
      <c r="K34" s="3">
        <f t="shared" si="112"/>
        <v>1.3776465116279057</v>
      </c>
      <c r="L34" s="3">
        <f t="shared" si="113"/>
        <v>1.0839534883720952</v>
      </c>
      <c r="M34" s="5">
        <f t="shared" si="114"/>
        <v>8.5298364344210398E-2</v>
      </c>
      <c r="N34" s="5">
        <f t="shared" si="115"/>
        <v>0.1175109940863676</v>
      </c>
      <c r="O34" s="5">
        <f t="shared" si="116"/>
        <v>9.24594595833408E-2</v>
      </c>
      <c r="P34" s="5">
        <f t="shared" si="117"/>
        <v>0.12737645196199079</v>
      </c>
      <c r="Q34" s="5">
        <f t="shared" si="118"/>
        <v>8.0944305540505912E-2</v>
      </c>
      <c r="R34" s="5">
        <f t="shared" si="119"/>
        <v>5.0110876874180504E-2</v>
      </c>
      <c r="S34" s="5">
        <f t="shared" si="120"/>
        <v>4.7552964934217415E-2</v>
      </c>
      <c r="T34" s="5">
        <f t="shared" si="121"/>
        <v>8.7739862354488093E-2</v>
      </c>
      <c r="U34" s="5">
        <f t="shared" si="122"/>
        <v>6.9035074720330269E-2</v>
      </c>
      <c r="V34" s="5">
        <f t="shared" si="123"/>
        <v>7.8901186703896481E-3</v>
      </c>
      <c r="W34" s="5">
        <f t="shared" si="124"/>
        <v>3.7170880054673776E-2</v>
      </c>
      <c r="X34" s="5">
        <f t="shared" si="125"/>
        <v>4.0291505101124378E-2</v>
      </c>
      <c r="Y34" s="5">
        <f t="shared" si="126"/>
        <v>2.1837058753062917E-2</v>
      </c>
      <c r="Z34" s="5">
        <f t="shared" si="127"/>
        <v>1.8105953264384168E-2</v>
      </c>
      <c r="AA34" s="5">
        <f t="shared" si="128"/>
        <v>2.4943603354376745E-2</v>
      </c>
      <c r="AB34" s="5">
        <f t="shared" si="129"/>
        <v>1.7181734074293627E-2</v>
      </c>
      <c r="AC34" s="5">
        <f t="shared" si="130"/>
        <v>7.3639697660092659E-4</v>
      </c>
      <c r="AD34" s="5">
        <f t="shared" si="131"/>
        <v>1.2802083310365147E-2</v>
      </c>
      <c r="AE34" s="5">
        <f t="shared" si="132"/>
        <v>1.3876862862700481E-2</v>
      </c>
      <c r="AF34" s="5">
        <f t="shared" si="133"/>
        <v>7.5209369538426826E-3</v>
      </c>
      <c r="AG34" s="5">
        <f t="shared" si="134"/>
        <v>2.7174486156481248E-3</v>
      </c>
      <c r="AH34" s="5">
        <f t="shared" si="135"/>
        <v>4.9065028003078366E-3</v>
      </c>
      <c r="AI34" s="5">
        <f t="shared" si="136"/>
        <v>6.7594264671366425E-3</v>
      </c>
      <c r="AJ34" s="5">
        <f t="shared" si="137"/>
        <v>4.6560501465280684E-3</v>
      </c>
      <c r="AK34" s="5">
        <f t="shared" si="138"/>
        <v>2.1381304141096643E-3</v>
      </c>
      <c r="AL34" s="5">
        <f t="shared" si="139"/>
        <v>4.3986603886774193E-5</v>
      </c>
      <c r="AM34" s="5">
        <f t="shared" si="140"/>
        <v>3.5273490828188737E-3</v>
      </c>
      <c r="AN34" s="5">
        <f t="shared" si="141"/>
        <v>3.8234823430276284E-3</v>
      </c>
      <c r="AO34" s="5">
        <f t="shared" si="142"/>
        <v>2.0722385117269548E-3</v>
      </c>
      <c r="AP34" s="5">
        <f t="shared" si="143"/>
        <v>7.4873672117514386E-4</v>
      </c>
      <c r="AQ34" s="5">
        <f t="shared" si="144"/>
        <v>2.0289894519752051E-4</v>
      </c>
      <c r="AR34" s="5">
        <f t="shared" si="145"/>
        <v>1.0636841652202267E-3</v>
      </c>
      <c r="AS34" s="5">
        <f t="shared" si="146"/>
        <v>1.4653807796894864E-3</v>
      </c>
      <c r="AT34" s="5">
        <f t="shared" si="147"/>
        <v>1.009388359672901E-3</v>
      </c>
      <c r="AU34" s="5">
        <f t="shared" si="148"/>
        <v>4.6352678419372864E-4</v>
      </c>
      <c r="AV34" s="5">
        <f t="shared" si="149"/>
        <v>1.5964401432264771E-4</v>
      </c>
      <c r="AW34" s="5">
        <f t="shared" si="150"/>
        <v>1.8245945602665209E-6</v>
      </c>
      <c r="AX34" s="5">
        <f t="shared" si="151"/>
        <v>8.099066932065527E-4</v>
      </c>
      <c r="AY34" s="5">
        <f t="shared" si="152"/>
        <v>8.7790118535715112E-4</v>
      </c>
      <c r="AZ34" s="5">
        <f t="shared" si="153"/>
        <v>4.7580202615694065E-4</v>
      </c>
      <c r="BA34" s="5">
        <f t="shared" si="154"/>
        <v>1.7191575534244221E-4</v>
      </c>
      <c r="BB34" s="5">
        <f t="shared" si="155"/>
        <v>4.6587170677390976E-5</v>
      </c>
      <c r="BC34" s="5">
        <f t="shared" si="156"/>
        <v>1.0099665233828829E-5</v>
      </c>
      <c r="BD34" s="5">
        <f t="shared" si="157"/>
        <v>1.9216402690277069E-4</v>
      </c>
      <c r="BE34" s="5">
        <f t="shared" si="158"/>
        <v>2.647341013229731E-4</v>
      </c>
      <c r="BF34" s="5">
        <f t="shared" si="159"/>
        <v>1.8235500559827126E-4</v>
      </c>
      <c r="BG34" s="5">
        <f t="shared" si="160"/>
        <v>8.3740245780115208E-5</v>
      </c>
      <c r="BH34" s="5">
        <f t="shared" si="161"/>
        <v>2.8841114370459772E-5</v>
      </c>
      <c r="BI34" s="5">
        <f t="shared" si="162"/>
        <v>7.9465721207850699E-6</v>
      </c>
      <c r="BJ34" s="8">
        <f t="shared" si="163"/>
        <v>0.4351788557326996</v>
      </c>
      <c r="BK34" s="8">
        <f t="shared" si="164"/>
        <v>0.2697761846766531</v>
      </c>
      <c r="BL34" s="8">
        <f t="shared" si="165"/>
        <v>0.27711226360379854</v>
      </c>
      <c r="BM34" s="8">
        <f t="shared" si="166"/>
        <v>0.4455967282961425</v>
      </c>
      <c r="BN34" s="8">
        <f t="shared" si="167"/>
        <v>0.55370045239059595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1.4573643410852699</v>
      </c>
      <c r="F35">
        <f>VLOOKUP(B35,home!$B$2:$E$405,3,FALSE)</f>
        <v>1.2</v>
      </c>
      <c r="G35">
        <f>VLOOKUP(C35,away!$B$2:$E$405,4,FALSE)</f>
        <v>1.06</v>
      </c>
      <c r="H35">
        <f>VLOOKUP(A35,away!$A$2:$E$405,3,FALSE)</f>
        <v>1.22480620155039</v>
      </c>
      <c r="I35">
        <f>VLOOKUP(C35,away!$B$2:$E$405,3,FALSE)</f>
        <v>0.63</v>
      </c>
      <c r="J35">
        <f>VLOOKUP(B35,home!$B$2:$E$405,4,FALSE)</f>
        <v>0.51</v>
      </c>
      <c r="K35" s="3">
        <f t="shared" si="112"/>
        <v>1.8537674418604635</v>
      </c>
      <c r="L35" s="3">
        <f t="shared" si="113"/>
        <v>0.39353023255814029</v>
      </c>
      <c r="M35" s="5">
        <f t="shared" si="114"/>
        <v>0.10568443277181552</v>
      </c>
      <c r="N35" s="5">
        <f t="shared" si="115"/>
        <v>0.19591436058388259</v>
      </c>
      <c r="O35" s="5">
        <f t="shared" si="116"/>
        <v>4.1590019406467699E-2</v>
      </c>
      <c r="P35" s="5">
        <f t="shared" si="117"/>
        <v>7.7098223882054659E-2</v>
      </c>
      <c r="Q35" s="5">
        <f t="shared" si="118"/>
        <v>0.18158983152165625</v>
      </c>
      <c r="R35" s="5">
        <f t="shared" si="119"/>
        <v>8.1834650045623999E-3</v>
      </c>
      <c r="S35" s="5">
        <f t="shared" si="120"/>
        <v>1.4061049413496588E-2</v>
      </c>
      <c r="T35" s="5">
        <f t="shared" si="121"/>
        <v>7.1461088628910888E-2</v>
      </c>
      <c r="U35" s="5">
        <f t="shared" si="122"/>
        <v>1.5170240987062267E-2</v>
      </c>
      <c r="V35" s="5">
        <f t="shared" si="123"/>
        <v>1.1397473142615551E-3</v>
      </c>
      <c r="W35" s="5">
        <f t="shared" si="124"/>
        <v>0.11220843914925775</v>
      </c>
      <c r="X35" s="5">
        <f t="shared" si="125"/>
        <v>4.4157413153393332E-2</v>
      </c>
      <c r="Y35" s="5">
        <f t="shared" si="126"/>
        <v>8.68863853371038E-3</v>
      </c>
      <c r="Z35" s="5">
        <f t="shared" si="127"/>
        <v>1.0734802954589482E-3</v>
      </c>
      <c r="AA35" s="5">
        <f t="shared" si="128"/>
        <v>1.9899828212005489E-3</v>
      </c>
      <c r="AB35" s="5">
        <f t="shared" si="129"/>
        <v>1.844482681901605E-3</v>
      </c>
      <c r="AC35" s="5">
        <f t="shared" si="130"/>
        <v>5.1966318086809913E-5</v>
      </c>
      <c r="AD35" s="5">
        <f t="shared" si="131"/>
        <v>5.2002087799218756E-2</v>
      </c>
      <c r="AE35" s="5">
        <f t="shared" si="132"/>
        <v>2.0464393705135385E-2</v>
      </c>
      <c r="AF35" s="5">
        <f t="shared" si="133"/>
        <v>4.026678806971635E-3</v>
      </c>
      <c r="AG35" s="5">
        <f t="shared" si="134"/>
        <v>5.2820661578149419E-4</v>
      </c>
      <c r="AH35" s="5">
        <f t="shared" si="135"/>
        <v>1.0561173757963524E-4</v>
      </c>
      <c r="AI35" s="5">
        <f t="shared" si="136"/>
        <v>1.9577960060343898E-4</v>
      </c>
      <c r="AJ35" s="5">
        <f t="shared" si="137"/>
        <v>1.8146492468955021E-4</v>
      </c>
      <c r="AK35" s="5">
        <f t="shared" si="138"/>
        <v>1.1213125640971639E-4</v>
      </c>
      <c r="AL35" s="5">
        <f t="shared" si="139"/>
        <v>1.5164052911495295E-6</v>
      </c>
      <c r="AM35" s="5">
        <f t="shared" si="140"/>
        <v>1.9279955454192216E-2</v>
      </c>
      <c r="AN35" s="5">
        <f t="shared" si="141"/>
        <v>7.5872453535988475E-3</v>
      </c>
      <c r="AO35" s="5">
        <f t="shared" si="142"/>
        <v>1.4929052142387119E-3</v>
      </c>
      <c r="AP35" s="5">
        <f t="shared" si="143"/>
        <v>1.9583444538220687E-4</v>
      </c>
      <c r="AQ35" s="5">
        <f t="shared" si="144"/>
        <v>1.9266693708538572E-5</v>
      </c>
      <c r="AR35" s="5">
        <f t="shared" si="145"/>
        <v>8.3122823301166331E-6</v>
      </c>
      <c r="AS35" s="5">
        <f t="shared" si="146"/>
        <v>1.5409038351122243E-5</v>
      </c>
      <c r="AT35" s="5">
        <f t="shared" si="147"/>
        <v>1.4282386802844832E-5</v>
      </c>
      <c r="AU35" s="5">
        <f t="shared" si="148"/>
        <v>8.8254078823904363E-6</v>
      </c>
      <c r="AV35" s="5">
        <f t="shared" si="149"/>
        <v>4.0900634483785217E-6</v>
      </c>
      <c r="AW35" s="5">
        <f t="shared" si="150"/>
        <v>3.0728838351509274E-8</v>
      </c>
      <c r="AX35" s="5">
        <f t="shared" si="151"/>
        <v>5.9567589502502591E-3</v>
      </c>
      <c r="AY35" s="5">
        <f t="shared" si="152"/>
        <v>2.3441647349847676E-3</v>
      </c>
      <c r="AZ35" s="5">
        <f t="shared" si="153"/>
        <v>4.6124984665657346E-4</v>
      </c>
      <c r="BA35" s="5">
        <f t="shared" si="154"/>
        <v>6.0505253140722642E-5</v>
      </c>
      <c r="BB35" s="5">
        <f t="shared" si="155"/>
        <v>5.9526615848644312E-6</v>
      </c>
      <c r="BC35" s="5">
        <f t="shared" si="156"/>
        <v>4.6851045956632186E-7</v>
      </c>
      <c r="BD35" s="5">
        <f t="shared" si="157"/>
        <v>5.4518906640995264E-7</v>
      </c>
      <c r="BE35" s="5">
        <f t="shared" si="158"/>
        <v>1.0106537409690722E-6</v>
      </c>
      <c r="BF35" s="5">
        <f t="shared" si="159"/>
        <v>9.3675850000147245E-7</v>
      </c>
      <c r="BG35" s="5">
        <f t="shared" si="160"/>
        <v>5.788441360629249E-7</v>
      </c>
      <c r="BH35" s="5">
        <f t="shared" si="161"/>
        <v>2.6826060333632455E-7</v>
      </c>
      <c r="BI35" s="5">
        <f t="shared" si="162"/>
        <v>9.9458554479744692E-8</v>
      </c>
      <c r="BJ35" s="8">
        <f t="shared" si="163"/>
        <v>0.72844544561611568</v>
      </c>
      <c r="BK35" s="8">
        <f t="shared" si="164"/>
        <v>0.20038110083999106</v>
      </c>
      <c r="BL35" s="8">
        <f t="shared" si="165"/>
        <v>6.9427536763892989E-2</v>
      </c>
      <c r="BM35" s="8">
        <f t="shared" si="166"/>
        <v>0.38692309633887328</v>
      </c>
      <c r="BN35" s="8">
        <f t="shared" si="167"/>
        <v>0.61006033317043917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1.4573643410852699</v>
      </c>
      <c r="F36">
        <f>VLOOKUP(B36,home!$B$2:$E$405,3,FALSE)</f>
        <v>1.56</v>
      </c>
      <c r="G36">
        <f>VLOOKUP(C36,away!$B$2:$E$405,4,FALSE)</f>
        <v>0.61</v>
      </c>
      <c r="H36">
        <f>VLOOKUP(A36,away!$A$2:$E$405,3,FALSE)</f>
        <v>1.22480620155039</v>
      </c>
      <c r="I36">
        <f>VLOOKUP(C36,away!$B$2:$E$405,3,FALSE)</f>
        <v>0.99</v>
      </c>
      <c r="J36">
        <f>VLOOKUP(B36,home!$B$2:$E$405,4,FALSE)</f>
        <v>0.59</v>
      </c>
      <c r="K36" s="3">
        <f t="shared" si="112"/>
        <v>1.3868279069767429</v>
      </c>
      <c r="L36" s="3">
        <f t="shared" si="113"/>
        <v>0.71540930232558275</v>
      </c>
      <c r="M36" s="5">
        <f t="shared" si="114"/>
        <v>0.12218277381782784</v>
      </c>
      <c r="N36" s="5">
        <f t="shared" si="115"/>
        <v>0.16944648048239097</v>
      </c>
      <c r="O36" s="5">
        <f t="shared" si="116"/>
        <v>8.74106929732167E-2</v>
      </c>
      <c r="P36" s="5">
        <f t="shared" si="117"/>
        <v>0.12122358838343281</v>
      </c>
      <c r="Q36" s="5">
        <f t="shared" si="118"/>
        <v>0.11749655393598492</v>
      </c>
      <c r="R36" s="5">
        <f t="shared" si="119"/>
        <v>3.1267211437882331E-2</v>
      </c>
      <c r="S36" s="5">
        <f t="shared" si="120"/>
        <v>3.0067983238099793E-2</v>
      </c>
      <c r="T36" s="5">
        <f t="shared" si="121"/>
        <v>8.4058127677003172E-2</v>
      </c>
      <c r="U36" s="5">
        <f t="shared" si="122"/>
        <v>4.3362241395397634E-2</v>
      </c>
      <c r="V36" s="5">
        <f t="shared" si="123"/>
        <v>3.3146596780855111E-3</v>
      </c>
      <c r="W36" s="5">
        <f t="shared" si="124"/>
        <v>5.431583332400728E-2</v>
      </c>
      <c r="X36" s="5">
        <f t="shared" si="125"/>
        <v>3.8858052423560684E-2</v>
      </c>
      <c r="Y36" s="5">
        <f t="shared" si="126"/>
        <v>1.3899706087035233E-2</v>
      </c>
      <c r="Z36" s="5">
        <f t="shared" si="127"/>
        <v>7.4562846401472942E-3</v>
      </c>
      <c r="AA36" s="5">
        <f t="shared" si="128"/>
        <v>1.034058362131831E-2</v>
      </c>
      <c r="AB36" s="5">
        <f t="shared" si="129"/>
        <v>7.1703049702354308E-3</v>
      </c>
      <c r="AC36" s="5">
        <f t="shared" si="130"/>
        <v>2.0553988907966809E-4</v>
      </c>
      <c r="AD36" s="5">
        <f t="shared" si="131"/>
        <v>1.8831678361107676E-2</v>
      </c>
      <c r="AE36" s="5">
        <f t="shared" si="132"/>
        <v>1.3472357877939815E-2</v>
      </c>
      <c r="AF36" s="5">
        <f t="shared" si="133"/>
        <v>4.8191250750687451E-3</v>
      </c>
      <c r="AG36" s="5">
        <f t="shared" si="134"/>
        <v>1.1492156359248842E-3</v>
      </c>
      <c r="AH36" s="5">
        <f t="shared" si="135"/>
        <v>1.3335738480871836E-3</v>
      </c>
      <c r="AI36" s="5">
        <f t="shared" si="136"/>
        <v>1.8494374285416698E-3</v>
      </c>
      <c r="AJ36" s="5">
        <f t="shared" si="137"/>
        <v>1.2824257190544469E-3</v>
      </c>
      <c r="AK36" s="5">
        <f t="shared" si="138"/>
        <v>5.9283459193647399E-4</v>
      </c>
      <c r="AL36" s="5">
        <f t="shared" si="139"/>
        <v>8.1570526291438849E-6</v>
      </c>
      <c r="AM36" s="5">
        <f t="shared" si="140"/>
        <v>5.2232594172788357E-3</v>
      </c>
      <c r="AN36" s="5">
        <f t="shared" si="141"/>
        <v>3.7367683755809814E-3</v>
      </c>
      <c r="AO36" s="5">
        <f t="shared" si="142"/>
        <v>1.3366594282633454E-3</v>
      </c>
      <c r="AP36" s="5">
        <f t="shared" si="143"/>
        <v>3.1875286300693078E-4</v>
      </c>
      <c r="AQ36" s="5">
        <f t="shared" si="144"/>
        <v>5.7009690834517598E-5</v>
      </c>
      <c r="AR36" s="5">
        <f t="shared" si="145"/>
        <v>1.9081022725193903E-4</v>
      </c>
      <c r="AS36" s="5">
        <f t="shared" si="146"/>
        <v>2.6462094808956326E-4</v>
      </c>
      <c r="AT36" s="5">
        <f t="shared" si="147"/>
        <v>1.8349185779062521E-4</v>
      </c>
      <c r="AU36" s="5">
        <f t="shared" si="148"/>
        <v>8.4823876362348911E-5</v>
      </c>
      <c r="AV36" s="5">
        <f t="shared" si="149"/>
        <v>2.9409029729312615E-5</v>
      </c>
      <c r="AW36" s="5">
        <f t="shared" si="150"/>
        <v>2.2480601066373128E-7</v>
      </c>
      <c r="AX36" s="5">
        <f t="shared" si="151"/>
        <v>1.2072936542102276E-3</v>
      </c>
      <c r="AY36" s="5">
        <f t="shared" si="152"/>
        <v>8.6370911086064211E-4</v>
      </c>
      <c r="AZ36" s="5">
        <f t="shared" si="153"/>
        <v>3.0895276620653066E-4</v>
      </c>
      <c r="BA36" s="5">
        <f t="shared" si="154"/>
        <v>7.3675894307791005E-5</v>
      </c>
      <c r="BB36" s="5">
        <f t="shared" si="155"/>
        <v>1.3177105036237533E-5</v>
      </c>
      <c r="BC36" s="5">
        <f t="shared" si="156"/>
        <v>1.8854047041291241E-6</v>
      </c>
      <c r="BD36" s="5">
        <f t="shared" si="157"/>
        <v>2.2751235259149252E-5</v>
      </c>
      <c r="BE36" s="5">
        <f t="shared" si="158"/>
        <v>3.1552047975581433E-5</v>
      </c>
      <c r="BF36" s="5">
        <f t="shared" si="159"/>
        <v>2.1878630327402693E-5</v>
      </c>
      <c r="BG36" s="5">
        <f t="shared" si="160"/>
        <v>1.0113965034823248E-5</v>
      </c>
      <c r="BH36" s="5">
        <f t="shared" si="161"/>
        <v>3.5065822401199746E-6</v>
      </c>
      <c r="BI36" s="5">
        <f t="shared" si="162"/>
        <v>9.7260522174148057E-7</v>
      </c>
      <c r="BJ36" s="8">
        <f t="shared" si="163"/>
        <v>0.52948827459031367</v>
      </c>
      <c r="BK36" s="8">
        <f t="shared" si="164"/>
        <v>0.27786641117001543</v>
      </c>
      <c r="BL36" s="8">
        <f t="shared" si="165"/>
        <v>0.18545323699095287</v>
      </c>
      <c r="BM36" s="8">
        <f t="shared" si="166"/>
        <v>0.35037342205584332</v>
      </c>
      <c r="BN36" s="8">
        <f t="shared" si="167"/>
        <v>0.64902730103073558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1.4573643410852699</v>
      </c>
      <c r="F37">
        <f>VLOOKUP(B37,home!$B$2:$E$405,3,FALSE)</f>
        <v>0.4</v>
      </c>
      <c r="G37">
        <f>VLOOKUP(C37,away!$B$2:$E$405,4,FALSE)</f>
        <v>1.2</v>
      </c>
      <c r="H37">
        <f>VLOOKUP(A37,away!$A$2:$E$405,3,FALSE)</f>
        <v>1.22480620155039</v>
      </c>
      <c r="I37">
        <f>VLOOKUP(C37,away!$B$2:$E$405,3,FALSE)</f>
        <v>0.91</v>
      </c>
      <c r="J37">
        <f>VLOOKUP(B37,home!$B$2:$E$405,4,FALSE)</f>
        <v>1.5</v>
      </c>
      <c r="K37" s="3">
        <f t="shared" si="112"/>
        <v>0.69953488372092953</v>
      </c>
      <c r="L37" s="3">
        <f t="shared" si="113"/>
        <v>1.6718604651162823</v>
      </c>
      <c r="M37" s="5">
        <f t="shared" si="114"/>
        <v>9.3350379016443455E-2</v>
      </c>
      <c r="N37" s="5">
        <f t="shared" si="115"/>
        <v>6.5301846530572472E-2</v>
      </c>
      <c r="O37" s="5">
        <f t="shared" si="116"/>
        <v>0.15606880808121237</v>
      </c>
      <c r="P37" s="5">
        <f t="shared" si="117"/>
        <v>0.10917557551355496</v>
      </c>
      <c r="Q37" s="5">
        <f t="shared" si="118"/>
        <v>2.2840459809762997E-2</v>
      </c>
      <c r="R37" s="5">
        <f t="shared" si="119"/>
        <v>0.13046263503439981</v>
      </c>
      <c r="S37" s="5">
        <f t="shared" si="120"/>
        <v>3.1920883488369092E-2</v>
      </c>
      <c r="T37" s="5">
        <f t="shared" si="121"/>
        <v>3.8186061761020108E-2</v>
      </c>
      <c r="U37" s="5">
        <f t="shared" si="122"/>
        <v>9.1263164228714916E-2</v>
      </c>
      <c r="V37" s="5">
        <f t="shared" si="123"/>
        <v>4.1480291331340655E-3</v>
      </c>
      <c r="W37" s="5">
        <f t="shared" si="124"/>
        <v>5.3258994657183738E-3</v>
      </c>
      <c r="X37" s="5">
        <f t="shared" si="125"/>
        <v>8.9041607579184775E-3</v>
      </c>
      <c r="Y37" s="5">
        <f t="shared" si="126"/>
        <v>7.4432571731018696E-3</v>
      </c>
      <c r="Z37" s="5">
        <f t="shared" si="127"/>
        <v>7.2705107229635801E-2</v>
      </c>
      <c r="AA37" s="5">
        <f t="shared" si="128"/>
        <v>5.0859758731800993E-2</v>
      </c>
      <c r="AB37" s="5">
        <f t="shared" si="129"/>
        <v>1.7789087705262469E-2</v>
      </c>
      <c r="AC37" s="5">
        <f t="shared" si="130"/>
        <v>3.0320141213428629E-4</v>
      </c>
      <c r="AD37" s="5">
        <f t="shared" si="131"/>
        <v>9.3141311586516574E-4</v>
      </c>
      <c r="AE37" s="5">
        <f t="shared" si="132"/>
        <v>1.5571927651057413E-3</v>
      </c>
      <c r="AF37" s="5">
        <f t="shared" si="133"/>
        <v>1.3017045102726977E-3</v>
      </c>
      <c r="AG37" s="5">
        <f t="shared" si="134"/>
        <v>7.2542276932949159E-4</v>
      </c>
      <c r="AH37" s="5">
        <f t="shared" si="135"/>
        <v>3.0388198597317017E-2</v>
      </c>
      <c r="AI37" s="5">
        <f t="shared" si="136"/>
        <v>2.1257604972262673E-2</v>
      </c>
      <c r="AJ37" s="5">
        <f t="shared" si="137"/>
        <v>7.43521811122861E-3</v>
      </c>
      <c r="AK37" s="5">
        <f t="shared" si="138"/>
        <v>1.7337314789593516E-3</v>
      </c>
      <c r="AL37" s="5">
        <f t="shared" si="139"/>
        <v>1.4184061817446888E-5</v>
      </c>
      <c r="AM37" s="5">
        <f t="shared" si="140"/>
        <v>1.3031119314057751E-4</v>
      </c>
      <c r="AN37" s="5">
        <f t="shared" si="141"/>
        <v>2.178621319738636E-4</v>
      </c>
      <c r="AO37" s="5">
        <f t="shared" si="142"/>
        <v>1.8211754264652429E-4</v>
      </c>
      <c r="AP37" s="5">
        <f t="shared" si="143"/>
        <v>1.0149170651828415E-4</v>
      </c>
      <c r="AQ37" s="5">
        <f t="shared" si="144"/>
        <v>4.2419992916275934E-5</v>
      </c>
      <c r="AR37" s="5">
        <f t="shared" si="145"/>
        <v>1.0160965568191271E-2</v>
      </c>
      <c r="AS37" s="5">
        <f t="shared" si="146"/>
        <v>7.1079498672370492E-3</v>
      </c>
      <c r="AT37" s="5">
        <f t="shared" si="147"/>
        <v>2.4861294419359328E-3</v>
      </c>
      <c r="AU37" s="5">
        <f t="shared" si="148"/>
        <v>5.7971142335994401E-4</v>
      </c>
      <c r="AV37" s="5">
        <f t="shared" si="149"/>
        <v>1.0138209078294823E-4</v>
      </c>
      <c r="AW37" s="5">
        <f t="shared" si="150"/>
        <v>4.6079474637960755E-7</v>
      </c>
      <c r="AX37" s="5">
        <f t="shared" si="151"/>
        <v>1.5192870890188235E-5</v>
      </c>
      <c r="AY37" s="5">
        <f t="shared" si="152"/>
        <v>2.5400360192921724E-5</v>
      </c>
      <c r="AZ37" s="5">
        <f t="shared" si="153"/>
        <v>2.1232929003129615E-5</v>
      </c>
      <c r="BA37" s="5">
        <f t="shared" si="154"/>
        <v>1.1832831519651092E-5</v>
      </c>
      <c r="BB37" s="5">
        <f t="shared" si="155"/>
        <v>4.9457108020216188E-6</v>
      </c>
      <c r="BC37" s="5">
        <f t="shared" si="156"/>
        <v>1.6537076723596962E-6</v>
      </c>
      <c r="BD37" s="5">
        <f t="shared" si="157"/>
        <v>2.8312861034777976E-3</v>
      </c>
      <c r="BE37" s="5">
        <f t="shared" si="158"/>
        <v>1.9805833951770245E-3</v>
      </c>
      <c r="BF37" s="5">
        <f t="shared" si="159"/>
        <v>6.9274358752238177E-4</v>
      </c>
      <c r="BG37" s="5">
        <f t="shared" si="160"/>
        <v>1.615327683152963E-4</v>
      </c>
      <c r="BH37" s="5">
        <f t="shared" si="161"/>
        <v>2.8249451575140159E-5</v>
      </c>
      <c r="BI37" s="5">
        <f t="shared" si="162"/>
        <v>3.9522953645591417E-6</v>
      </c>
      <c r="BJ37" s="8">
        <f t="shared" si="163"/>
        <v>0.15327187963594321</v>
      </c>
      <c r="BK37" s="8">
        <f t="shared" si="164"/>
        <v>0.2389376529856462</v>
      </c>
      <c r="BL37" s="8">
        <f t="shared" si="165"/>
        <v>0.53339269293409763</v>
      </c>
      <c r="BM37" s="8">
        <f t="shared" si="166"/>
        <v>0.42108268923393016</v>
      </c>
      <c r="BN37" s="8">
        <f t="shared" si="167"/>
        <v>0.577199703985946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1.4573643410852699</v>
      </c>
      <c r="F38">
        <f>VLOOKUP(B38,home!$B$2:$E$405,3,FALSE)</f>
        <v>1.3</v>
      </c>
      <c r="G38">
        <f>VLOOKUP(C38,away!$B$2:$E$405,4,FALSE)</f>
        <v>0.96</v>
      </c>
      <c r="H38">
        <f>VLOOKUP(A38,away!$A$2:$E$405,3,FALSE)</f>
        <v>1.22480620155039</v>
      </c>
      <c r="I38">
        <f>VLOOKUP(C38,away!$B$2:$E$405,3,FALSE)</f>
        <v>1.1000000000000001</v>
      </c>
      <c r="J38">
        <f>VLOOKUP(B38,home!$B$2:$E$405,4,FALSE)</f>
        <v>0.82</v>
      </c>
      <c r="K38" s="3">
        <f t="shared" si="112"/>
        <v>1.8187906976744168</v>
      </c>
      <c r="L38" s="3">
        <f t="shared" si="113"/>
        <v>1.1047751937984518</v>
      </c>
      <c r="M38" s="5">
        <f t="shared" si="114"/>
        <v>5.3741708116605676E-2</v>
      </c>
      <c r="N38" s="5">
        <f t="shared" si="115"/>
        <v>9.7744918799616096E-2</v>
      </c>
      <c r="O38" s="5">
        <f t="shared" si="116"/>
        <v>5.937250599958286E-2</v>
      </c>
      <c r="P38" s="5">
        <f t="shared" si="117"/>
        <v>0.10798616160965981</v>
      </c>
      <c r="Q38" s="5">
        <f t="shared" si="118"/>
        <v>8.8888774528841502E-2</v>
      </c>
      <c r="R38" s="5">
        <f t="shared" si="119"/>
        <v>3.2796635910994458E-2</v>
      </c>
      <c r="S38" s="5">
        <f t="shared" si="120"/>
        <v>5.4245629269385046E-2</v>
      </c>
      <c r="T38" s="5">
        <f t="shared" si="121"/>
        <v>9.8202113106607758E-2</v>
      </c>
      <c r="U38" s="5">
        <f t="shared" si="122"/>
        <v>5.9650216309931434E-2</v>
      </c>
      <c r="V38" s="5">
        <f t="shared" si="123"/>
        <v>1.211096866886089E-2</v>
      </c>
      <c r="W38" s="5">
        <f t="shared" si="124"/>
        <v>5.3890025413578513E-2</v>
      </c>
      <c r="X38" s="5">
        <f t="shared" si="125"/>
        <v>5.9536363270089696E-2</v>
      </c>
      <c r="Y38" s="5">
        <f t="shared" si="126"/>
        <v>3.2887148634884192E-2</v>
      </c>
      <c r="Z38" s="5">
        <f t="shared" si="127"/>
        <v>1.2077636598168722E-2</v>
      </c>
      <c r="AA38" s="5">
        <f t="shared" si="128"/>
        <v>2.196669309464136E-2</v>
      </c>
      <c r="AB38" s="5">
        <f t="shared" si="129"/>
        <v>1.9976408529601277E-2</v>
      </c>
      <c r="AC38" s="5">
        <f t="shared" si="130"/>
        <v>1.5209520986562166E-3</v>
      </c>
      <c r="AD38" s="5">
        <f t="shared" si="131"/>
        <v>2.4503669229913646E-2</v>
      </c>
      <c r="AE38" s="5">
        <f t="shared" si="132"/>
        <v>2.7071045922251007E-2</v>
      </c>
      <c r="AF38" s="5">
        <f t="shared" si="133"/>
        <v>1.4953710002540825E-2</v>
      </c>
      <c r="AG38" s="5">
        <f t="shared" si="134"/>
        <v>5.5068292886876298E-3</v>
      </c>
      <c r="AH38" s="5">
        <f t="shared" si="135"/>
        <v>3.3357683283422807E-3</v>
      </c>
      <c r="AI38" s="5">
        <f t="shared" si="136"/>
        <v>6.0670644051858801E-3</v>
      </c>
      <c r="AJ38" s="5">
        <f t="shared" si="137"/>
        <v>5.5173601511718249E-3</v>
      </c>
      <c r="AK38" s="5">
        <f t="shared" si="138"/>
        <v>3.3449744395569422E-3</v>
      </c>
      <c r="AL38" s="5">
        <f t="shared" si="139"/>
        <v>1.2224529876845674E-4</v>
      </c>
      <c r="AM38" s="5">
        <f t="shared" si="140"/>
        <v>8.9134091308515524E-3</v>
      </c>
      <c r="AN38" s="5">
        <f t="shared" si="141"/>
        <v>9.8473132999414119E-3</v>
      </c>
      <c r="AO38" s="5">
        <f t="shared" si="142"/>
        <v>5.4395337296684245E-3</v>
      </c>
      <c r="AP38" s="5">
        <f t="shared" si="143"/>
        <v>2.0031539767892165E-3</v>
      </c>
      <c r="AQ38" s="5">
        <f t="shared" si="144"/>
        <v>5.5325870572886147E-4</v>
      </c>
      <c r="AR38" s="5">
        <f t="shared" si="145"/>
        <v>7.3705482028221651E-4</v>
      </c>
      <c r="AS38" s="5">
        <f t="shared" si="146"/>
        <v>1.3405484508053843E-3</v>
      </c>
      <c r="AT38" s="5">
        <f t="shared" si="147"/>
        <v>1.2190885260533421E-3</v>
      </c>
      <c r="AU38" s="5">
        <f t="shared" si="148"/>
        <v>7.39088956942478E-4</v>
      </c>
      <c r="AV38" s="5">
        <f t="shared" si="149"/>
        <v>3.3606202991021686E-4</v>
      </c>
      <c r="AW38" s="5">
        <f t="shared" si="150"/>
        <v>6.8231717616735306E-6</v>
      </c>
      <c r="AX38" s="5">
        <f t="shared" si="151"/>
        <v>2.701937601959835E-3</v>
      </c>
      <c r="AY38" s="5">
        <f t="shared" si="152"/>
        <v>2.9850336378365008E-3</v>
      </c>
      <c r="AZ38" s="5">
        <f t="shared" si="153"/>
        <v>1.6488955578678592E-3</v>
      </c>
      <c r="BA38" s="5">
        <f t="shared" si="154"/>
        <v>6.0721963649895683E-4</v>
      </c>
      <c r="BB38" s="5">
        <f t="shared" si="155"/>
        <v>1.6771029789784011E-4</v>
      </c>
      <c r="BC38" s="5">
        <f t="shared" si="156"/>
        <v>3.7056435372416496E-5</v>
      </c>
      <c r="BD38" s="5">
        <f t="shared" si="157"/>
        <v>1.357133136528946E-4</v>
      </c>
      <c r="BE38" s="5">
        <f t="shared" si="158"/>
        <v>2.4683411242245516E-4</v>
      </c>
      <c r="BF38" s="5">
        <f t="shared" si="159"/>
        <v>2.2446979377134134E-4</v>
      </c>
      <c r="BG38" s="5">
        <f t="shared" si="160"/>
        <v>1.3608785760673675E-4</v>
      </c>
      <c r="BH38" s="5">
        <f t="shared" si="161"/>
        <v>6.1878832370393402E-5</v>
      </c>
      <c r="BI38" s="5">
        <f t="shared" si="162"/>
        <v>2.2508928939645209E-5</v>
      </c>
      <c r="BJ38" s="8">
        <f t="shared" si="163"/>
        <v>0.53808912020742383</v>
      </c>
      <c r="BK38" s="8">
        <f t="shared" si="164"/>
        <v>0.2327126986997726</v>
      </c>
      <c r="BL38" s="8">
        <f t="shared" si="165"/>
        <v>0.2172269627917654</v>
      </c>
      <c r="BM38" s="8">
        <f t="shared" si="166"/>
        <v>0.55659750286575527</v>
      </c>
      <c r="BN38" s="8">
        <f t="shared" si="167"/>
        <v>0.44053070496530045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1.4573643410852699</v>
      </c>
      <c r="F39">
        <f>VLOOKUP(B39,home!$B$2:$E$405,3,FALSE)</f>
        <v>1.0900000000000001</v>
      </c>
      <c r="G39">
        <f>VLOOKUP(C39,away!$B$2:$E$405,4,FALSE)</f>
        <v>1.6</v>
      </c>
      <c r="H39">
        <f>VLOOKUP(A39,away!$A$2:$E$405,3,FALSE)</f>
        <v>1.22480620155039</v>
      </c>
      <c r="I39">
        <f>VLOOKUP(C39,away!$B$2:$E$405,3,FALSE)</f>
        <v>0.76</v>
      </c>
      <c r="J39">
        <f>VLOOKUP(B39,home!$B$2:$E$405,4,FALSE)</f>
        <v>0.68</v>
      </c>
      <c r="K39" s="3">
        <f t="shared" si="112"/>
        <v>2.5416434108527111</v>
      </c>
      <c r="L39" s="3">
        <f t="shared" si="113"/>
        <v>0.6329798449612416</v>
      </c>
      <c r="M39" s="5">
        <f t="shared" si="114"/>
        <v>4.1809852737065251E-2</v>
      </c>
      <c r="N39" s="5">
        <f t="shared" si="115"/>
        <v>0.10626573671788409</v>
      </c>
      <c r="O39" s="5">
        <f t="shared" si="116"/>
        <v>2.6464794103359904E-2</v>
      </c>
      <c r="P39" s="5">
        <f t="shared" si="117"/>
        <v>6.7264069552378389E-2</v>
      </c>
      <c r="Q39" s="5">
        <f t="shared" si="118"/>
        <v>0.13504480476420955</v>
      </c>
      <c r="R39" s="5">
        <f t="shared" si="119"/>
        <v>8.3758406342379649E-3</v>
      </c>
      <c r="S39" s="5">
        <f t="shared" si="120"/>
        <v>2.7053760995049969E-2</v>
      </c>
      <c r="T39" s="5">
        <f t="shared" si="121"/>
        <v>8.54806395824705E-2</v>
      </c>
      <c r="U39" s="5">
        <f t="shared" si="122"/>
        <v>2.1288400158363318E-2</v>
      </c>
      <c r="V39" s="5">
        <f t="shared" si="123"/>
        <v>4.8360372870548092E-3</v>
      </c>
      <c r="W39" s="5">
        <f t="shared" si="124"/>
        <v>0.11441191273294801</v>
      </c>
      <c r="X39" s="5">
        <f t="shared" si="125"/>
        <v>7.2420434783420543E-2</v>
      </c>
      <c r="Y39" s="5">
        <f t="shared" si="126"/>
        <v>2.2920337790617619E-2</v>
      </c>
      <c r="Z39" s="5">
        <f t="shared" si="127"/>
        <v>1.7672461020266719E-3</v>
      </c>
      <c r="AA39" s="5">
        <f t="shared" si="128"/>
        <v>4.4917094105712289E-3</v>
      </c>
      <c r="AB39" s="5">
        <f t="shared" si="129"/>
        <v>5.7081618134217395E-3</v>
      </c>
      <c r="AC39" s="5">
        <f t="shared" si="130"/>
        <v>4.8626628524628309E-4</v>
      </c>
      <c r="AD39" s="5">
        <f t="shared" si="131"/>
        <v>7.2698571030188147E-2</v>
      </c>
      <c r="AE39" s="5">
        <f t="shared" si="132"/>
        <v>4.6016730219592301E-2</v>
      </c>
      <c r="AF39" s="5">
        <f t="shared" si="133"/>
        <v>1.4563831380010408E-2</v>
      </c>
      <c r="AG39" s="5">
        <f t="shared" si="134"/>
        <v>3.0728705763202182E-3</v>
      </c>
      <c r="AH39" s="5">
        <f t="shared" si="135"/>
        <v>2.7965779091730029E-4</v>
      </c>
      <c r="AI39" s="5">
        <f t="shared" si="136"/>
        <v>7.1079038157858144E-4</v>
      </c>
      <c r="AJ39" s="5">
        <f t="shared" si="137"/>
        <v>9.0328784491834288E-4</v>
      </c>
      <c r="AK39" s="5">
        <f t="shared" si="138"/>
        <v>7.6527853304668404E-4</v>
      </c>
      <c r="AL39" s="5">
        <f t="shared" si="139"/>
        <v>3.1292384058350116E-5</v>
      </c>
      <c r="AM39" s="5">
        <f t="shared" si="140"/>
        <v>3.69547688074571E-2</v>
      </c>
      <c r="AN39" s="5">
        <f t="shared" si="141"/>
        <v>2.3391623830322724E-2</v>
      </c>
      <c r="AO39" s="5">
        <f t="shared" si="142"/>
        <v>7.4032132127546798E-3</v>
      </c>
      <c r="AP39" s="5">
        <f t="shared" si="143"/>
        <v>1.562028250541491E-3</v>
      </c>
      <c r="AQ39" s="5">
        <f t="shared" si="144"/>
        <v>2.4718309996320806E-4</v>
      </c>
      <c r="AR39" s="5">
        <f t="shared" si="145"/>
        <v>3.5403549027407223E-5</v>
      </c>
      <c r="AS39" s="5">
        <f t="shared" si="146"/>
        <v>8.998319710631049E-5</v>
      </c>
      <c r="AT39" s="5">
        <f t="shared" si="147"/>
        <v>1.1435260000635739E-4</v>
      </c>
      <c r="AU39" s="5">
        <f t="shared" si="148"/>
        <v>9.6881177440011329E-5</v>
      </c>
      <c r="AV39" s="5">
        <f t="shared" si="149"/>
        <v>6.1559351569014255E-5</v>
      </c>
      <c r="AW39" s="5">
        <f t="shared" si="150"/>
        <v>1.3984297426770876E-6</v>
      </c>
      <c r="AX39" s="5">
        <f t="shared" si="151"/>
        <v>1.5654307439843116E-2</v>
      </c>
      <c r="AY39" s="5">
        <f t="shared" si="152"/>
        <v>9.9088610962475079E-3</v>
      </c>
      <c r="AZ39" s="5">
        <f t="shared" si="153"/>
        <v>3.1360546802226127E-3</v>
      </c>
      <c r="BA39" s="5">
        <f t="shared" si="154"/>
        <v>6.6168646842576192E-4</v>
      </c>
      <c r="BB39" s="5">
        <f t="shared" si="155"/>
        <v>1.0470854954927254E-4</v>
      </c>
      <c r="BC39" s="5">
        <f t="shared" si="156"/>
        <v>1.3255680291963008E-5</v>
      </c>
      <c r="BD39" s="5">
        <f t="shared" si="157"/>
        <v>3.7349554957409876E-6</v>
      </c>
      <c r="BE39" s="5">
        <f t="shared" si="158"/>
        <v>9.4929250255782031E-6</v>
      </c>
      <c r="BF39" s="5">
        <f t="shared" si="159"/>
        <v>1.2063815170489822E-5</v>
      </c>
      <c r="BG39" s="5">
        <f t="shared" si="160"/>
        <v>1.0220638779273478E-5</v>
      </c>
      <c r="BH39" s="5">
        <f t="shared" si="161"/>
        <v>6.4943048020115307E-6</v>
      </c>
      <c r="BI39" s="5">
        <f t="shared" si="162"/>
        <v>3.3012414016203457E-6</v>
      </c>
      <c r="BJ39" s="8">
        <f t="shared" si="163"/>
        <v>0.77193356069328078</v>
      </c>
      <c r="BK39" s="8">
        <f t="shared" si="164"/>
        <v>0.15139014033710055</v>
      </c>
      <c r="BL39" s="8">
        <f t="shared" si="165"/>
        <v>6.9431408426238891E-2</v>
      </c>
      <c r="BM39" s="8">
        <f t="shared" si="166"/>
        <v>0.5993897943830071</v>
      </c>
      <c r="BN39" s="8">
        <f t="shared" si="167"/>
        <v>0.38522509850913517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1.4573643410852699</v>
      </c>
      <c r="F40">
        <f>VLOOKUP(B40,home!$B$2:$E$405,3,FALSE)</f>
        <v>1.45</v>
      </c>
      <c r="G40">
        <f>VLOOKUP(C40,away!$B$2:$E$405,4,FALSE)</f>
        <v>0.63</v>
      </c>
      <c r="H40">
        <f>VLOOKUP(A40,away!$A$2:$E$405,3,FALSE)</f>
        <v>1.22480620155039</v>
      </c>
      <c r="I40">
        <f>VLOOKUP(C40,away!$B$2:$E$405,3,FALSE)</f>
        <v>0.95</v>
      </c>
      <c r="J40">
        <f>VLOOKUP(B40,home!$B$2:$E$405,4,FALSE)</f>
        <v>1.81</v>
      </c>
      <c r="K40" s="3">
        <f t="shared" si="112"/>
        <v>1.3313023255813941</v>
      </c>
      <c r="L40" s="3">
        <f t="shared" si="113"/>
        <v>2.1060542635658956</v>
      </c>
      <c r="M40" s="5">
        <f t="shared" si="114"/>
        <v>3.2149557591755654E-2</v>
      </c>
      <c r="N40" s="5">
        <f t="shared" si="115"/>
        <v>4.2800780788317269E-2</v>
      </c>
      <c r="O40" s="5">
        <f t="shared" si="116"/>
        <v>6.7708712837874302E-2</v>
      </c>
      <c r="P40" s="5">
        <f t="shared" si="117"/>
        <v>9.014076686318484E-2</v>
      </c>
      <c r="Q40" s="5">
        <f t="shared" si="118"/>
        <v>2.8490389500093118E-2</v>
      </c>
      <c r="R40" s="5">
        <f t="shared" si="119"/>
        <v>7.129911167638206E-2</v>
      </c>
      <c r="S40" s="5">
        <f t="shared" si="120"/>
        <v>6.3184056479572606E-2</v>
      </c>
      <c r="T40" s="5">
        <f t="shared" si="121"/>
        <v>6.000230627732412E-2</v>
      </c>
      <c r="U40" s="5">
        <f t="shared" si="122"/>
        <v>9.4920673186654952E-2</v>
      </c>
      <c r="V40" s="5">
        <f t="shared" si="123"/>
        <v>1.9683904197300633E-2</v>
      </c>
      <c r="W40" s="5">
        <f t="shared" si="124"/>
        <v>1.2643107266064565E-2</v>
      </c>
      <c r="X40" s="5">
        <f t="shared" si="125"/>
        <v>2.6627069962416226E-2</v>
      </c>
      <c r="Y40" s="5">
        <f t="shared" si="126"/>
        <v>2.8039027110307053E-2</v>
      </c>
      <c r="Z40" s="5">
        <f t="shared" si="127"/>
        <v>5.0053266044835114E-2</v>
      </c>
      <c r="AA40" s="5">
        <f t="shared" si="128"/>
        <v>6.663602948843321E-2</v>
      </c>
      <c r="AB40" s="5">
        <f t="shared" si="129"/>
        <v>4.4356350512730749E-2</v>
      </c>
      <c r="AC40" s="5">
        <f t="shared" si="130"/>
        <v>3.4493519353691392E-3</v>
      </c>
      <c r="AD40" s="5">
        <f t="shared" si="131"/>
        <v>4.207949526471696E-3</v>
      </c>
      <c r="AE40" s="5">
        <f t="shared" si="132"/>
        <v>8.8621700410958064E-3</v>
      </c>
      <c r="AF40" s="5">
        <f t="shared" si="133"/>
        <v>9.3321054997478892E-3</v>
      </c>
      <c r="AG40" s="5">
        <f t="shared" si="134"/>
        <v>6.5513068585969277E-3</v>
      </c>
      <c r="AH40" s="5">
        <f t="shared" si="135"/>
        <v>2.6353723589780775E-2</v>
      </c>
      <c r="AI40" s="5">
        <f t="shared" si="136"/>
        <v>3.5084773502804388E-2</v>
      </c>
      <c r="AJ40" s="5">
        <f t="shared" si="137"/>
        <v>2.335422027838998E-2</v>
      </c>
      <c r="AK40" s="5">
        <f t="shared" si="138"/>
        <v>1.036384258958691E-2</v>
      </c>
      <c r="AL40" s="5">
        <f t="shared" si="139"/>
        <v>3.8685101995296914E-4</v>
      </c>
      <c r="AM40" s="5">
        <f t="shared" si="140"/>
        <v>1.1204105981041787E-3</v>
      </c>
      <c r="AN40" s="5">
        <f t="shared" si="141"/>
        <v>2.3596455170817204E-3</v>
      </c>
      <c r="AO40" s="5">
        <f t="shared" si="142"/>
        <v>2.4847707508770557E-3</v>
      </c>
      <c r="AP40" s="5">
        <f t="shared" si="143"/>
        <v>1.7443540112894848E-3</v>
      </c>
      <c r="AQ40" s="5">
        <f t="shared" si="144"/>
        <v>9.1842605066112326E-4</v>
      </c>
      <c r="AR40" s="5">
        <f t="shared" si="145"/>
        <v>1.1100474385418982E-2</v>
      </c>
      <c r="AS40" s="5">
        <f t="shared" si="146"/>
        <v>1.4778087364364988E-2</v>
      </c>
      <c r="AT40" s="5">
        <f t="shared" si="147"/>
        <v>9.8370510379120618E-3</v>
      </c>
      <c r="AU40" s="5">
        <f t="shared" si="148"/>
        <v>4.3653629745450647E-3</v>
      </c>
      <c r="AV40" s="5">
        <f t="shared" si="149"/>
        <v>1.4529044700046898E-3</v>
      </c>
      <c r="AW40" s="5">
        <f t="shared" si="150"/>
        <v>3.0129192551305008E-5</v>
      </c>
      <c r="AX40" s="5">
        <f t="shared" si="151"/>
        <v>2.4860087247702246E-4</v>
      </c>
      <c r="AY40" s="5">
        <f t="shared" si="152"/>
        <v>5.2356692740643457E-4</v>
      </c>
      <c r="AZ40" s="5">
        <f t="shared" si="153"/>
        <v>5.513301798632089E-4</v>
      </c>
      <c r="BA40" s="5">
        <f t="shared" si="154"/>
        <v>3.8704375864448767E-4</v>
      </c>
      <c r="BB40" s="5">
        <f t="shared" si="155"/>
        <v>2.0378378951994822E-4</v>
      </c>
      <c r="BC40" s="5">
        <f t="shared" si="156"/>
        <v>8.5835943752820407E-5</v>
      </c>
      <c r="BD40" s="5">
        <f t="shared" si="157"/>
        <v>3.8963669011692821E-3</v>
      </c>
      <c r="BE40" s="5">
        <f t="shared" si="158"/>
        <v>5.1872423168450353E-3</v>
      </c>
      <c r="BF40" s="5">
        <f t="shared" si="159"/>
        <v>3.4528938798850072E-3</v>
      </c>
      <c r="BG40" s="5">
        <f t="shared" si="160"/>
        <v>1.532281884092224E-3</v>
      </c>
      <c r="BH40" s="5">
        <f t="shared" si="161"/>
        <v>5.0998260893455477E-4</v>
      </c>
      <c r="BI40" s="5">
        <f t="shared" si="162"/>
        <v>1.3578820665612783E-4</v>
      </c>
      <c r="BJ40" s="8">
        <f t="shared" si="163"/>
        <v>0.23818398123011211</v>
      </c>
      <c r="BK40" s="8">
        <f t="shared" si="164"/>
        <v>0.20951805501454226</v>
      </c>
      <c r="BL40" s="8">
        <f t="shared" si="165"/>
        <v>0.49632587369246517</v>
      </c>
      <c r="BM40" s="8">
        <f t="shared" si="166"/>
        <v>0.66099841898949241</v>
      </c>
      <c r="BN40" s="8">
        <f t="shared" si="167"/>
        <v>0.33258931925760726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1.3197026022304801</v>
      </c>
      <c r="F41">
        <f>VLOOKUP(B41,home!$B$2:$E$405,3,FALSE)</f>
        <v>0.64</v>
      </c>
      <c r="G41">
        <f>VLOOKUP(C41,away!$B$2:$E$405,4,FALSE)</f>
        <v>1.05</v>
      </c>
      <c r="H41">
        <f>VLOOKUP(A41,away!$A$2:$E$405,3,FALSE)</f>
        <v>1.01486988847584</v>
      </c>
      <c r="I41">
        <f>VLOOKUP(C41,away!$B$2:$E$405,3,FALSE)</f>
        <v>0.7</v>
      </c>
      <c r="J41">
        <f>VLOOKUP(B41,home!$B$2:$E$405,4,FALSE)</f>
        <v>0.91</v>
      </c>
      <c r="K41" s="3">
        <f t="shared" si="112"/>
        <v>0.88684014869888261</v>
      </c>
      <c r="L41" s="3">
        <f t="shared" si="113"/>
        <v>0.64647211895911016</v>
      </c>
      <c r="M41" s="5">
        <f t="shared" si="114"/>
        <v>0.21581962973705593</v>
      </c>
      <c r="N41" s="5">
        <f t="shared" si="115"/>
        <v>0.19139751252814846</v>
      </c>
      <c r="O41" s="5">
        <f t="shared" si="116"/>
        <v>0.1395213733490851</v>
      </c>
      <c r="P41" s="5">
        <f t="shared" si="117"/>
        <v>0.12373315548757495</v>
      </c>
      <c r="Q41" s="5">
        <f t="shared" si="118"/>
        <v>8.4869499235529708E-2</v>
      </c>
      <c r="R41" s="5">
        <f t="shared" si="119"/>
        <v>4.5098338934534084E-2</v>
      </c>
      <c r="S41" s="5">
        <f t="shared" si="120"/>
        <v>1.7734593680803303E-2</v>
      </c>
      <c r="T41" s="5">
        <f t="shared" si="121"/>
        <v>5.4865765005791461E-2</v>
      </c>
      <c r="U41" s="5">
        <f t="shared" si="122"/>
        <v>3.9995017606774812E-2</v>
      </c>
      <c r="V41" s="5">
        <f t="shared" si="123"/>
        <v>1.1297279636751903E-3</v>
      </c>
      <c r="W41" s="5">
        <f t="shared" si="124"/>
        <v>2.5088559774012292E-2</v>
      </c>
      <c r="X41" s="5">
        <f t="shared" si="125"/>
        <v>1.6219054398738018E-2</v>
      </c>
      <c r="Y41" s="5">
        <f t="shared" si="126"/>
        <v>5.2425832323326213E-3</v>
      </c>
      <c r="Z41" s="5">
        <f t="shared" si="127"/>
        <v>9.7182729108481296E-3</v>
      </c>
      <c r="AA41" s="5">
        <f t="shared" si="128"/>
        <v>8.6185545933528777E-3</v>
      </c>
      <c r="AB41" s="5">
        <f t="shared" si="129"/>
        <v>3.8216401185692519E-3</v>
      </c>
      <c r="AC41" s="5">
        <f t="shared" si="130"/>
        <v>4.0480795803418902E-5</v>
      </c>
      <c r="AD41" s="5">
        <f t="shared" si="131"/>
        <v>5.5623855201564661E-3</v>
      </c>
      <c r="AE41" s="5">
        <f t="shared" si="132"/>
        <v>3.5959271536830221E-3</v>
      </c>
      <c r="AF41" s="5">
        <f t="shared" si="133"/>
        <v>1.1623333233320326E-3</v>
      </c>
      <c r="AG41" s="5">
        <f t="shared" si="134"/>
        <v>2.5047202882374792E-4</v>
      </c>
      <c r="AH41" s="5">
        <f t="shared" si="135"/>
        <v>1.5706481203247272E-3</v>
      </c>
      <c r="AI41" s="5">
        <f t="shared" si="136"/>
        <v>1.3929138125824017E-3</v>
      </c>
      <c r="AJ41" s="5">
        <f t="shared" si="137"/>
        <v>6.1764594633765223E-4</v>
      </c>
      <c r="AK41" s="5">
        <f t="shared" si="138"/>
        <v>1.8258440763111521E-4</v>
      </c>
      <c r="AL41" s="5">
        <f t="shared" si="139"/>
        <v>9.2833383274870828E-7</v>
      </c>
      <c r="AM41" s="5">
        <f t="shared" si="140"/>
        <v>9.865893603632147E-4</v>
      </c>
      <c r="AN41" s="5">
        <f t="shared" si="141"/>
        <v>6.3780251433652045E-4</v>
      </c>
      <c r="AO41" s="5">
        <f t="shared" si="142"/>
        <v>2.061607714602893E-4</v>
      </c>
      <c r="AP41" s="5">
        <f t="shared" si="143"/>
        <v>4.4425730257392692E-5</v>
      </c>
      <c r="AQ41" s="5">
        <f t="shared" si="144"/>
        <v>7.1799989939506258E-6</v>
      </c>
      <c r="AR41" s="5">
        <f t="shared" si="145"/>
        <v>2.0307604369709402E-4</v>
      </c>
      <c r="AS41" s="5">
        <f t="shared" si="146"/>
        <v>1.8009598878951163E-4</v>
      </c>
      <c r="AT41" s="5">
        <f t="shared" si="147"/>
        <v>7.9858176739081398E-5</v>
      </c>
      <c r="AU41" s="5">
        <f t="shared" si="148"/>
        <v>2.3607145778036197E-5</v>
      </c>
      <c r="AV41" s="5">
        <f t="shared" si="149"/>
        <v>5.2339411680374552E-6</v>
      </c>
      <c r="AW41" s="5">
        <f t="shared" si="150"/>
        <v>1.4784165757589512E-8</v>
      </c>
      <c r="AX41" s="5">
        <f t="shared" si="151"/>
        <v>1.4582450917487475E-4</v>
      </c>
      <c r="AY41" s="5">
        <f t="shared" si="152"/>
        <v>9.427147944245345E-5</v>
      </c>
      <c r="AZ41" s="5">
        <f t="shared" si="153"/>
        <v>3.0471941536286538E-5</v>
      </c>
      <c r="BA41" s="5">
        <f t="shared" si="154"/>
        <v>6.5664202045870942E-6</v>
      </c>
      <c r="BB41" s="5">
        <f t="shared" si="155"/>
        <v>1.0612518959088331E-6</v>
      </c>
      <c r="BC41" s="5">
        <f t="shared" si="156"/>
        <v>1.3721395237951127E-7</v>
      </c>
      <c r="BD41" s="5">
        <f t="shared" si="157"/>
        <v>2.1880500046448863E-5</v>
      </c>
      <c r="BE41" s="5">
        <f t="shared" si="158"/>
        <v>1.9404505914798616E-5</v>
      </c>
      <c r="BF41" s="5">
        <f t="shared" si="159"/>
        <v>8.6043474554541763E-6</v>
      </c>
      <c r="BG41" s="5">
        <f t="shared" si="160"/>
        <v>2.5435602589506112E-6</v>
      </c>
      <c r="BH41" s="5">
        <f t="shared" si="161"/>
        <v>5.6393283956808204E-7</v>
      </c>
      <c r="BI41" s="5">
        <f t="shared" si="162"/>
        <v>1.0002365665974824E-7</v>
      </c>
      <c r="BJ41" s="8">
        <f t="shared" si="163"/>
        <v>0.39041458339216567</v>
      </c>
      <c r="BK41" s="8">
        <f t="shared" si="164"/>
        <v>0.35855278747818803</v>
      </c>
      <c r="BL41" s="8">
        <f t="shared" si="165"/>
        <v>0.24136368505553565</v>
      </c>
      <c r="BM41" s="8">
        <f t="shared" si="166"/>
        <v>0.19951556286953256</v>
      </c>
      <c r="BN41" s="8">
        <f t="shared" si="167"/>
        <v>0.80043950927192808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1.3197026022304801</v>
      </c>
      <c r="F42">
        <f>VLOOKUP(B42,home!$B$2:$E$405,3,FALSE)</f>
        <v>0.41</v>
      </c>
      <c r="G42">
        <f>VLOOKUP(C42,away!$B$2:$E$405,4,FALSE)</f>
        <v>0.99</v>
      </c>
      <c r="H42">
        <f>VLOOKUP(A42,away!$A$2:$E$405,3,FALSE)</f>
        <v>1.01486988847584</v>
      </c>
      <c r="I42">
        <f>VLOOKUP(C42,away!$B$2:$E$405,3,FALSE)</f>
        <v>0.93</v>
      </c>
      <c r="J42">
        <f>VLOOKUP(B42,home!$B$2:$E$405,4,FALSE)</f>
        <v>0.45</v>
      </c>
      <c r="K42" s="3">
        <f t="shared" si="112"/>
        <v>0.53566728624535176</v>
      </c>
      <c r="L42" s="3">
        <f t="shared" si="113"/>
        <v>0.42472304832713909</v>
      </c>
      <c r="M42" s="5">
        <f t="shared" si="114"/>
        <v>0.38274345880934679</v>
      </c>
      <c r="N42" s="5">
        <f t="shared" si="115"/>
        <v>0.20502314990856235</v>
      </c>
      <c r="O42" s="5">
        <f t="shared" si="116"/>
        <v>0.16255996855277854</v>
      </c>
      <c r="P42" s="5">
        <f t="shared" si="117"/>
        <v>8.7078057206796608E-2</v>
      </c>
      <c r="Q42" s="5">
        <f t="shared" si="118"/>
        <v>5.4912097164496763E-2</v>
      </c>
      <c r="R42" s="5">
        <f t="shared" si="119"/>
        <v>3.4521482689849989E-2</v>
      </c>
      <c r="S42" s="5">
        <f t="shared" si="120"/>
        <v>4.9527874823114887E-3</v>
      </c>
      <c r="T42" s="5">
        <f t="shared" si="121"/>
        <v>2.3322433297741117E-2</v>
      </c>
      <c r="U42" s="5">
        <f t="shared" si="122"/>
        <v>1.8492028949637827E-2</v>
      </c>
      <c r="V42" s="5">
        <f t="shared" si="123"/>
        <v>1.2520109801759054E-4</v>
      </c>
      <c r="W42" s="5">
        <f t="shared" si="124"/>
        <v>9.8048713567156862E-3</v>
      </c>
      <c r="X42" s="5">
        <f t="shared" si="125"/>
        <v>4.1643548510797383E-3</v>
      </c>
      <c r="Y42" s="5">
        <f t="shared" si="126"/>
        <v>8.8434874333324779E-4</v>
      </c>
      <c r="Z42" s="5">
        <f t="shared" si="127"/>
        <v>4.8873564536018824E-3</v>
      </c>
      <c r="AA42" s="5">
        <f t="shared" si="128"/>
        <v>2.6179969684146267E-3</v>
      </c>
      <c r="AB42" s="5">
        <f t="shared" si="129"/>
        <v>7.0118766573461049E-4</v>
      </c>
      <c r="AC42" s="5">
        <f t="shared" si="130"/>
        <v>1.7802832622934789E-6</v>
      </c>
      <c r="AD42" s="5">
        <f t="shared" si="131"/>
        <v>1.3130372079091677E-3</v>
      </c>
      <c r="AE42" s="5">
        <f t="shared" si="132"/>
        <v>5.5767716551013719E-4</v>
      </c>
      <c r="AF42" s="5">
        <f t="shared" si="133"/>
        <v>1.1842917285895197E-4</v>
      </c>
      <c r="AG42" s="5">
        <f t="shared" si="134"/>
        <v>1.676653310250525E-5</v>
      </c>
      <c r="AH42" s="5">
        <f t="shared" si="135"/>
        <v>5.1894323280877693E-4</v>
      </c>
      <c r="AI42" s="5">
        <f t="shared" si="136"/>
        <v>2.779809132340673E-4</v>
      </c>
      <c r="AJ42" s="5">
        <f t="shared" si="137"/>
        <v>7.4452640710048708E-5</v>
      </c>
      <c r="AK42" s="5">
        <f t="shared" si="138"/>
        <v>1.3293948000983998E-5</v>
      </c>
      <c r="AL42" s="5">
        <f t="shared" si="139"/>
        <v>1.620130708339708E-8</v>
      </c>
      <c r="AM42" s="5">
        <f t="shared" si="140"/>
        <v>1.406702155799756E-4</v>
      </c>
      <c r="AN42" s="5">
        <f t="shared" si="141"/>
        <v>5.9745882769963043E-5</v>
      </c>
      <c r="AO42" s="5">
        <f t="shared" si="142"/>
        <v>1.26877267275273E-5</v>
      </c>
      <c r="AP42" s="5">
        <f t="shared" si="143"/>
        <v>1.7962566573523702E-6</v>
      </c>
      <c r="AQ42" s="5">
        <f t="shared" si="144"/>
        <v>1.9072790077215401E-7</v>
      </c>
      <c r="AR42" s="5">
        <f t="shared" si="145"/>
        <v>4.4081430349456815E-5</v>
      </c>
      <c r="AS42" s="5">
        <f t="shared" si="146"/>
        <v>2.3612980169107019E-5</v>
      </c>
      <c r="AT42" s="5">
        <f t="shared" si="147"/>
        <v>6.3243505036754322E-6</v>
      </c>
      <c r="AU42" s="5">
        <f t="shared" si="148"/>
        <v>1.1292492238560808E-6</v>
      </c>
      <c r="AV42" s="5">
        <f t="shared" si="149"/>
        <v>1.512254668094141E-7</v>
      </c>
      <c r="AW42" s="5">
        <f t="shared" si="150"/>
        <v>1.023878696292661E-10</v>
      </c>
      <c r="AX42" s="5">
        <f t="shared" si="151"/>
        <v>1.2558738772545679E-5</v>
      </c>
      <c r="AY42" s="5">
        <f t="shared" si="152"/>
        <v>5.3339858146198338E-6</v>
      </c>
      <c r="AZ42" s="5">
        <f t="shared" si="153"/>
        <v>1.132733357459527E-6</v>
      </c>
      <c r="BA42" s="5">
        <f t="shared" si="154"/>
        <v>1.6036598817401504E-7</v>
      </c>
      <c r="BB42" s="5">
        <f t="shared" si="155"/>
        <v>1.7027782836315402E-8</v>
      </c>
      <c r="BC42" s="5">
        <f t="shared" si="156"/>
        <v>1.4464183664984839E-9</v>
      </c>
      <c r="BD42" s="5">
        <f t="shared" si="157"/>
        <v>3.1203999121069573E-6</v>
      </c>
      <c r="BE42" s="5">
        <f t="shared" si="158"/>
        <v>1.6714961529185679E-6</v>
      </c>
      <c r="BF42" s="5">
        <f t="shared" si="159"/>
        <v>4.4768290410171738E-7</v>
      </c>
      <c r="BG42" s="5">
        <f t="shared" si="160"/>
        <v>7.9936362112868343E-8</v>
      </c>
      <c r="BH42" s="5">
        <f t="shared" si="161"/>
        <v>1.0704823541331483E-8</v>
      </c>
      <c r="BI42" s="5">
        <f t="shared" si="162"/>
        <v>1.1468447552240788E-9</v>
      </c>
      <c r="BJ42" s="8">
        <f t="shared" si="163"/>
        <v>0.30035146050907918</v>
      </c>
      <c r="BK42" s="8">
        <f t="shared" si="164"/>
        <v>0.47490663506685649</v>
      </c>
      <c r="BL42" s="8">
        <f t="shared" si="165"/>
        <v>0.2198579661638819</v>
      </c>
      <c r="BM42" s="8">
        <f t="shared" si="166"/>
        <v>7.3159869978161721E-2</v>
      </c>
      <c r="BN42" s="8">
        <f t="shared" si="167"/>
        <v>0.92683821433183111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1.3197026022304801</v>
      </c>
      <c r="F43">
        <f>VLOOKUP(B43,home!$B$2:$E$405,3,FALSE)</f>
        <v>0.81</v>
      </c>
      <c r="G43">
        <f>VLOOKUP(C43,away!$B$2:$E$405,4,FALSE)</f>
        <v>0.76</v>
      </c>
      <c r="H43">
        <f>VLOOKUP(A43,away!$A$2:$E$405,3,FALSE)</f>
        <v>1.01486988847584</v>
      </c>
      <c r="I43">
        <f>VLOOKUP(C43,away!$B$2:$E$405,3,FALSE)</f>
        <v>0.93</v>
      </c>
      <c r="J43">
        <f>VLOOKUP(B43,home!$B$2:$E$405,4,FALSE)</f>
        <v>1.55</v>
      </c>
      <c r="K43" s="3">
        <f t="shared" si="112"/>
        <v>0.81240892193308356</v>
      </c>
      <c r="L43" s="3">
        <f t="shared" si="113"/>
        <v>1.4629349442379236</v>
      </c>
      <c r="M43" s="5">
        <f t="shared" si="114"/>
        <v>0.10276156613285074</v>
      </c>
      <c r="N43" s="5">
        <f t="shared" si="115"/>
        <v>8.3484413158144533E-2</v>
      </c>
      <c r="O43" s="5">
        <f t="shared" si="116"/>
        <v>0.1503334860203637</v>
      </c>
      <c r="P43" s="5">
        <f t="shared" si="117"/>
        <v>0.12213226530824593</v>
      </c>
      <c r="Q43" s="5">
        <f t="shared" si="118"/>
        <v>3.3911741046012168E-2</v>
      </c>
      <c r="R43" s="5">
        <f t="shared" si="119"/>
        <v>0.10996405499414671</v>
      </c>
      <c r="S43" s="5">
        <f t="shared" si="120"/>
        <v>3.6288592103685714E-2</v>
      </c>
      <c r="T43" s="5">
        <f t="shared" si="121"/>
        <v>4.9610670996158714E-2</v>
      </c>
      <c r="U43" s="5">
        <f t="shared" si="122"/>
        <v>8.9335779369185034E-2</v>
      </c>
      <c r="V43" s="5">
        <f t="shared" si="123"/>
        <v>4.7921158391286073E-3</v>
      </c>
      <c r="W43" s="5">
        <f t="shared" si="124"/>
        <v>9.1834003280215487E-3</v>
      </c>
      <c r="X43" s="5">
        <f t="shared" si="125"/>
        <v>1.3434717246788732E-2</v>
      </c>
      <c r="Y43" s="5">
        <f t="shared" si="126"/>
        <v>9.8270586631415725E-3</v>
      </c>
      <c r="Z43" s="5">
        <f t="shared" si="127"/>
        <v>5.362341955367933E-2</v>
      </c>
      <c r="AA43" s="5">
        <f t="shared" si="128"/>
        <v>4.3564144469970048E-2</v>
      </c>
      <c r="AB43" s="5">
        <f t="shared" si="129"/>
        <v>1.7695949821892737E-2</v>
      </c>
      <c r="AC43" s="5">
        <f t="shared" si="130"/>
        <v>3.5596477425693131E-4</v>
      </c>
      <c r="AD43" s="5">
        <f t="shared" si="131"/>
        <v>1.8651690900419776E-3</v>
      </c>
      <c r="AE43" s="5">
        <f t="shared" si="132"/>
        <v>2.7286210387348592E-3</v>
      </c>
      <c r="AF43" s="5">
        <f t="shared" si="133"/>
        <v>1.9958975335740035E-3</v>
      </c>
      <c r="AG43" s="5">
        <f t="shared" si="134"/>
        <v>9.7328941566123125E-4</v>
      </c>
      <c r="AH43" s="5">
        <f t="shared" si="135"/>
        <v>1.9611893573652173E-2</v>
      </c>
      <c r="AI43" s="5">
        <f t="shared" si="136"/>
        <v>1.5932877315237126E-2</v>
      </c>
      <c r="AJ43" s="5">
        <f t="shared" si="137"/>
        <v>6.4720058414819391E-3</v>
      </c>
      <c r="AK43" s="5">
        <f t="shared" si="138"/>
        <v>1.7526384294743206E-3</v>
      </c>
      <c r="AL43" s="5">
        <f t="shared" si="139"/>
        <v>1.6922585315110119E-5</v>
      </c>
      <c r="AM43" s="5">
        <f t="shared" si="140"/>
        <v>3.0305600193278277E-4</v>
      </c>
      <c r="AN43" s="5">
        <f t="shared" si="141"/>
        <v>4.4335121528850364E-4</v>
      </c>
      <c r="AO43" s="5">
        <f t="shared" si="142"/>
        <v>3.2429699270795139E-4</v>
      </c>
      <c r="AP43" s="5">
        <f t="shared" si="143"/>
        <v>1.5814180098124437E-4</v>
      </c>
      <c r="AQ43" s="5">
        <f t="shared" si="144"/>
        <v>5.7837791700045415E-5</v>
      </c>
      <c r="AR43" s="5">
        <f t="shared" si="145"/>
        <v>5.7381848863141873E-3</v>
      </c>
      <c r="AS43" s="5">
        <f t="shared" si="146"/>
        <v>4.6617525973432217E-3</v>
      </c>
      <c r="AT43" s="5">
        <f t="shared" si="147"/>
        <v>1.8936247009631796E-3</v>
      </c>
      <c r="AU43" s="5">
        <f t="shared" si="148"/>
        <v>5.1279920061845152E-4</v>
      </c>
      <c r="AV43" s="5">
        <f t="shared" si="149"/>
        <v>1.0415066143564579E-4</v>
      </c>
      <c r="AW43" s="5">
        <f t="shared" si="150"/>
        <v>5.5868100983247942E-7</v>
      </c>
      <c r="AX43" s="5">
        <f t="shared" si="151"/>
        <v>4.1034233302593743E-5</v>
      </c>
      <c r="AY43" s="5">
        <f t="shared" si="152"/>
        <v>6.0030413808375925E-5</v>
      </c>
      <c r="AZ43" s="5">
        <f t="shared" si="153"/>
        <v>4.391029503866796E-5</v>
      </c>
      <c r="BA43" s="5">
        <f t="shared" si="154"/>
        <v>2.1412635007954827E-5</v>
      </c>
      <c r="BB43" s="5">
        <f t="shared" si="155"/>
        <v>7.8313230003373549E-6</v>
      </c>
      <c r="BC43" s="5">
        <f t="shared" si="156"/>
        <v>2.2913432153615401E-6</v>
      </c>
      <c r="BD43" s="5">
        <f t="shared" si="157"/>
        <v>1.3990985311144893E-3</v>
      </c>
      <c r="BE43" s="5">
        <f t="shared" si="158"/>
        <v>1.1366401293408828E-3</v>
      </c>
      <c r="BF43" s="5">
        <f t="shared" si="159"/>
        <v>4.6170829105185364E-4</v>
      </c>
      <c r="BG43" s="5">
        <f t="shared" si="160"/>
        <v>1.2503197832700093E-4</v>
      </c>
      <c r="BH43" s="5">
        <f t="shared" si="161"/>
        <v>2.5394273679949872E-5</v>
      </c>
      <c r="BI43" s="5">
        <f t="shared" si="162"/>
        <v>4.1261069007203518E-6</v>
      </c>
      <c r="BJ43" s="8">
        <f t="shared" si="163"/>
        <v>0.20847817256226317</v>
      </c>
      <c r="BK43" s="8">
        <f t="shared" si="164"/>
        <v>0.26640745715729136</v>
      </c>
      <c r="BL43" s="8">
        <f t="shared" si="165"/>
        <v>0.47072534119249332</v>
      </c>
      <c r="BM43" s="8">
        <f t="shared" si="166"/>
        <v>0.39658739207316479</v>
      </c>
      <c r="BN43" s="8">
        <f t="shared" si="167"/>
        <v>0.60258752665976378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1.3197026022304801</v>
      </c>
      <c r="F44">
        <f>VLOOKUP(B44,home!$B$2:$E$405,3,FALSE)</f>
        <v>0.82</v>
      </c>
      <c r="G44">
        <f>VLOOKUP(C44,away!$B$2:$E$405,4,FALSE)</f>
        <v>0.57999999999999996</v>
      </c>
      <c r="H44">
        <f>VLOOKUP(A44,away!$A$2:$E$405,3,FALSE)</f>
        <v>1.01486988847584</v>
      </c>
      <c r="I44">
        <f>VLOOKUP(C44,away!$B$2:$E$405,3,FALSE)</f>
        <v>0.82</v>
      </c>
      <c r="J44">
        <f>VLOOKUP(B44,home!$B$2:$E$405,4,FALSE)</f>
        <v>1.21</v>
      </c>
      <c r="K44" s="3">
        <f t="shared" si="112"/>
        <v>0.62765055762081623</v>
      </c>
      <c r="L44" s="3">
        <f t="shared" si="113"/>
        <v>1.0069539033457284</v>
      </c>
      <c r="M44" s="5">
        <f t="shared" si="114"/>
        <v>0.19502949782396597</v>
      </c>
      <c r="N44" s="5">
        <f t="shared" si="115"/>
        <v>0.12241037306172002</v>
      </c>
      <c r="O44" s="5">
        <f t="shared" si="116"/>
        <v>0.19638571410139977</v>
      </c>
      <c r="P44" s="5">
        <f t="shared" si="117"/>
        <v>0.12326160296450576</v>
      </c>
      <c r="Q44" s="5">
        <f t="shared" si="118"/>
        <v>3.8415469455380352E-2</v>
      </c>
      <c r="R44" s="5">
        <f t="shared" si="119"/>
        <v>9.8875680687871378E-2</v>
      </c>
      <c r="S44" s="5">
        <f t="shared" si="120"/>
        <v>1.9475801013307575E-2</v>
      </c>
      <c r="T44" s="5">
        <f t="shared" si="121"/>
        <v>3.8682606916953848E-2</v>
      </c>
      <c r="U44" s="5">
        <f t="shared" si="122"/>
        <v>6.2059376118880245E-2</v>
      </c>
      <c r="V44" s="5">
        <f t="shared" si="123"/>
        <v>1.3676668735885507E-3</v>
      </c>
      <c r="W44" s="5">
        <f t="shared" si="124"/>
        <v>8.0371636083116371E-3</v>
      </c>
      <c r="X44" s="5">
        <f t="shared" si="125"/>
        <v>8.0930532672176415E-3</v>
      </c>
      <c r="Y44" s="5">
        <f t="shared" si="126"/>
        <v>4.0746657887048522E-3</v>
      </c>
      <c r="Z44" s="5">
        <f t="shared" si="127"/>
        <v>3.3187750871539315E-2</v>
      </c>
      <c r="AA44" s="5">
        <f t="shared" si="128"/>
        <v>2.0830310340702381E-2</v>
      </c>
      <c r="AB44" s="5">
        <f t="shared" si="129"/>
        <v>6.5370779503782514E-3</v>
      </c>
      <c r="AC44" s="5">
        <f t="shared" si="130"/>
        <v>5.4024138989522321E-5</v>
      </c>
      <c r="AD44" s="5">
        <f t="shared" si="131"/>
        <v>1.2611325551116328E-3</v>
      </c>
      <c r="AE44" s="5">
        <f t="shared" si="132"/>
        <v>1.2699023490060305E-3</v>
      </c>
      <c r="AF44" s="5">
        <f t="shared" si="133"/>
        <v>6.3936656359976586E-4</v>
      </c>
      <c r="AG44" s="5">
        <f t="shared" si="134"/>
        <v>2.1460421896184306E-4</v>
      </c>
      <c r="AH44" s="5">
        <f t="shared" si="135"/>
        <v>8.3546338208405294E-3</v>
      </c>
      <c r="AI44" s="5">
        <f t="shared" si="136"/>
        <v>5.2437905763682889E-3</v>
      </c>
      <c r="AJ44" s="5">
        <f t="shared" si="137"/>
        <v>1.6456340396521687E-3</v>
      </c>
      <c r="AK44" s="5">
        <f t="shared" si="138"/>
        <v>3.4429437420916006E-4</v>
      </c>
      <c r="AL44" s="5">
        <f t="shared" si="139"/>
        <v>1.3657630348074423E-6</v>
      </c>
      <c r="AM44" s="5">
        <f t="shared" si="140"/>
        <v>1.5831011028991627E-4</v>
      </c>
      <c r="AN44" s="5">
        <f t="shared" si="141"/>
        <v>1.5941098349552395E-4</v>
      </c>
      <c r="AO44" s="5">
        <f t="shared" si="142"/>
        <v>8.0259756033499658E-5</v>
      </c>
      <c r="AP44" s="5">
        <f t="shared" si="143"/>
        <v>2.693929153983612E-5</v>
      </c>
      <c r="AQ44" s="5">
        <f t="shared" si="144"/>
        <v>6.7816561923516357E-6</v>
      </c>
      <c r="AR44" s="5">
        <f t="shared" si="145"/>
        <v>1.6825462273839223E-3</v>
      </c>
      <c r="AS44" s="5">
        <f t="shared" si="146"/>
        <v>1.0560510778403194E-3</v>
      </c>
      <c r="AT44" s="5">
        <f t="shared" si="147"/>
        <v>3.314155239412702E-4</v>
      </c>
      <c r="AU44" s="5">
        <f t="shared" si="148"/>
        <v>6.9337712801977738E-5</v>
      </c>
      <c r="AV44" s="5">
        <f t="shared" si="149"/>
        <v>1.0879963526078335E-5</v>
      </c>
      <c r="AW44" s="5">
        <f t="shared" si="150"/>
        <v>2.397730468956815E-8</v>
      </c>
      <c r="AX44" s="5">
        <f t="shared" si="151"/>
        <v>1.6560571500079801E-5</v>
      </c>
      <c r="AY44" s="5">
        <f t="shared" si="152"/>
        <v>1.6675732113641377E-5</v>
      </c>
      <c r="AZ44" s="5">
        <f t="shared" si="153"/>
        <v>8.3958467714894492E-6</v>
      </c>
      <c r="BA44" s="5">
        <f t="shared" si="154"/>
        <v>2.8180768928146447E-6</v>
      </c>
      <c r="BB44" s="5">
        <f t="shared" si="155"/>
        <v>7.0941838178702713E-7</v>
      </c>
      <c r="BC44" s="5">
        <f t="shared" si="156"/>
        <v>1.4287032172913147E-7</v>
      </c>
      <c r="BD44" s="5">
        <f t="shared" si="157"/>
        <v>2.8237441520397819E-4</v>
      </c>
      <c r="BE44" s="5">
        <f t="shared" si="158"/>
        <v>1.7723245916062878E-4</v>
      </c>
      <c r="BF44" s="5">
        <f t="shared" si="159"/>
        <v>5.5620025910338592E-5</v>
      </c>
      <c r="BG44" s="5">
        <f t="shared" si="160"/>
        <v>1.1636646759169422E-5</v>
      </c>
      <c r="BH44" s="5">
        <f t="shared" si="161"/>
        <v>1.825936956807288E-6</v>
      </c>
      <c r="BI44" s="5">
        <f t="shared" si="162"/>
        <v>2.2921006982411021E-7</v>
      </c>
      <c r="BJ44" s="8">
        <f t="shared" si="163"/>
        <v>0.2235753420985003</v>
      </c>
      <c r="BK44" s="8">
        <f t="shared" si="164"/>
        <v>0.33920663430950587</v>
      </c>
      <c r="BL44" s="8">
        <f t="shared" si="165"/>
        <v>0.40395566120985649</v>
      </c>
      <c r="BM44" s="8">
        <f t="shared" si="166"/>
        <v>0.22553039863974972</v>
      </c>
      <c r="BN44" s="8">
        <f t="shared" si="167"/>
        <v>0.77437833809484313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1.3197026022304801</v>
      </c>
      <c r="F45">
        <f>VLOOKUP(B45,home!$B$2:$E$405,3,FALSE)</f>
        <v>0.57999999999999996</v>
      </c>
      <c r="G45">
        <f>VLOOKUP(C45,away!$B$2:$E$405,4,FALSE)</f>
        <v>0.76</v>
      </c>
      <c r="H45">
        <f>VLOOKUP(A45,away!$A$2:$E$405,3,FALSE)</f>
        <v>1.01486988847584</v>
      </c>
      <c r="I45">
        <f>VLOOKUP(C45,away!$B$2:$E$405,3,FALSE)</f>
        <v>0.6</v>
      </c>
      <c r="J45">
        <f>VLOOKUP(B45,home!$B$2:$E$405,4,FALSE)</f>
        <v>0.83</v>
      </c>
      <c r="K45" s="3">
        <f t="shared" si="112"/>
        <v>0.58172490706319557</v>
      </c>
      <c r="L45" s="3">
        <f t="shared" si="113"/>
        <v>0.50540520446096826</v>
      </c>
      <c r="M45" s="5">
        <f t="shared" si="114"/>
        <v>0.33718278345609859</v>
      </c>
      <c r="N45" s="5">
        <f t="shared" si="115"/>
        <v>0.19614762336930858</v>
      </c>
      <c r="O45" s="5">
        <f t="shared" si="116"/>
        <v>0.17041393361334792</v>
      </c>
      <c r="P45" s="5">
        <f t="shared" si="117"/>
        <v>9.9134029693498396E-2</v>
      </c>
      <c r="Q45" s="5">
        <f t="shared" si="118"/>
        <v>5.7051978987588854E-2</v>
      </c>
      <c r="R45" s="5">
        <f t="shared" si="119"/>
        <v>4.3064044480425986E-2</v>
      </c>
      <c r="S45" s="5">
        <f t="shared" si="120"/>
        <v>7.2865196011342127E-3</v>
      </c>
      <c r="T45" s="5">
        <f t="shared" si="121"/>
        <v>2.883436710512521E-2</v>
      </c>
      <c r="U45" s="5">
        <f t="shared" si="122"/>
        <v>2.5051427273141129E-2</v>
      </c>
      <c r="V45" s="5">
        <f t="shared" si="123"/>
        <v>2.3803180877384622E-4</v>
      </c>
      <c r="W45" s="5">
        <f t="shared" si="124"/>
        <v>1.1062852391442174E-2</v>
      </c>
      <c r="X45" s="5">
        <f t="shared" si="125"/>
        <v>5.591223174818344E-3</v>
      </c>
      <c r="Y45" s="5">
        <f t="shared" si="126"/>
        <v>1.4129166459279847E-3</v>
      </c>
      <c r="Z45" s="5">
        <f t="shared" si="127"/>
        <v>7.2549307351819766E-3</v>
      </c>
      <c r="AA45" s="5">
        <f t="shared" si="128"/>
        <v>4.2203739076736571E-3</v>
      </c>
      <c r="AB45" s="5">
        <f t="shared" si="129"/>
        <v>1.2275483096066968E-3</v>
      </c>
      <c r="AC45" s="5">
        <f t="shared" si="130"/>
        <v>4.3739355841947846E-6</v>
      </c>
      <c r="AD45" s="5">
        <f t="shared" si="131"/>
        <v>1.6088841948163869E-3</v>
      </c>
      <c r="AE45" s="5">
        <f t="shared" si="132"/>
        <v>8.1313844543519636E-4</v>
      </c>
      <c r="AF45" s="5">
        <f t="shared" si="133"/>
        <v>2.0548220113512466E-4</v>
      </c>
      <c r="AG45" s="5">
        <f t="shared" si="134"/>
        <v>3.4617257959262496E-5</v>
      </c>
      <c r="AH45" s="5">
        <f t="shared" si="135"/>
        <v>9.1666993789120215E-4</v>
      </c>
      <c r="AI45" s="5">
        <f t="shared" si="136"/>
        <v>5.3324973442738486E-4</v>
      </c>
      <c r="AJ45" s="5">
        <f t="shared" si="137"/>
        <v>1.5510232610062207E-4</v>
      </c>
      <c r="AK45" s="5">
        <f t="shared" si="138"/>
        <v>3.0075628745389949E-5</v>
      </c>
      <c r="AL45" s="5">
        <f t="shared" si="139"/>
        <v>5.1438671409801779E-8</v>
      </c>
      <c r="AM45" s="5">
        <f t="shared" si="140"/>
        <v>1.8718560174100141E-4</v>
      </c>
      <c r="AN45" s="5">
        <f t="shared" si="141"/>
        <v>9.4604577320060197E-5</v>
      </c>
      <c r="AO45" s="5">
        <f t="shared" si="142"/>
        <v>2.3906822871694254E-5</v>
      </c>
      <c r="AP45" s="5">
        <f t="shared" si="143"/>
        <v>4.0275442338269293E-6</v>
      </c>
      <c r="AQ45" s="5">
        <f t="shared" si="144"/>
        <v>5.0888545424322305E-7</v>
      </c>
      <c r="AR45" s="5">
        <f t="shared" si="145"/>
        <v>9.2657951476625221E-5</v>
      </c>
      <c r="AS45" s="5">
        <f t="shared" si="146"/>
        <v>5.3901438211405894E-5</v>
      </c>
      <c r="AT45" s="5">
        <f t="shared" si="147"/>
        <v>1.5677904567051335E-5</v>
      </c>
      <c r="AU45" s="5">
        <f t="shared" si="148"/>
        <v>3.0400758590711966E-6</v>
      </c>
      <c r="AV45" s="5">
        <f t="shared" si="149"/>
        <v>4.4212196164581398E-7</v>
      </c>
      <c r="AW45" s="5">
        <f t="shared" si="150"/>
        <v>4.2009219307846042E-10</v>
      </c>
      <c r="AX45" s="5">
        <f t="shared" si="151"/>
        <v>1.814842112939206E-5</v>
      </c>
      <c r="AY45" s="5">
        <f t="shared" si="152"/>
        <v>9.1723064915441511E-6</v>
      </c>
      <c r="AZ45" s="5">
        <f t="shared" si="153"/>
        <v>2.3178657188687693E-6</v>
      </c>
      <c r="BA45" s="5">
        <f t="shared" si="154"/>
        <v>3.9048713251931317E-7</v>
      </c>
      <c r="BB45" s="5">
        <f t="shared" si="155"/>
        <v>4.9338557262575155E-8</v>
      </c>
      <c r="BC45" s="5">
        <f t="shared" si="156"/>
        <v>4.9871927242201979E-9</v>
      </c>
      <c r="BD45" s="5">
        <f t="shared" si="157"/>
        <v>7.8049684851630417E-6</v>
      </c>
      <c r="BE45" s="5">
        <f t="shared" si="158"/>
        <v>4.5403445666626411E-6</v>
      </c>
      <c r="BF45" s="5">
        <f t="shared" si="159"/>
        <v>1.3206157605383548E-6</v>
      </c>
      <c r="BG45" s="5">
        <f t="shared" si="160"/>
        <v>2.5607836018845534E-7</v>
      </c>
      <c r="BH45" s="5">
        <f t="shared" si="161"/>
        <v>3.7241790070381168E-8</v>
      </c>
      <c r="BI45" s="5">
        <f t="shared" si="162"/>
        <v>4.3328953735119054E-9</v>
      </c>
      <c r="BJ45" s="8">
        <f t="shared" si="163"/>
        <v>0.30310340061140023</v>
      </c>
      <c r="BK45" s="8">
        <f t="shared" si="164"/>
        <v>0.44385496224025217</v>
      </c>
      <c r="BL45" s="8">
        <f t="shared" si="165"/>
        <v>0.24579210828529371</v>
      </c>
      <c r="BM45" s="8">
        <f t="shared" si="166"/>
        <v>9.700183638546056E-2</v>
      </c>
      <c r="BN45" s="8">
        <f t="shared" si="167"/>
        <v>0.90299439360026834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1.3197026022304801</v>
      </c>
      <c r="F46">
        <f>VLOOKUP(B46,home!$B$2:$E$405,3,FALSE)</f>
        <v>1.22</v>
      </c>
      <c r="G46">
        <f>VLOOKUP(C46,away!$B$2:$E$405,4,FALSE)</f>
        <v>1.1100000000000001</v>
      </c>
      <c r="H46">
        <f>VLOOKUP(A46,away!$A$2:$E$405,3,FALSE)</f>
        <v>1.01486988847584</v>
      </c>
      <c r="I46">
        <f>VLOOKUP(C46,away!$B$2:$E$405,3,FALSE)</f>
        <v>0.82</v>
      </c>
      <c r="J46">
        <f>VLOOKUP(B46,home!$B$2:$E$405,4,FALSE)</f>
        <v>1.74</v>
      </c>
      <c r="K46" s="3">
        <f t="shared" si="112"/>
        <v>1.7871412639405162</v>
      </c>
      <c r="L46" s="3">
        <f t="shared" si="113"/>
        <v>1.4480163568773285</v>
      </c>
      <c r="M46" s="5">
        <f t="shared" si="114"/>
        <v>3.9354001441326066E-2</v>
      </c>
      <c r="N46" s="5">
        <f t="shared" si="115"/>
        <v>7.0331159876968349E-2</v>
      </c>
      <c r="O46" s="5">
        <f t="shared" si="116"/>
        <v>5.6985237795614103E-2</v>
      </c>
      <c r="P46" s="5">
        <f t="shared" si="117"/>
        <v>0.10184066990000465</v>
      </c>
      <c r="Q46" s="5">
        <f t="shared" si="118"/>
        <v>6.2845858978463898E-2</v>
      </c>
      <c r="R46" s="5">
        <f t="shared" si="119"/>
        <v>4.12577782142967E-2</v>
      </c>
      <c r="S46" s="5">
        <f t="shared" si="120"/>
        <v>6.5886070449182293E-2</v>
      </c>
      <c r="T46" s="5">
        <f t="shared" si="121"/>
        <v>9.1001831762821631E-2</v>
      </c>
      <c r="U46" s="5">
        <f t="shared" si="122"/>
        <v>7.3733477905275693E-2</v>
      </c>
      <c r="V46" s="5">
        <f t="shared" si="123"/>
        <v>1.8944513069055917E-2</v>
      </c>
      <c r="W46" s="5">
        <f t="shared" si="124"/>
        <v>3.7438142616066462E-2</v>
      </c>
      <c r="X46" s="5">
        <f t="shared" si="125"/>
        <v>5.4211042879170418E-2</v>
      </c>
      <c r="Y46" s="5">
        <f t="shared" si="126"/>
        <v>3.924923840620851E-2</v>
      </c>
      <c r="Z46" s="5">
        <f t="shared" si="127"/>
        <v>1.9913979234239567E-2</v>
      </c>
      <c r="AA46" s="5">
        <f t="shared" si="128"/>
        <v>3.5589094018764089E-2</v>
      </c>
      <c r="AB46" s="5">
        <f t="shared" si="129"/>
        <v>3.1801369233595972E-2</v>
      </c>
      <c r="AC46" s="5">
        <f t="shared" si="130"/>
        <v>3.0640497649878852E-3</v>
      </c>
      <c r="AD46" s="5">
        <f t="shared" si="131"/>
        <v>1.672681237861558E-2</v>
      </c>
      <c r="AE46" s="5">
        <f t="shared" si="132"/>
        <v>2.4220697922653533E-2</v>
      </c>
      <c r="AF46" s="5">
        <f t="shared" si="133"/>
        <v>1.753598338349353E-2</v>
      </c>
      <c r="AG46" s="5">
        <f t="shared" si="134"/>
        <v>8.4641302577425533E-3</v>
      </c>
      <c r="AH46" s="5">
        <f t="shared" si="135"/>
        <v>7.2089419154235902E-3</v>
      </c>
      <c r="AI46" s="5">
        <f t="shared" si="136"/>
        <v>1.288339756640388E-2</v>
      </c>
      <c r="AJ46" s="5">
        <f t="shared" si="137"/>
        <v>1.1512225705335605E-2</v>
      </c>
      <c r="AK46" s="5">
        <f t="shared" si="138"/>
        <v>6.8579911992673239E-3</v>
      </c>
      <c r="AL46" s="5">
        <f t="shared" si="139"/>
        <v>3.1716711820377823E-4</v>
      </c>
      <c r="AM46" s="5">
        <f t="shared" si="140"/>
        <v>5.978635323202983E-3</v>
      </c>
      <c r="AN46" s="5">
        <f t="shared" si="141"/>
        <v>8.6571617398024919E-3</v>
      </c>
      <c r="AO46" s="5">
        <f t="shared" si="142"/>
        <v>6.2678559016833019E-3</v>
      </c>
      <c r="AP46" s="5">
        <f t="shared" si="143"/>
        <v>3.0253192893958383E-3</v>
      </c>
      <c r="AQ46" s="5">
        <f t="shared" si="144"/>
        <v>1.095177953955418E-3</v>
      </c>
      <c r="AR46" s="5">
        <f t="shared" si="145"/>
        <v>2.0877331618623877E-3</v>
      </c>
      <c r="AS46" s="5">
        <f t="shared" si="146"/>
        <v>3.7310740816612776E-3</v>
      </c>
      <c r="AT46" s="5">
        <f t="shared" si="147"/>
        <v>3.3339782250779194E-3</v>
      </c>
      <c r="AU46" s="5">
        <f t="shared" si="148"/>
        <v>1.9860966863719707E-3</v>
      </c>
      <c r="AV46" s="5">
        <f t="shared" si="149"/>
        <v>8.873588355977185E-4</v>
      </c>
      <c r="AW46" s="5">
        <f t="shared" si="150"/>
        <v>2.2799115863650864E-5</v>
      </c>
      <c r="AX46" s="5">
        <f t="shared" si="151"/>
        <v>1.7807776480247329E-3</v>
      </c>
      <c r="AY46" s="5">
        <f t="shared" si="152"/>
        <v>2.5785951623013515E-3</v>
      </c>
      <c r="AZ46" s="5">
        <f t="shared" si="153"/>
        <v>1.8669239863885539E-3</v>
      </c>
      <c r="BA46" s="5">
        <f t="shared" si="154"/>
        <v>9.0111215644575059E-4</v>
      </c>
      <c r="BB46" s="5">
        <f t="shared" si="155"/>
        <v>3.2620628547861243E-4</v>
      </c>
      <c r="BC46" s="5">
        <f t="shared" si="156"/>
        <v>9.4470407417845238E-5</v>
      </c>
      <c r="BD46" s="5">
        <f t="shared" si="157"/>
        <v>5.0384529452866009E-4</v>
      </c>
      <c r="BE46" s="5">
        <f t="shared" si="158"/>
        <v>9.0044271649443106E-4</v>
      </c>
      <c r="BF46" s="5">
        <f t="shared" si="159"/>
        <v>8.0460916723094499E-4</v>
      </c>
      <c r="BG46" s="5">
        <f t="shared" si="160"/>
        <v>4.7931674803441238E-4</v>
      </c>
      <c r="BH46" s="5">
        <f t="shared" si="161"/>
        <v>2.1415168472751938E-4</v>
      </c>
      <c r="BI46" s="5">
        <f t="shared" si="162"/>
        <v>7.6543862503785978E-5</v>
      </c>
      <c r="BJ46" s="8">
        <f t="shared" si="163"/>
        <v>0.45459713431630133</v>
      </c>
      <c r="BK46" s="8">
        <f t="shared" si="164"/>
        <v>0.23198506690506196</v>
      </c>
      <c r="BL46" s="8">
        <f t="shared" si="165"/>
        <v>0.29283466401806796</v>
      </c>
      <c r="BM46" s="8">
        <f t="shared" si="166"/>
        <v>0.62416034222055916</v>
      </c>
      <c r="BN46" s="8">
        <f t="shared" si="167"/>
        <v>0.37261470620667381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1.3197026022304801</v>
      </c>
      <c r="F47">
        <f>VLOOKUP(B47,home!$B$2:$E$405,3,FALSE)</f>
        <v>0.88</v>
      </c>
      <c r="G47">
        <f>VLOOKUP(C47,away!$B$2:$E$405,4,FALSE)</f>
        <v>0.47</v>
      </c>
      <c r="H47">
        <f>VLOOKUP(A47,away!$A$2:$E$405,3,FALSE)</f>
        <v>1.01486988847584</v>
      </c>
      <c r="I47">
        <f>VLOOKUP(C47,away!$B$2:$E$405,3,FALSE)</f>
        <v>0.87</v>
      </c>
      <c r="J47">
        <f>VLOOKUP(B47,home!$B$2:$E$405,4,FALSE)</f>
        <v>0.74</v>
      </c>
      <c r="K47" s="3">
        <f t="shared" si="112"/>
        <v>0.54582899628252646</v>
      </c>
      <c r="L47" s="3">
        <f t="shared" si="113"/>
        <v>0.65337323420074578</v>
      </c>
      <c r="M47" s="5">
        <f t="shared" si="114"/>
        <v>0.30143459134402317</v>
      </c>
      <c r="N47" s="5">
        <f t="shared" si="115"/>
        <v>0.16453174043814173</v>
      </c>
      <c r="O47" s="5">
        <f t="shared" si="116"/>
        <v>0.19694929384642457</v>
      </c>
      <c r="P47" s="5">
        <f t="shared" si="117"/>
        <v>0.1075006353787463</v>
      </c>
      <c r="Q47" s="5">
        <f t="shared" si="118"/>
        <v>4.4903097369984026E-2</v>
      </c>
      <c r="R47" s="5">
        <f t="shared" si="119"/>
        <v>6.4340698546995714E-2</v>
      </c>
      <c r="S47" s="5">
        <f t="shared" si="120"/>
        <v>9.5844894204967068E-3</v>
      </c>
      <c r="T47" s="5">
        <f t="shared" si="121"/>
        <v>2.9338481954257468E-2</v>
      </c>
      <c r="U47" s="5">
        <f t="shared" si="122"/>
        <v>3.5119018908023283E-2</v>
      </c>
      <c r="V47" s="5">
        <f t="shared" si="123"/>
        <v>3.7979077830238372E-4</v>
      </c>
      <c r="W47" s="5">
        <f t="shared" si="124"/>
        <v>8.1698041891449785E-3</v>
      </c>
      <c r="X47" s="5">
        <f t="shared" si="125"/>
        <v>5.3379313858484562E-3</v>
      </c>
      <c r="Y47" s="5">
        <f t="shared" si="126"/>
        <v>1.7438307467567372E-3</v>
      </c>
      <c r="Z47" s="5">
        <f t="shared" si="127"/>
        <v>1.4012830100128607E-2</v>
      </c>
      <c r="AA47" s="5">
        <f t="shared" si="128"/>
        <v>7.648608988630773E-3</v>
      </c>
      <c r="AB47" s="5">
        <f t="shared" si="129"/>
        <v>2.087416283610922E-3</v>
      </c>
      <c r="AC47" s="5">
        <f t="shared" si="130"/>
        <v>8.4653004231477382E-6</v>
      </c>
      <c r="AD47" s="5">
        <f t="shared" si="131"/>
        <v>1.1148290050964457E-3</v>
      </c>
      <c r="AE47" s="5">
        <f t="shared" si="132"/>
        <v>7.2839943264066441E-4</v>
      </c>
      <c r="AF47" s="5">
        <f t="shared" si="133"/>
        <v>2.3795834654720955E-4</v>
      </c>
      <c r="AG47" s="5">
        <f t="shared" si="134"/>
        <v>5.1825204829537398E-5</v>
      </c>
      <c r="AH47" s="5">
        <f t="shared" si="135"/>
        <v>2.2889020307066471E-3</v>
      </c>
      <c r="AI47" s="5">
        <f t="shared" si="136"/>
        <v>1.2493490980096458E-3</v>
      </c>
      <c r="AJ47" s="5">
        <f t="shared" si="137"/>
        <v>3.4096548208654228E-4</v>
      </c>
      <c r="AK47" s="5">
        <f t="shared" si="138"/>
        <v>6.2036282284761715E-5</v>
      </c>
      <c r="AL47" s="5">
        <f t="shared" si="139"/>
        <v>1.207592227690621E-7</v>
      </c>
      <c r="AM47" s="5">
        <f t="shared" si="140"/>
        <v>1.2170119937568815E-4</v>
      </c>
      <c r="AN47" s="5">
        <f t="shared" si="141"/>
        <v>7.9516306242203148E-5</v>
      </c>
      <c r="AO47" s="5">
        <f t="shared" si="142"/>
        <v>2.5976913090582609E-5</v>
      </c>
      <c r="AP47" s="5">
        <f t="shared" si="143"/>
        <v>5.6575399068485502E-6</v>
      </c>
      <c r="AQ47" s="5">
        <f t="shared" si="144"/>
        <v>9.2412128663935571E-7</v>
      </c>
      <c r="AR47" s="5">
        <f t="shared" si="145"/>
        <v>2.9910146451429142E-4</v>
      </c>
      <c r="AS47" s="5">
        <f t="shared" si="146"/>
        <v>1.6325825216246943E-4</v>
      </c>
      <c r="AT47" s="5">
        <f t="shared" si="147"/>
        <v>4.4555543956340138E-5</v>
      </c>
      <c r="AU47" s="5">
        <f t="shared" si="148"/>
        <v>8.1065692788370424E-6</v>
      </c>
      <c r="AV47" s="5">
        <f t="shared" si="149"/>
        <v>1.1062001431905965E-6</v>
      </c>
      <c r="AW47" s="5">
        <f t="shared" si="150"/>
        <v>1.1962880126032878E-9</v>
      </c>
      <c r="AX47" s="5">
        <f t="shared" si="151"/>
        <v>1.1071340583601911E-5</v>
      </c>
      <c r="AY47" s="5">
        <f t="shared" si="152"/>
        <v>7.233717604045953E-6</v>
      </c>
      <c r="AZ47" s="5">
        <f t="shared" si="153"/>
        <v>2.3631587331251866E-6</v>
      </c>
      <c r="BA47" s="5">
        <f t="shared" si="154"/>
        <v>5.1467488813058007E-7</v>
      </c>
      <c r="BB47" s="5">
        <f t="shared" si="155"/>
        <v>8.4068699054946038E-8</v>
      </c>
      <c r="BC47" s="5">
        <f t="shared" si="156"/>
        <v>1.0985647559315858E-8</v>
      </c>
      <c r="BD47" s="5">
        <f t="shared" si="157"/>
        <v>3.2570815203980344E-5</v>
      </c>
      <c r="BE47" s="5">
        <f t="shared" si="158"/>
        <v>1.7778095370892246E-5</v>
      </c>
      <c r="BF47" s="5">
        <f t="shared" si="159"/>
        <v>4.8518999760545709E-6</v>
      </c>
      <c r="BG47" s="5">
        <f t="shared" si="160"/>
        <v>8.8276923133102696E-7</v>
      </c>
      <c r="BH47" s="5">
        <f t="shared" si="161"/>
        <v>1.2046026087162792E-7</v>
      </c>
      <c r="BI47" s="5">
        <f t="shared" si="162"/>
        <v>1.3150140656698399E-8</v>
      </c>
      <c r="BJ47" s="8">
        <f t="shared" si="163"/>
        <v>0.25641295209930481</v>
      </c>
      <c r="BK47" s="8">
        <f t="shared" si="164"/>
        <v>0.41891532669881854</v>
      </c>
      <c r="BL47" s="8">
        <f t="shared" si="165"/>
        <v>0.31065863468701177</v>
      </c>
      <c r="BM47" s="8">
        <f t="shared" si="166"/>
        <v>0.12033245413963209</v>
      </c>
      <c r="BN47" s="8">
        <f t="shared" si="167"/>
        <v>0.87966005692431559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1.3197026022304801</v>
      </c>
      <c r="F48">
        <f>VLOOKUP(B48,home!$B$2:$E$405,3,FALSE)</f>
        <v>1.22</v>
      </c>
      <c r="G48">
        <f>VLOOKUP(C48,away!$B$2:$E$405,4,FALSE)</f>
        <v>1.1100000000000001</v>
      </c>
      <c r="H48">
        <f>VLOOKUP(A48,away!$A$2:$E$405,3,FALSE)</f>
        <v>1.01486988847584</v>
      </c>
      <c r="I48">
        <f>VLOOKUP(C48,away!$B$2:$E$405,3,FALSE)</f>
        <v>0.41</v>
      </c>
      <c r="J48">
        <f>VLOOKUP(B48,home!$B$2:$E$405,4,FALSE)</f>
        <v>1.1399999999999999</v>
      </c>
      <c r="K48" s="3">
        <f t="shared" si="112"/>
        <v>1.7871412639405162</v>
      </c>
      <c r="L48" s="3">
        <f t="shared" si="113"/>
        <v>0.47435018587360755</v>
      </c>
      <c r="M48" s="5">
        <f t="shared" si="114"/>
        <v>0.10419496724578178</v>
      </c>
      <c r="N48" s="5">
        <f t="shared" si="115"/>
        <v>0.18621112545986712</v>
      </c>
      <c r="O48" s="5">
        <f t="shared" si="116"/>
        <v>4.942490208013104E-2</v>
      </c>
      <c r="P48" s="5">
        <f t="shared" si="117"/>
        <v>8.8329281973621623E-2</v>
      </c>
      <c r="Q48" s="5">
        <f t="shared" si="118"/>
        <v>0.16639279305706656</v>
      </c>
      <c r="R48" s="5">
        <f t="shared" si="119"/>
        <v>1.1722355744247504E-2</v>
      </c>
      <c r="S48" s="5">
        <f t="shared" si="120"/>
        <v>1.871986301308478E-2</v>
      </c>
      <c r="T48" s="5">
        <f t="shared" si="121"/>
        <v>7.8928452314648234E-2</v>
      </c>
      <c r="U48" s="5">
        <f t="shared" si="122"/>
        <v>2.0949505661134852E-2</v>
      </c>
      <c r="V48" s="5">
        <f t="shared" si="123"/>
        <v>1.7632671416097662E-3</v>
      </c>
      <c r="W48" s="5">
        <f t="shared" si="124"/>
        <v>9.9122475498199553E-2</v>
      </c>
      <c r="X48" s="5">
        <f t="shared" si="125"/>
        <v>4.7018764676823067E-2</v>
      </c>
      <c r="Y48" s="5">
        <f t="shared" si="126"/>
        <v>1.1151679881999216E-2</v>
      </c>
      <c r="Z48" s="5">
        <f t="shared" si="127"/>
        <v>1.8535005420534519E-3</v>
      </c>
      <c r="AA48" s="5">
        <f t="shared" si="128"/>
        <v>3.3124673014398374E-3</v>
      </c>
      <c r="AB48" s="5">
        <f t="shared" si="129"/>
        <v>2.9599234999284122E-3</v>
      </c>
      <c r="AC48" s="5">
        <f t="shared" si="130"/>
        <v>9.34234905143512E-5</v>
      </c>
      <c r="AD48" s="5">
        <f t="shared" si="131"/>
        <v>4.4286466536691292E-2</v>
      </c>
      <c r="AE48" s="5">
        <f t="shared" si="132"/>
        <v>2.1007293633364815E-2</v>
      </c>
      <c r="AF48" s="5">
        <f t="shared" si="133"/>
        <v>4.982406819844026E-3</v>
      </c>
      <c r="AG48" s="5">
        <f t="shared" si="134"/>
        <v>7.878018670303146E-4</v>
      </c>
      <c r="AH48" s="5">
        <f t="shared" si="135"/>
        <v>2.1980208165997181E-4</v>
      </c>
      <c r="AI48" s="5">
        <f t="shared" si="136"/>
        <v>3.9281737003455855E-4</v>
      </c>
      <c r="AJ48" s="5">
        <f t="shared" si="137"/>
        <v>3.5101006559067532E-4</v>
      </c>
      <c r="AK48" s="5">
        <f t="shared" si="138"/>
        <v>2.0910152409185434E-4</v>
      </c>
      <c r="AL48" s="5">
        <f t="shared" si="139"/>
        <v>3.1679187794691379E-6</v>
      </c>
      <c r="AM48" s="5">
        <f t="shared" si="140"/>
        <v>1.582923435636837E-2</v>
      </c>
      <c r="AN48" s="5">
        <f t="shared" si="141"/>
        <v>7.5086002591802301E-3</v>
      </c>
      <c r="AO48" s="5">
        <f t="shared" si="142"/>
        <v>1.7808529642963798E-3</v>
      </c>
      <c r="AP48" s="5">
        <f t="shared" si="143"/>
        <v>2.8158264487585096E-4</v>
      </c>
      <c r="AQ48" s="5">
        <f t="shared" si="144"/>
        <v>3.3392194983910482E-5</v>
      </c>
      <c r="AR48" s="5">
        <f t="shared" si="145"/>
        <v>2.0852631658162709E-5</v>
      </c>
      <c r="AS48" s="5">
        <f t="shared" si="146"/>
        <v>3.726659849805492E-5</v>
      </c>
      <c r="AT48" s="5">
        <f t="shared" si="147"/>
        <v>3.3300337971288816E-5</v>
      </c>
      <c r="AU48" s="5">
        <f t="shared" si="148"/>
        <v>1.9837469363885154E-5</v>
      </c>
      <c r="AV48" s="5">
        <f t="shared" si="149"/>
        <v>8.8630900180887435E-6</v>
      </c>
      <c r="AW48" s="5">
        <f t="shared" si="150"/>
        <v>7.4598396997109832E-8</v>
      </c>
      <c r="AX48" s="5">
        <f t="shared" si="151"/>
        <v>4.7148463158084696E-3</v>
      </c>
      <c r="AY48" s="5">
        <f t="shared" si="152"/>
        <v>2.2364882262692412E-3</v>
      </c>
      <c r="AZ48" s="5">
        <f t="shared" si="153"/>
        <v>5.3043930291747459E-4</v>
      </c>
      <c r="BA48" s="5">
        <f t="shared" si="154"/>
        <v>8.3871327311190315E-5</v>
      </c>
      <c r="BB48" s="5">
        <f t="shared" si="155"/>
        <v>9.9460949248823256E-6</v>
      </c>
      <c r="BC48" s="5">
        <f t="shared" si="156"/>
        <v>9.4358639526689558E-7</v>
      </c>
      <c r="BD48" s="5">
        <f t="shared" si="157"/>
        <v>1.6485749505005579E-6</v>
      </c>
      <c r="BE48" s="5">
        <f t="shared" si="158"/>
        <v>2.9462363207382408E-6</v>
      </c>
      <c r="BF48" s="5">
        <f t="shared" si="159"/>
        <v>2.6326702510557987E-6</v>
      </c>
      <c r="BG48" s="5">
        <f t="shared" si="160"/>
        <v>1.5683178800034855E-6</v>
      </c>
      <c r="BH48" s="5">
        <f t="shared" si="161"/>
        <v>7.0070139958248488E-7</v>
      </c>
      <c r="BI48" s="5">
        <f t="shared" si="162"/>
        <v>2.504504769789461E-7</v>
      </c>
      <c r="BJ48" s="8">
        <f t="shared" si="163"/>
        <v>0.69289945701886546</v>
      </c>
      <c r="BK48" s="8">
        <f t="shared" si="164"/>
        <v>0.21534045900966103</v>
      </c>
      <c r="BL48" s="8">
        <f t="shared" si="165"/>
        <v>8.9671752407047042E-2</v>
      </c>
      <c r="BM48" s="8">
        <f t="shared" si="166"/>
        <v>0.39125332978903904</v>
      </c>
      <c r="BN48" s="8">
        <f t="shared" si="167"/>
        <v>0.60627542556071556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1.3197026022304801</v>
      </c>
      <c r="F49">
        <f>VLOOKUP(B49,home!$B$2:$E$405,3,FALSE)</f>
        <v>0.76</v>
      </c>
      <c r="G49">
        <f>VLOOKUP(C49,away!$B$2:$E$405,4,FALSE)</f>
        <v>1.1100000000000001</v>
      </c>
      <c r="H49">
        <f>VLOOKUP(A49,away!$A$2:$E$405,3,FALSE)</f>
        <v>1.01486988847584</v>
      </c>
      <c r="I49">
        <f>VLOOKUP(C49,away!$B$2:$E$405,3,FALSE)</f>
        <v>0.47</v>
      </c>
      <c r="J49">
        <f>VLOOKUP(B49,home!$B$2:$E$405,4,FALSE)</f>
        <v>1.06</v>
      </c>
      <c r="K49" s="3">
        <f t="shared" si="112"/>
        <v>1.1133011152416332</v>
      </c>
      <c r="L49" s="3">
        <f t="shared" si="113"/>
        <v>0.50560817843866346</v>
      </c>
      <c r="M49" s="5">
        <f t="shared" si="114"/>
        <v>0.19811466620230658</v>
      </c>
      <c r="N49" s="5">
        <f t="shared" si="115"/>
        <v>0.22056127882875182</v>
      </c>
      <c r="O49" s="5">
        <f t="shared" si="116"/>
        <v>0.10016839550053207</v>
      </c>
      <c r="P49" s="5">
        <f t="shared" si="117"/>
        <v>0.11151758642270734</v>
      </c>
      <c r="Q49" s="5">
        <f t="shared" si="118"/>
        <v>0.12277555884958515</v>
      </c>
      <c r="R49" s="5">
        <f t="shared" si="119"/>
        <v>2.5322979993073817E-2</v>
      </c>
      <c r="S49" s="5">
        <f t="shared" si="120"/>
        <v>1.5693149225063804E-2</v>
      </c>
      <c r="T49" s="5">
        <f t="shared" si="121"/>
        <v>6.2076326666727667E-2</v>
      </c>
      <c r="U49" s="5">
        <f t="shared" si="122"/>
        <v>2.8192101867530645E-2</v>
      </c>
      <c r="V49" s="5">
        <f t="shared" si="123"/>
        <v>9.8150909745448153E-4</v>
      </c>
      <c r="W49" s="5">
        <f t="shared" si="124"/>
        <v>4.5562055530552641E-2</v>
      </c>
      <c r="X49" s="5">
        <f t="shared" si="125"/>
        <v>2.3036547902723949E-2</v>
      </c>
      <c r="Y49" s="5">
        <f t="shared" si="126"/>
        <v>5.8237335113056352E-3</v>
      </c>
      <c r="Z49" s="5">
        <f t="shared" si="127"/>
        <v>4.2678352623122589E-3</v>
      </c>
      <c r="AA49" s="5">
        <f t="shared" si="128"/>
        <v>4.7513857571998058E-3</v>
      </c>
      <c r="AB49" s="5">
        <f t="shared" si="129"/>
        <v>2.6448615312168787E-3</v>
      </c>
      <c r="AC49" s="5">
        <f t="shared" si="130"/>
        <v>3.4530358004983002E-5</v>
      </c>
      <c r="AD49" s="5">
        <f t="shared" si="131"/>
        <v>1.2681071808716374E-2</v>
      </c>
      <c r="AE49" s="5">
        <f t="shared" si="132"/>
        <v>6.4116536178549727E-3</v>
      </c>
      <c r="AF49" s="5">
        <f t="shared" si="133"/>
        <v>1.6208922532516595E-3</v>
      </c>
      <c r="AG49" s="5">
        <f t="shared" si="134"/>
        <v>2.7317879320397088E-4</v>
      </c>
      <c r="AH49" s="5">
        <f t="shared" si="135"/>
        <v>5.3946310321349895E-4</v>
      </c>
      <c r="AI49" s="5">
        <f t="shared" si="136"/>
        <v>6.0058487443930052E-4</v>
      </c>
      <c r="AJ49" s="5">
        <f t="shared" si="137"/>
        <v>3.3431590525526491E-4</v>
      </c>
      <c r="AK49" s="5">
        <f t="shared" si="138"/>
        <v>1.2406475672123419E-4</v>
      </c>
      <c r="AL49" s="5">
        <f t="shared" si="139"/>
        <v>7.7747745925998103E-7</v>
      </c>
      <c r="AM49" s="5">
        <f t="shared" si="140"/>
        <v>2.8235702774206325E-3</v>
      </c>
      <c r="AN49" s="5">
        <f t="shared" si="141"/>
        <v>1.4276202246601977E-3</v>
      </c>
      <c r="AO49" s="5">
        <f t="shared" si="142"/>
        <v>3.60908230646319E-4</v>
      </c>
      <c r="AP49" s="5">
        <f t="shared" si="143"/>
        <v>6.0826051026868816E-5</v>
      </c>
      <c r="AQ49" s="5">
        <f t="shared" si="144"/>
        <v>7.6885372153280797E-6</v>
      </c>
      <c r="AR49" s="5">
        <f t="shared" si="145"/>
        <v>5.4551391390129182E-5</v>
      </c>
      <c r="AS49" s="5">
        <f t="shared" si="146"/>
        <v>6.073212487261364E-5</v>
      </c>
      <c r="AT49" s="5">
        <f t="shared" si="147"/>
        <v>3.3806571175837457E-5</v>
      </c>
      <c r="AU49" s="5">
        <f t="shared" si="148"/>
        <v>1.2545631130851832E-5</v>
      </c>
      <c r="AV49" s="5">
        <f t="shared" si="149"/>
        <v>3.4917662823468753E-6</v>
      </c>
      <c r="AW49" s="5">
        <f t="shared" si="150"/>
        <v>1.215659757620072E-8</v>
      </c>
      <c r="AX49" s="5">
        <f t="shared" si="151"/>
        <v>5.2391398980258634E-4</v>
      </c>
      <c r="AY49" s="5">
        <f t="shared" si="152"/>
        <v>2.6489519804261813E-4</v>
      </c>
      <c r="AZ49" s="5">
        <f t="shared" si="153"/>
        <v>6.6966589279738594E-5</v>
      </c>
      <c r="BA49" s="5">
        <f t="shared" si="154"/>
        <v>1.1286285073992924E-5</v>
      </c>
      <c r="BB49" s="5">
        <f t="shared" si="155"/>
        <v>1.4266095094002588E-6</v>
      </c>
      <c r="BC49" s="5">
        <f t="shared" si="156"/>
        <v>1.4426108707822804E-7</v>
      </c>
      <c r="BD49" s="5">
        <f t="shared" si="157"/>
        <v>4.5969382720096357E-6</v>
      </c>
      <c r="BE49" s="5">
        <f t="shared" si="158"/>
        <v>5.1177765049252732E-6</v>
      </c>
      <c r="BF49" s="5">
        <f t="shared" si="159"/>
        <v>2.8488131452453684E-6</v>
      </c>
      <c r="BG49" s="5">
        <f t="shared" si="160"/>
        <v>1.0571956172388977E-6</v>
      </c>
      <c r="BH49" s="5">
        <f t="shared" si="161"/>
        <v>2.94244264925158E-7</v>
      </c>
      <c r="BI49" s="5">
        <f t="shared" si="162"/>
        <v>6.5516493658926548E-8</v>
      </c>
      <c r="BJ49" s="8">
        <f t="shared" si="163"/>
        <v>0.50637154401643858</v>
      </c>
      <c r="BK49" s="8">
        <f t="shared" si="164"/>
        <v>0.32660711398103909</v>
      </c>
      <c r="BL49" s="8">
        <f t="shared" si="165"/>
        <v>0.16285726125833228</v>
      </c>
      <c r="BM49" s="8">
        <f t="shared" si="166"/>
        <v>0.22137840567972039</v>
      </c>
      <c r="BN49" s="8">
        <f t="shared" si="167"/>
        <v>0.77846046579695682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1.3197026022304801</v>
      </c>
      <c r="F50">
        <f>VLOOKUP(B50,home!$B$2:$E$405,3,FALSE)</f>
        <v>0.87</v>
      </c>
      <c r="G50">
        <f>VLOOKUP(C50,away!$B$2:$E$405,4,FALSE)</f>
        <v>0.87</v>
      </c>
      <c r="H50">
        <f>VLOOKUP(A50,away!$A$2:$E$405,3,FALSE)</f>
        <v>1.01486988847584</v>
      </c>
      <c r="I50">
        <f>VLOOKUP(C50,away!$B$2:$E$405,3,FALSE)</f>
        <v>1.22</v>
      </c>
      <c r="J50">
        <f>VLOOKUP(B50,home!$B$2:$E$405,4,FALSE)</f>
        <v>0.99</v>
      </c>
      <c r="K50" s="3">
        <f t="shared" si="112"/>
        <v>0.99888289962825039</v>
      </c>
      <c r="L50" s="3">
        <f t="shared" si="113"/>
        <v>1.2257598513011194</v>
      </c>
      <c r="M50" s="5">
        <f t="shared" si="114"/>
        <v>0.108106032516678</v>
      </c>
      <c r="N50" s="5">
        <f t="shared" si="115"/>
        <v>0.10798526722756523</v>
      </c>
      <c r="O50" s="5">
        <f t="shared" si="116"/>
        <v>0.13251203434239719</v>
      </c>
      <c r="P50" s="5">
        <f t="shared" si="117"/>
        <v>0.132364005099572</v>
      </c>
      <c r="Q50" s="5">
        <f t="shared" si="118"/>
        <v>5.3932318422700916E-2</v>
      </c>
      <c r="R50" s="5">
        <f t="shared" si="119"/>
        <v>8.1213965755572826E-2</v>
      </c>
      <c r="S50" s="5">
        <f t="shared" si="120"/>
        <v>4.0516309400441188E-2</v>
      </c>
      <c r="T50" s="5">
        <f t="shared" si="121"/>
        <v>6.6108070610134489E-2</v>
      </c>
      <c r="U50" s="5">
        <f t="shared" si="122"/>
        <v>8.1123241604236007E-2</v>
      </c>
      <c r="V50" s="5">
        <f t="shared" si="123"/>
        <v>5.5119762815255538E-3</v>
      </c>
      <c r="W50" s="5">
        <f t="shared" si="124"/>
        <v>1.7957356869913871E-2</v>
      </c>
      <c r="X50" s="5">
        <f t="shared" si="125"/>
        <v>2.2011407086626758E-2</v>
      </c>
      <c r="Y50" s="5">
        <f t="shared" si="126"/>
        <v>1.3490349538716015E-2</v>
      </c>
      <c r="Z50" s="5">
        <f t="shared" si="127"/>
        <v>3.3182939529375038E-2</v>
      </c>
      <c r="AA50" s="5">
        <f t="shared" si="128"/>
        <v>3.3145870855291026E-2</v>
      </c>
      <c r="AB50" s="5">
        <f t="shared" si="129"/>
        <v>1.6554421795318307E-2</v>
      </c>
      <c r="AC50" s="5">
        <f t="shared" si="130"/>
        <v>4.2180073098835373E-4</v>
      </c>
      <c r="AD50" s="5">
        <f t="shared" si="131"/>
        <v>4.4843241749697111E-3</v>
      </c>
      <c r="AE50" s="5">
        <f t="shared" si="132"/>
        <v>5.4967045338968883E-3</v>
      </c>
      <c r="AF50" s="5">
        <f t="shared" si="133"/>
        <v>3.36881986605782E-3</v>
      </c>
      <c r="AG50" s="5">
        <f t="shared" si="134"/>
        <v>1.3764547126930964E-3</v>
      </c>
      <c r="AH50" s="5">
        <f t="shared" si="135"/>
        <v>1.0168578755815196E-2</v>
      </c>
      <c r="AI50" s="5">
        <f t="shared" si="136"/>
        <v>1.0157219432706909E-2</v>
      </c>
      <c r="AJ50" s="5">
        <f t="shared" si="137"/>
        <v>5.0729363995513444E-3</v>
      </c>
      <c r="AK50" s="5">
        <f t="shared" si="138"/>
        <v>1.6890898068045149E-3</v>
      </c>
      <c r="AL50" s="5">
        <f t="shared" si="139"/>
        <v>2.065795323639588E-5</v>
      </c>
      <c r="AM50" s="5">
        <f t="shared" si="140"/>
        <v>8.9586294695336163E-4</v>
      </c>
      <c r="AN50" s="5">
        <f t="shared" si="141"/>
        <v>1.098112832643735E-3</v>
      </c>
      <c r="AO50" s="5">
        <f t="shared" si="142"/>
        <v>6.7301131122661799E-4</v>
      </c>
      <c r="AP50" s="5">
        <f t="shared" si="143"/>
        <v>2.7498341492437016E-4</v>
      </c>
      <c r="AQ50" s="5">
        <f t="shared" si="144"/>
        <v>8.4265907446992488E-5</v>
      </c>
      <c r="AR50" s="5">
        <f t="shared" si="145"/>
        <v>2.4928471167343508E-3</v>
      </c>
      <c r="AS50" s="5">
        <f t="shared" si="146"/>
        <v>2.4900623562935319E-3</v>
      </c>
      <c r="AT50" s="5">
        <f t="shared" si="147"/>
        <v>1.2436403533548181E-3</v>
      </c>
      <c r="AU50" s="5">
        <f t="shared" si="148"/>
        <v>4.140836940845877E-4</v>
      </c>
      <c r="AV50" s="5">
        <f t="shared" si="149"/>
        <v>1.0340528025899756E-4</v>
      </c>
      <c r="AW50" s="5">
        <f t="shared" si="150"/>
        <v>7.0259452272964243E-7</v>
      </c>
      <c r="AX50" s="5">
        <f t="shared" si="151"/>
        <v>1.4914369635371381E-4</v>
      </c>
      <c r="AY50" s="5">
        <f t="shared" si="152"/>
        <v>1.8281435506502754E-4</v>
      </c>
      <c r="AZ50" s="5">
        <f t="shared" si="153"/>
        <v>1.1204324834010914E-4</v>
      </c>
      <c r="BA50" s="5">
        <f t="shared" si="154"/>
        <v>4.5779371808222174E-5</v>
      </c>
      <c r="BB50" s="5">
        <f t="shared" si="155"/>
        <v>1.4028628995076266E-5</v>
      </c>
      <c r="BC50" s="5">
        <f t="shared" si="156"/>
        <v>3.4391460381926506E-6</v>
      </c>
      <c r="BD50" s="5">
        <f t="shared" si="157"/>
        <v>5.0927198518745337E-4</v>
      </c>
      <c r="BE50" s="5">
        <f t="shared" si="158"/>
        <v>5.0870307726347871E-4</v>
      </c>
      <c r="BF50" s="5">
        <f t="shared" si="159"/>
        <v>2.5406740243337874E-4</v>
      </c>
      <c r="BG50" s="5">
        <f t="shared" si="160"/>
        <v>8.4594527881223675E-5</v>
      </c>
      <c r="BH50" s="5">
        <f t="shared" si="161"/>
        <v>2.112500682566989E-5</v>
      </c>
      <c r="BI50" s="5">
        <f t="shared" si="162"/>
        <v>4.2202816145383458E-6</v>
      </c>
      <c r="BJ50" s="8">
        <f t="shared" si="163"/>
        <v>0.29974455790307014</v>
      </c>
      <c r="BK50" s="8">
        <f t="shared" si="164"/>
        <v>0.2871235963375065</v>
      </c>
      <c r="BL50" s="8">
        <f t="shared" si="165"/>
        <v>0.37976337982962538</v>
      </c>
      <c r="BM50" s="8">
        <f t="shared" si="166"/>
        <v>0.38351873847454865</v>
      </c>
      <c r="BN50" s="8">
        <f t="shared" si="167"/>
        <v>0.61611362336448627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1.5798319327731101</v>
      </c>
      <c r="F51">
        <f>VLOOKUP(B51,home!$B$2:$E$405,3,FALSE)</f>
        <v>0.95</v>
      </c>
      <c r="G51">
        <f>VLOOKUP(C51,away!$B$2:$E$405,4,FALSE)</f>
        <v>1.1599999999999999</v>
      </c>
      <c r="H51">
        <f>VLOOKUP(A51,away!$A$2:$E$405,3,FALSE)</f>
        <v>1.3907563025210099</v>
      </c>
      <c r="I51">
        <f>VLOOKUP(C51,away!$B$2:$E$405,3,FALSE)</f>
        <v>1</v>
      </c>
      <c r="J51">
        <f>VLOOKUP(B51,home!$B$2:$E$405,4,FALSE)</f>
        <v>0.84</v>
      </c>
      <c r="K51" s="3">
        <f t="shared" si="112"/>
        <v>1.7409747899159671</v>
      </c>
      <c r="L51" s="3">
        <f t="shared" si="113"/>
        <v>1.1682352941176484</v>
      </c>
      <c r="M51" s="5">
        <f t="shared" si="114"/>
        <v>5.451877811800513E-2</v>
      </c>
      <c r="N51" s="5">
        <f t="shared" si="115"/>
        <v>9.4915818280469189E-2</v>
      </c>
      <c r="O51" s="5">
        <f t="shared" si="116"/>
        <v>6.3690760789622533E-2</v>
      </c>
      <c r="P51" s="5">
        <f t="shared" si="117"/>
        <v>0.1108840088853012</v>
      </c>
      <c r="Q51" s="5">
        <f t="shared" si="118"/>
        <v>8.2623023395271014E-2</v>
      </c>
      <c r="R51" s="5">
        <f t="shared" si="119"/>
        <v>3.7202897331820736E-2</v>
      </c>
      <c r="S51" s="5">
        <f t="shared" si="120"/>
        <v>5.6380864772237915E-2</v>
      </c>
      <c r="T51" s="5">
        <f t="shared" si="121"/>
        <v>9.652313203706378E-2</v>
      </c>
      <c r="U51" s="5">
        <f t="shared" si="122"/>
        <v>6.4769306366531901E-2</v>
      </c>
      <c r="V51" s="5">
        <f t="shared" si="123"/>
        <v>1.274124974545263E-2</v>
      </c>
      <c r="W51" s="5">
        <f t="shared" si="124"/>
        <v>4.7948200265934653E-2</v>
      </c>
      <c r="X51" s="5">
        <f t="shared" si="125"/>
        <v>5.6014779840086078E-2</v>
      </c>
      <c r="Y51" s="5">
        <f t="shared" si="126"/>
        <v>3.2719221400709146E-2</v>
      </c>
      <c r="Z51" s="5">
        <f t="shared" si="127"/>
        <v>1.4487245902156089E-2</v>
      </c>
      <c r="AA51" s="5">
        <f t="shared" si="128"/>
        <v>2.5221929890967148E-2</v>
      </c>
      <c r="AB51" s="5">
        <f t="shared" si="129"/>
        <v>2.1955372046600901E-2</v>
      </c>
      <c r="AC51" s="5">
        <f t="shared" si="130"/>
        <v>1.6196264144606122E-3</v>
      </c>
      <c r="AD51" s="5">
        <f t="shared" si="131"/>
        <v>2.0869151971208595E-2</v>
      </c>
      <c r="AE51" s="5">
        <f t="shared" si="132"/>
        <v>2.4380079891070775E-2</v>
      </c>
      <c r="AF51" s="5">
        <f t="shared" si="133"/>
        <v>1.4240834901078418E-2</v>
      </c>
      <c r="AG51" s="5">
        <f t="shared" si="134"/>
        <v>5.5455486497140707E-3</v>
      </c>
      <c r="AH51" s="5">
        <f t="shared" si="135"/>
        <v>4.2311279943650056E-3</v>
      </c>
      <c r="AI51" s="5">
        <f t="shared" si="136"/>
        <v>7.3662871710971824E-3</v>
      </c>
      <c r="AJ51" s="5">
        <f t="shared" si="137"/>
        <v>6.4122601300808033E-3</v>
      </c>
      <c r="AK51" s="5">
        <f t="shared" si="138"/>
        <v>3.7211944109513187E-3</v>
      </c>
      <c r="AL51" s="5">
        <f t="shared" si="139"/>
        <v>1.3176426613464967E-4</v>
      </c>
      <c r="AM51" s="5">
        <f t="shared" si="140"/>
        <v>7.2665334937598459E-3</v>
      </c>
      <c r="AN51" s="5">
        <f t="shared" si="141"/>
        <v>8.4890208932982773E-3</v>
      </c>
      <c r="AO51" s="5">
        <f t="shared" si="142"/>
        <v>4.958586910026588E-3</v>
      </c>
      <c r="AP51" s="5">
        <f t="shared" si="143"/>
        <v>1.9309320790809436E-3</v>
      </c>
      <c r="AQ51" s="5">
        <f t="shared" si="144"/>
        <v>5.6394575133158239E-4</v>
      </c>
      <c r="AR51" s="5">
        <f t="shared" si="145"/>
        <v>9.8859061138928199E-4</v>
      </c>
      <c r="AS51" s="5">
        <f t="shared" si="146"/>
        <v>1.7211113319763527E-3</v>
      </c>
      <c r="AT51" s="5">
        <f t="shared" si="147"/>
        <v>1.498205719804761E-3</v>
      </c>
      <c r="AU51" s="5">
        <f t="shared" si="148"/>
        <v>8.6944612942933125E-4</v>
      </c>
      <c r="AV51" s="5">
        <f t="shared" si="149"/>
        <v>3.7842094813162055E-4</v>
      </c>
      <c r="AW51" s="5">
        <f t="shared" si="150"/>
        <v>7.444198617429368E-6</v>
      </c>
      <c r="AX51" s="5">
        <f t="shared" si="151"/>
        <v>2.1084752704526501E-3</v>
      </c>
      <c r="AY51" s="5">
        <f t="shared" si="152"/>
        <v>2.4631952277170402E-3</v>
      </c>
      <c r="AZ51" s="5">
        <f t="shared" si="153"/>
        <v>1.4387958006606021E-3</v>
      </c>
      <c r="BA51" s="5">
        <f t="shared" si="154"/>
        <v>5.6028401178665854E-4</v>
      </c>
      <c r="BB51" s="5">
        <f t="shared" si="155"/>
        <v>1.6363588932475083E-4</v>
      </c>
      <c r="BC51" s="5">
        <f t="shared" si="156"/>
        <v>3.8233044258700591E-5</v>
      </c>
      <c r="BD51" s="5">
        <f t="shared" si="157"/>
        <v>1.924844072763842E-4</v>
      </c>
      <c r="BE51" s="5">
        <f t="shared" si="158"/>
        <v>3.3511050052010242E-4</v>
      </c>
      <c r="BF51" s="5">
        <f t="shared" si="159"/>
        <v>2.9170946662081005E-4</v>
      </c>
      <c r="BG51" s="5">
        <f t="shared" si="160"/>
        <v>1.6928627578888784E-4</v>
      </c>
      <c r="BH51" s="5">
        <f t="shared" si="161"/>
        <v>7.3680784606803938E-5</v>
      </c>
      <c r="BI51" s="5">
        <f t="shared" si="162"/>
        <v>2.5655277700334788E-5</v>
      </c>
      <c r="BJ51" s="8">
        <f t="shared" si="163"/>
        <v>0.50576142900430321</v>
      </c>
      <c r="BK51" s="8">
        <f t="shared" si="164"/>
        <v>0.23873948742930917</v>
      </c>
      <c r="BL51" s="8">
        <f t="shared" si="165"/>
        <v>0.24111483758528221</v>
      </c>
      <c r="BM51" s="8">
        <f t="shared" si="166"/>
        <v>0.55381196209146144</v>
      </c>
      <c r="BN51" s="8">
        <f t="shared" si="167"/>
        <v>0.44383528680048978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1.5798319327731101</v>
      </c>
      <c r="F52">
        <f>VLOOKUP(B52,home!$B$2:$E$405,3,FALSE)</f>
        <v>1.32</v>
      </c>
      <c r="G52">
        <f>VLOOKUP(C52,away!$B$2:$E$405,4,FALSE)</f>
        <v>1.1599999999999999</v>
      </c>
      <c r="H52">
        <f>VLOOKUP(A52,away!$A$2:$E$405,3,FALSE)</f>
        <v>1.3907563025210099</v>
      </c>
      <c r="I52">
        <f>VLOOKUP(C52,away!$B$2:$E$405,3,FALSE)</f>
        <v>0.95</v>
      </c>
      <c r="J52">
        <f>VLOOKUP(B52,home!$B$2:$E$405,4,FALSE)</f>
        <v>0.52</v>
      </c>
      <c r="K52" s="3">
        <f t="shared" si="112"/>
        <v>2.4190386554621863</v>
      </c>
      <c r="L52" s="3">
        <f t="shared" si="113"/>
        <v>0.68703361344537883</v>
      </c>
      <c r="M52" s="5">
        <f t="shared" si="114"/>
        <v>4.4776480381244231E-2</v>
      </c>
      <c r="N52" s="5">
        <f t="shared" si="115"/>
        <v>0.108316036897774</v>
      </c>
      <c r="O52" s="5">
        <f t="shared" si="116"/>
        <v>3.0762947113692336E-2</v>
      </c>
      <c r="P52" s="5">
        <f t="shared" si="117"/>
        <v>7.4416758223960655E-2</v>
      </c>
      <c r="Q52" s="5">
        <f t="shared" si="118"/>
        <v>0.13101034013109195</v>
      </c>
      <c r="R52" s="5">
        <f t="shared" si="119"/>
        <v>1.0567589357874564E-2</v>
      </c>
      <c r="S52" s="5">
        <f t="shared" si="120"/>
        <v>3.0919435032700157E-2</v>
      </c>
      <c r="T52" s="5">
        <f t="shared" si="121"/>
        <v>9.0008507378972216E-2</v>
      </c>
      <c r="U52" s="5">
        <f t="shared" si="122"/>
        <v>2.5563407151749394E-2</v>
      </c>
      <c r="V52" s="5">
        <f t="shared" si="123"/>
        <v>5.7096545668096545E-3</v>
      </c>
      <c r="W52" s="5">
        <f t="shared" si="124"/>
        <v>0.10563969234745343</v>
      </c>
      <c r="X52" s="5">
        <f t="shared" si="125"/>
        <v>7.2578019556729059E-2</v>
      </c>
      <c r="Y52" s="5">
        <f t="shared" si="126"/>
        <v>2.4931769516384466E-2</v>
      </c>
      <c r="Z52" s="5">
        <f t="shared" si="127"/>
        <v>2.4200963673158306E-3</v>
      </c>
      <c r="AA52" s="5">
        <f t="shared" si="128"/>
        <v>5.8543066624806087E-3</v>
      </c>
      <c r="AB52" s="5">
        <f t="shared" si="129"/>
        <v>7.0808970587352077E-3</v>
      </c>
      <c r="AC52" s="5">
        <f t="shared" si="130"/>
        <v>5.9307640392748553E-4</v>
      </c>
      <c r="AD52" s="5">
        <f t="shared" si="131"/>
        <v>6.3886624834905703E-2</v>
      </c>
      <c r="AE52" s="5">
        <f t="shared" si="132"/>
        <v>4.3892258711154541E-2</v>
      </c>
      <c r="AF52" s="5">
        <f t="shared" si="133"/>
        <v>1.5077728552301953E-2</v>
      </c>
      <c r="AG52" s="5">
        <f t="shared" si="134"/>
        <v>3.4529687766121902E-3</v>
      </c>
      <c r="AH52" s="5">
        <f t="shared" si="135"/>
        <v>4.1567188803075749E-4</v>
      </c>
      <c r="AI52" s="5">
        <f t="shared" si="136"/>
        <v>1.0055263651353522E-3</v>
      </c>
      <c r="AJ52" s="5">
        <f t="shared" si="137"/>
        <v>1.2162035731744011E-3</v>
      </c>
      <c r="AK52" s="5">
        <f t="shared" si="138"/>
        <v>9.8068115214003642E-4</v>
      </c>
      <c r="AL52" s="5">
        <f t="shared" si="139"/>
        <v>3.9426791014949646E-5</v>
      </c>
      <c r="AM52" s="5">
        <f t="shared" si="140"/>
        <v>3.0908843008529474E-2</v>
      </c>
      <c r="AN52" s="5">
        <f t="shared" si="141"/>
        <v>2.1235414099565936E-2</v>
      </c>
      <c r="AO52" s="5">
        <f t="shared" si="142"/>
        <v>7.2947216409168644E-3</v>
      </c>
      <c r="AP52" s="5">
        <f t="shared" si="143"/>
        <v>1.6705729893457721E-3</v>
      </c>
      <c r="AQ52" s="5">
        <f t="shared" si="144"/>
        <v>2.8693494934861857E-4</v>
      </c>
      <c r="AR52" s="5">
        <f t="shared" si="145"/>
        <v>5.7116111848286865E-5</v>
      </c>
      <c r="AS52" s="5">
        <f t="shared" si="146"/>
        <v>1.3816608241070771E-4</v>
      </c>
      <c r="AT52" s="5">
        <f t="shared" si="147"/>
        <v>1.6711454711263807E-4</v>
      </c>
      <c r="AU52" s="5">
        <f t="shared" si="148"/>
        <v>1.3475218311850937E-4</v>
      </c>
      <c r="AV52" s="5">
        <f t="shared" si="149"/>
        <v>8.1492684967898318E-5</v>
      </c>
      <c r="AW52" s="5">
        <f t="shared" si="150"/>
        <v>1.8201606621780014E-6</v>
      </c>
      <c r="AX52" s="5">
        <f t="shared" si="151"/>
        <v>1.2461614338874147E-2</v>
      </c>
      <c r="AY52" s="5">
        <f t="shared" si="152"/>
        <v>8.56154792859945E-3</v>
      </c>
      <c r="AZ52" s="5">
        <f t="shared" si="153"/>
        <v>2.9410356050357388E-3</v>
      </c>
      <c r="BA52" s="5">
        <f t="shared" si="154"/>
        <v>6.7353010633307319E-4</v>
      </c>
      <c r="BB52" s="5">
        <f t="shared" si="155"/>
        <v>1.1568445567956537E-4</v>
      </c>
      <c r="BC52" s="5">
        <f t="shared" si="156"/>
        <v>1.5895821920998719E-5</v>
      </c>
      <c r="BD52" s="5">
        <f t="shared" si="157"/>
        <v>6.5401147848464872E-6</v>
      </c>
      <c r="BE52" s="5">
        <f t="shared" si="158"/>
        <v>1.5820790475703412E-5</v>
      </c>
      <c r="BF52" s="5">
        <f t="shared" si="159"/>
        <v>1.9135551860347278E-5</v>
      </c>
      <c r="BG52" s="5">
        <f t="shared" si="160"/>
        <v>1.542987988126047E-5</v>
      </c>
      <c r="BH52" s="5">
        <f t="shared" si="161"/>
        <v>9.3313689704768431E-6</v>
      </c>
      <c r="BI52" s="5">
        <f t="shared" si="162"/>
        <v>4.5145884495927722E-6</v>
      </c>
      <c r="BJ52" s="8">
        <f t="shared" si="163"/>
        <v>0.74495974164752909</v>
      </c>
      <c r="BK52" s="8">
        <f t="shared" si="164"/>
        <v>0.16501637932825658</v>
      </c>
      <c r="BL52" s="8">
        <f t="shared" si="165"/>
        <v>8.4096644226892947E-2</v>
      </c>
      <c r="BM52" s="8">
        <f t="shared" si="166"/>
        <v>0.58808298169641959</v>
      </c>
      <c r="BN52" s="8">
        <f t="shared" si="167"/>
        <v>0.39985015210563774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1.2908366533864499</v>
      </c>
      <c r="F53">
        <f>VLOOKUP(B53,home!$B$2:$E$405,3,FALSE)</f>
        <v>0.57999999999999996</v>
      </c>
      <c r="G53">
        <f>VLOOKUP(C53,away!$B$2:$E$405,4,FALSE)</f>
        <v>0.66</v>
      </c>
      <c r="H53">
        <f>VLOOKUP(A53,away!$A$2:$E$405,3,FALSE)</f>
        <v>1.1235059760956201</v>
      </c>
      <c r="I53">
        <f>VLOOKUP(C53,away!$B$2:$E$405,3,FALSE)</f>
        <v>0.89</v>
      </c>
      <c r="J53">
        <f>VLOOKUP(B53,home!$B$2:$E$405,4,FALSE)</f>
        <v>0.89</v>
      </c>
      <c r="K53" s="3">
        <f t="shared" si="112"/>
        <v>0.49413227091633305</v>
      </c>
      <c r="L53" s="3">
        <f t="shared" si="113"/>
        <v>0.88992908366534074</v>
      </c>
      <c r="M53" s="5">
        <f t="shared" si="114"/>
        <v>0.250558875388525</v>
      </c>
      <c r="N53" s="5">
        <f t="shared" si="115"/>
        <v>0.12380922609397435</v>
      </c>
      <c r="O53" s="5">
        <f t="shared" si="116"/>
        <v>0.22297963037872834</v>
      </c>
      <c r="P53" s="5">
        <f t="shared" si="117"/>
        <v>0.1101814311271256</v>
      </c>
      <c r="Q53" s="5">
        <f t="shared" si="118"/>
        <v>3.0589067025104624E-2</v>
      </c>
      <c r="R53" s="5">
        <f t="shared" si="119"/>
        <v>9.9218029069489025E-2</v>
      </c>
      <c r="S53" s="5">
        <f t="shared" si="120"/>
        <v>1.2112869426793309E-2</v>
      </c>
      <c r="T53" s="5">
        <f t="shared" si="121"/>
        <v>2.7222100387829049E-2</v>
      </c>
      <c r="U53" s="5">
        <f t="shared" si="122"/>
        <v>4.9026830019949355E-2</v>
      </c>
      <c r="V53" s="5">
        <f t="shared" si="123"/>
        <v>5.9183840587947708E-4</v>
      </c>
      <c r="W53" s="5">
        <f t="shared" si="124"/>
        <v>5.0383483847756235E-3</v>
      </c>
      <c r="X53" s="5">
        <f t="shared" si="125"/>
        <v>4.4837727612501198E-3</v>
      </c>
      <c r="Y53" s="5">
        <f t="shared" si="126"/>
        <v>1.9951198923914668E-3</v>
      </c>
      <c r="Z53" s="5">
        <f t="shared" si="127"/>
        <v>2.9432336564297175E-2</v>
      </c>
      <c r="AA53" s="5">
        <f t="shared" si="128"/>
        <v>1.4543467304889986E-2</v>
      </c>
      <c r="AB53" s="5">
        <f t="shared" si="129"/>
        <v>3.593198263181364E-3</v>
      </c>
      <c r="AC53" s="5">
        <f t="shared" si="130"/>
        <v>1.6266037885976203E-5</v>
      </c>
      <c r="AD53" s="5">
        <f t="shared" si="131"/>
        <v>6.2240263225920428E-4</v>
      </c>
      <c r="AE53" s="5">
        <f t="shared" si="132"/>
        <v>5.5389420419732971E-4</v>
      </c>
      <c r="AF53" s="5">
        <f t="shared" si="133"/>
        <v>2.4646328079443636E-4</v>
      </c>
      <c r="AG53" s="5">
        <f t="shared" si="134"/>
        <v>7.3111613878182118E-5</v>
      </c>
      <c r="AH53" s="5">
        <f t="shared" si="135"/>
        <v>6.5481730771987214E-3</v>
      </c>
      <c r="AI53" s="5">
        <f t="shared" si="136"/>
        <v>3.2356636329893967E-3</v>
      </c>
      <c r="AJ53" s="5">
        <f t="shared" si="137"/>
        <v>7.9942290944522132E-4</v>
      </c>
      <c r="AK53" s="5">
        <f t="shared" si="138"/>
        <v>1.3167355255556978E-4</v>
      </c>
      <c r="AL53" s="5">
        <f t="shared" si="139"/>
        <v>2.8611484311075946E-7</v>
      </c>
      <c r="AM53" s="5">
        <f t="shared" si="140"/>
        <v>6.1509845220508814E-5</v>
      </c>
      <c r="AN53" s="5">
        <f t="shared" si="141"/>
        <v>5.4739400193484348E-5</v>
      </c>
      <c r="AO53" s="5">
        <f t="shared" si="142"/>
        <v>2.4357092127288949E-5</v>
      </c>
      <c r="AP53" s="5">
        <f t="shared" si="143"/>
        <v>7.2253615591968465E-6</v>
      </c>
      <c r="AQ53" s="5">
        <f t="shared" si="144"/>
        <v>1.6075148478817069E-6</v>
      </c>
      <c r="AR53" s="5">
        <f t="shared" si="145"/>
        <v>1.1654819332547028E-3</v>
      </c>
      <c r="AS53" s="5">
        <f t="shared" si="146"/>
        <v>5.7590223439110428E-4</v>
      </c>
      <c r="AT53" s="5">
        <f t="shared" si="147"/>
        <v>1.4228593945273332E-4</v>
      </c>
      <c r="AU53" s="5">
        <f t="shared" si="148"/>
        <v>2.3436024793747663E-5</v>
      </c>
      <c r="AV53" s="5">
        <f t="shared" si="149"/>
        <v>2.8951240381465043E-6</v>
      </c>
      <c r="AW53" s="5">
        <f t="shared" si="150"/>
        <v>3.4949141008357419E-9</v>
      </c>
      <c r="AX53" s="5">
        <f t="shared" si="151"/>
        <v>5.0656665837536917E-6</v>
      </c>
      <c r="AY53" s="5">
        <f t="shared" si="152"/>
        <v>4.5080840210340605E-6</v>
      </c>
      <c r="AZ53" s="5">
        <f t="shared" si="153"/>
        <v>2.0059375409626025E-6</v>
      </c>
      <c r="BA53" s="5">
        <f t="shared" si="154"/>
        <v>5.9504738590625195E-7</v>
      </c>
      <c r="BB53" s="5">
        <f t="shared" si="155"/>
        <v>1.323874937192518E-7</v>
      </c>
      <c r="BC53" s="5">
        <f t="shared" si="156"/>
        <v>2.3563096194864967E-8</v>
      </c>
      <c r="BD53" s="5">
        <f t="shared" si="157"/>
        <v>1.7286604481497785E-4</v>
      </c>
      <c r="BE53" s="5">
        <f t="shared" si="158"/>
        <v>8.5418691288749606E-5</v>
      </c>
      <c r="BF53" s="5">
        <f t="shared" si="159"/>
        <v>2.1104065952605512E-5</v>
      </c>
      <c r="BG53" s="5">
        <f t="shared" si="160"/>
        <v>3.4760666782430096E-6</v>
      </c>
      <c r="BH53" s="5">
        <f t="shared" si="161"/>
        <v>4.2940918039420312E-7</v>
      </c>
      <c r="BI53" s="5">
        <f t="shared" si="162"/>
        <v>4.24369866921018E-8</v>
      </c>
      <c r="BJ53" s="8">
        <f t="shared" si="163"/>
        <v>0.19479527617652431</v>
      </c>
      <c r="BK53" s="8">
        <f t="shared" si="164"/>
        <v>0.37346607458507342</v>
      </c>
      <c r="BL53" s="8">
        <f t="shared" si="165"/>
        <v>0.40226942617925915</v>
      </c>
      <c r="BM53" s="8">
        <f t="shared" si="166"/>
        <v>0.16262234983310023</v>
      </c>
      <c r="BN53" s="8">
        <f t="shared" si="167"/>
        <v>0.83733625908294707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1.2908366533864499</v>
      </c>
      <c r="F54">
        <f>VLOOKUP(B54,home!$B$2:$E$405,3,FALSE)</f>
        <v>0.65</v>
      </c>
      <c r="G54">
        <f>VLOOKUP(C54,away!$B$2:$E$405,4,FALSE)</f>
        <v>1.55</v>
      </c>
      <c r="H54">
        <f>VLOOKUP(A54,away!$A$2:$E$405,3,FALSE)</f>
        <v>1.1235059760956201</v>
      </c>
      <c r="I54">
        <f>VLOOKUP(C54,away!$B$2:$E$405,3,FALSE)</f>
        <v>1.23</v>
      </c>
      <c r="J54">
        <f>VLOOKUP(B54,home!$B$2:$E$405,4,FALSE)</f>
        <v>1.1100000000000001</v>
      </c>
      <c r="K54" s="3">
        <f t="shared" si="112"/>
        <v>1.3005179282868482</v>
      </c>
      <c r="L54" s="3">
        <f t="shared" si="113"/>
        <v>1.5339227091633503</v>
      </c>
      <c r="M54" s="5">
        <f t="shared" si="114"/>
        <v>5.8751379966032233E-2</v>
      </c>
      <c r="N54" s="5">
        <f t="shared" si="115"/>
        <v>7.640722295741767E-2</v>
      </c>
      <c r="O54" s="5">
        <f t="shared" si="116"/>
        <v>9.0120075924581544E-2</v>
      </c>
      <c r="P54" s="5">
        <f t="shared" si="117"/>
        <v>0.11720277443849025</v>
      </c>
      <c r="Q54" s="5">
        <f t="shared" si="118"/>
        <v>4.9684481653366072E-2</v>
      </c>
      <c r="R54" s="5">
        <f t="shared" si="119"/>
        <v>6.9118615506120487E-2</v>
      </c>
      <c r="S54" s="5">
        <f t="shared" si="120"/>
        <v>5.8451777405150028E-2</v>
      </c>
      <c r="T54" s="5">
        <f t="shared" si="121"/>
        <v>7.6212154701108065E-2</v>
      </c>
      <c r="U54" s="5">
        <f t="shared" si="122"/>
        <v>8.9889998644075028E-2</v>
      </c>
      <c r="V54" s="5">
        <f t="shared" si="123"/>
        <v>1.2956122121359258E-2</v>
      </c>
      <c r="W54" s="5">
        <f t="shared" si="124"/>
        <v>2.1538519715947189E-2</v>
      </c>
      <c r="X54" s="5">
        <f t="shared" si="125"/>
        <v>3.3038424514053949E-2</v>
      </c>
      <c r="Y54" s="5">
        <f t="shared" si="126"/>
        <v>2.5339194818543243E-2</v>
      </c>
      <c r="Z54" s="5">
        <f t="shared" si="127"/>
        <v>3.5340871316922755E-2</v>
      </c>
      <c r="AA54" s="5">
        <f t="shared" si="128"/>
        <v>4.5961436748936477E-2</v>
      </c>
      <c r="AB54" s="5">
        <f t="shared" si="129"/>
        <v>2.9886836250906941E-2</v>
      </c>
      <c r="AC54" s="5">
        <f t="shared" si="130"/>
        <v>1.6153806296391865E-3</v>
      </c>
      <c r="AD54" s="5">
        <f t="shared" si="131"/>
        <v>7.0028077598372684E-3</v>
      </c>
      <c r="AE54" s="5">
        <f t="shared" si="132"/>
        <v>1.0741765850719715E-2</v>
      </c>
      <c r="AF54" s="5">
        <f t="shared" si="133"/>
        <v>8.238519287467173E-3</v>
      </c>
      <c r="AG54" s="5">
        <f t="shared" si="134"/>
        <v>4.2124172749753866E-3</v>
      </c>
      <c r="AH54" s="5">
        <f t="shared" si="135"/>
        <v>1.3552541268661882E-2</v>
      </c>
      <c r="AI54" s="5">
        <f t="shared" si="136"/>
        <v>1.7625322893742162E-2</v>
      </c>
      <c r="AJ54" s="5">
        <f t="shared" si="137"/>
        <v>1.1461024207578158E-2</v>
      </c>
      <c r="AK54" s="5">
        <f t="shared" si="138"/>
        <v>4.9684224861616545E-3</v>
      </c>
      <c r="AL54" s="5">
        <f t="shared" si="139"/>
        <v>1.2890052398930506E-4</v>
      </c>
      <c r="AM54" s="5">
        <f t="shared" si="140"/>
        <v>1.8214554080029262E-3</v>
      </c>
      <c r="AN54" s="5">
        <f t="shared" si="141"/>
        <v>2.7939718140640841E-3</v>
      </c>
      <c r="AO54" s="5">
        <f t="shared" si="142"/>
        <v>2.1428684071776107E-3</v>
      </c>
      <c r="AP54" s="5">
        <f t="shared" si="143"/>
        <v>1.0956648375061444E-3</v>
      </c>
      <c r="AQ54" s="5">
        <f t="shared" si="144"/>
        <v>4.2016629397061199E-4</v>
      </c>
      <c r="AR54" s="5">
        <f t="shared" si="145"/>
        <v>4.1577101637747848E-3</v>
      </c>
      <c r="AS54" s="5">
        <f t="shared" si="146"/>
        <v>5.4071766086095556E-3</v>
      </c>
      <c r="AT54" s="5">
        <f t="shared" si="147"/>
        <v>3.5160650604550026E-3</v>
      </c>
      <c r="AU54" s="5">
        <f t="shared" si="148"/>
        <v>1.5242352160482375E-3</v>
      </c>
      <c r="AV54" s="5">
        <f t="shared" si="149"/>
        <v>4.9557380634922754E-4</v>
      </c>
      <c r="AW54" s="5">
        <f t="shared" si="150"/>
        <v>7.1428577728993512E-6</v>
      </c>
      <c r="AX54" s="5">
        <f t="shared" si="151"/>
        <v>3.9480590228047302E-4</v>
      </c>
      <c r="AY54" s="5">
        <f t="shared" si="152"/>
        <v>6.0560173921974411E-4</v>
      </c>
      <c r="AZ54" s="5">
        <f t="shared" si="153"/>
        <v>4.6447313024899342E-4</v>
      </c>
      <c r="BA54" s="5">
        <f t="shared" si="154"/>
        <v>2.374886274283725E-4</v>
      </c>
      <c r="BB54" s="5">
        <f t="shared" si="155"/>
        <v>9.1072299695103733E-5</v>
      </c>
      <c r="BC54" s="5">
        <f t="shared" si="156"/>
        <v>2.7939573735609994E-5</v>
      </c>
      <c r="BD54" s="5">
        <f t="shared" si="157"/>
        <v>1.0629343397222369E-3</v>
      </c>
      <c r="BE54" s="5">
        <f t="shared" si="158"/>
        <v>1.3823651654005123E-3</v>
      </c>
      <c r="BF54" s="5">
        <f t="shared" si="159"/>
        <v>8.9889534052129034E-4</v>
      </c>
      <c r="BG54" s="5">
        <f t="shared" si="160"/>
        <v>3.8967650200048322E-4</v>
      </c>
      <c r="BH54" s="5">
        <f t="shared" si="161"/>
        <v>1.2669531927093355E-4</v>
      </c>
      <c r="BI54" s="5">
        <f t="shared" si="162"/>
        <v>3.2953906828375067E-5</v>
      </c>
      <c r="BJ54" s="8">
        <f t="shared" si="163"/>
        <v>0.32251101656676545</v>
      </c>
      <c r="BK54" s="8">
        <f t="shared" si="164"/>
        <v>0.24971193682388004</v>
      </c>
      <c r="BL54" s="8">
        <f t="shared" si="165"/>
        <v>0.39157855535974501</v>
      </c>
      <c r="BM54" s="8">
        <f t="shared" si="166"/>
        <v>0.53725937073985786</v>
      </c>
      <c r="BN54" s="8">
        <f t="shared" si="167"/>
        <v>0.46128455044600825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1.2908366533864499</v>
      </c>
      <c r="F55">
        <f>VLOOKUP(B55,home!$B$2:$E$405,3,FALSE)</f>
        <v>1.25</v>
      </c>
      <c r="G55">
        <f>VLOOKUP(C55,away!$B$2:$E$405,4,FALSE)</f>
        <v>0.77</v>
      </c>
      <c r="H55">
        <f>VLOOKUP(A55,away!$A$2:$E$405,3,FALSE)</f>
        <v>1.1235059760956201</v>
      </c>
      <c r="I55">
        <f>VLOOKUP(C55,away!$B$2:$E$405,3,FALSE)</f>
        <v>0.84</v>
      </c>
      <c r="J55">
        <f>VLOOKUP(B55,home!$B$2:$E$405,4,FALSE)</f>
        <v>1.44</v>
      </c>
      <c r="K55" s="3">
        <f t="shared" si="112"/>
        <v>1.2424302788844579</v>
      </c>
      <c r="L55" s="3">
        <f t="shared" si="113"/>
        <v>1.3589928286852619</v>
      </c>
      <c r="M55" s="5">
        <f t="shared" si="114"/>
        <v>7.4167954098012759E-2</v>
      </c>
      <c r="N55" s="5">
        <f t="shared" si="115"/>
        <v>9.2148511894283663E-2</v>
      </c>
      <c r="O55" s="5">
        <f t="shared" si="116"/>
        <v>0.10079371773745702</v>
      </c>
      <c r="P55" s="5">
        <f t="shared" si="117"/>
        <v>0.12522916683835006</v>
      </c>
      <c r="Q55" s="5">
        <f t="shared" si="118"/>
        <v>5.7244050665801328E-2</v>
      </c>
      <c r="R55" s="5">
        <f t="shared" si="119"/>
        <v>6.8488969790865301E-2</v>
      </c>
      <c r="S55" s="5">
        <f t="shared" si="120"/>
        <v>5.2860916880298259E-2</v>
      </c>
      <c r="T55" s="5">
        <f t="shared" si="121"/>
        <v>7.7794254339719787E-2</v>
      </c>
      <c r="U55" s="5">
        <f t="shared" si="122"/>
        <v>8.5092769837773974E-2</v>
      </c>
      <c r="V55" s="5">
        <f t="shared" si="123"/>
        <v>9.9170242274762132E-3</v>
      </c>
      <c r="W55" s="5">
        <f t="shared" si="124"/>
        <v>2.3707247277729198E-2</v>
      </c>
      <c r="X55" s="5">
        <f t="shared" si="125"/>
        <v>3.2217979038302175E-2</v>
      </c>
      <c r="Y55" s="5">
        <f t="shared" si="126"/>
        <v>2.1892001233892375E-2</v>
      </c>
      <c r="Z55" s="5">
        <f t="shared" si="127"/>
        <v>3.1025339596609157E-2</v>
      </c>
      <c r="AA55" s="5">
        <f t="shared" si="128"/>
        <v>3.8546821327500126E-2</v>
      </c>
      <c r="AB55" s="5">
        <f t="shared" si="129"/>
        <v>2.3945868986017679E-2</v>
      </c>
      <c r="AC55" s="5">
        <f t="shared" si="130"/>
        <v>1.046527351861265E-3</v>
      </c>
      <c r="AD55" s="5">
        <f t="shared" si="131"/>
        <v>7.3636504617129736E-3</v>
      </c>
      <c r="AE55" s="5">
        <f t="shared" si="132"/>
        <v>1.0007148170412849E-2</v>
      </c>
      <c r="AF55" s="5">
        <f t="shared" si="133"/>
        <v>6.7998212995909512E-3</v>
      </c>
      <c r="AG55" s="5">
        <f t="shared" si="134"/>
        <v>3.0803027941617997E-3</v>
      </c>
      <c r="AH55" s="5">
        <f t="shared" si="135"/>
        <v>1.0540803504829183E-2</v>
      </c>
      <c r="AI55" s="5">
        <f t="shared" si="136"/>
        <v>1.3096213438171193E-2</v>
      </c>
      <c r="AJ55" s="5">
        <f t="shared" si="137"/>
        <v>8.1355660571587121E-3</v>
      </c>
      <c r="AK55" s="5">
        <f t="shared" si="138"/>
        <v>3.3692912017595431E-3</v>
      </c>
      <c r="AL55" s="5">
        <f t="shared" si="139"/>
        <v>7.0680525000833166E-5</v>
      </c>
      <c r="AM55" s="5">
        <f t="shared" si="140"/>
        <v>1.8297644593507423E-3</v>
      </c>
      <c r="AN55" s="5">
        <f t="shared" si="141"/>
        <v>2.4866367784408239E-3</v>
      </c>
      <c r="AO55" s="5">
        <f t="shared" si="142"/>
        <v>1.6896607747230515E-3</v>
      </c>
      <c r="AP55" s="5">
        <f t="shared" si="143"/>
        <v>7.6541229191980347E-4</v>
      </c>
      <c r="AQ55" s="5">
        <f t="shared" si="144"/>
        <v>2.6004745392664075E-4</v>
      </c>
      <c r="AR55" s="5">
        <f t="shared" si="145"/>
        <v>2.8649752743286671E-3</v>
      </c>
      <c r="AS55" s="5">
        <f t="shared" si="146"/>
        <v>3.559532029081242E-3</v>
      </c>
      <c r="AT55" s="5">
        <f t="shared" si="147"/>
        <v>2.2112351857947843E-3</v>
      </c>
      <c r="AU55" s="5">
        <f t="shared" si="148"/>
        <v>9.1576851618871337E-4</v>
      </c>
      <c r="AV55" s="5">
        <f t="shared" si="149"/>
        <v>2.8444463324048735E-4</v>
      </c>
      <c r="AW55" s="5">
        <f t="shared" si="150"/>
        <v>3.3150223275130498E-6</v>
      </c>
      <c r="AX55" s="5">
        <f t="shared" si="151"/>
        <v>3.7889246125400204E-4</v>
      </c>
      <c r="AY55" s="5">
        <f t="shared" si="152"/>
        <v>5.1491213768709715E-4</v>
      </c>
      <c r="AZ55" s="5">
        <f t="shared" si="153"/>
        <v>3.4988095125988163E-4</v>
      </c>
      <c r="BA55" s="5">
        <f t="shared" si="154"/>
        <v>1.5849523455191891E-4</v>
      </c>
      <c r="BB55" s="5">
        <f t="shared" si="155"/>
        <v>5.3848471784211582E-5</v>
      </c>
      <c r="BC55" s="5">
        <f t="shared" si="156"/>
        <v>1.4635937398080843E-5</v>
      </c>
      <c r="BD55" s="5">
        <f t="shared" si="157"/>
        <v>6.4891347536220835E-4</v>
      </c>
      <c r="BE55" s="5">
        <f t="shared" si="158"/>
        <v>8.0622975016615131E-4</v>
      </c>
      <c r="BF55" s="5">
        <f t="shared" si="159"/>
        <v>5.0084212667193915E-4</v>
      </c>
      <c r="BG55" s="5">
        <f t="shared" si="160"/>
        <v>2.074204743727008E-4</v>
      </c>
      <c r="BH55" s="5">
        <f t="shared" si="161"/>
        <v>6.4426369455305307E-5</v>
      </c>
      <c r="BI55" s="5">
        <f t="shared" si="162"/>
        <v>1.600905443397361E-5</v>
      </c>
      <c r="BJ55" s="8">
        <f t="shared" si="163"/>
        <v>0.34075715412790342</v>
      </c>
      <c r="BK55" s="8">
        <f t="shared" si="164"/>
        <v>0.26380718205868647</v>
      </c>
      <c r="BL55" s="8">
        <f t="shared" si="165"/>
        <v>0.36408981877062901</v>
      </c>
      <c r="BM55" s="8">
        <f t="shared" si="166"/>
        <v>0.48109552641369835</v>
      </c>
      <c r="BN55" s="8">
        <f t="shared" si="167"/>
        <v>0.51807237102477022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1.2908366533864499</v>
      </c>
      <c r="F56">
        <f>VLOOKUP(B56,home!$B$2:$E$405,3,FALSE)</f>
        <v>1.1599999999999999</v>
      </c>
      <c r="G56">
        <f>VLOOKUP(C56,away!$B$2:$E$405,4,FALSE)</f>
        <v>0.45</v>
      </c>
      <c r="H56">
        <f>VLOOKUP(A56,away!$A$2:$E$405,3,FALSE)</f>
        <v>1.1235059760956201</v>
      </c>
      <c r="I56">
        <f>VLOOKUP(C56,away!$B$2:$E$405,3,FALSE)</f>
        <v>0.71</v>
      </c>
      <c r="J56">
        <f>VLOOKUP(B56,home!$B$2:$E$405,4,FALSE)</f>
        <v>0.74</v>
      </c>
      <c r="K56" s="3">
        <f t="shared" si="112"/>
        <v>0.67381673306772683</v>
      </c>
      <c r="L56" s="3">
        <f t="shared" si="113"/>
        <v>0.59029003984063877</v>
      </c>
      <c r="M56" s="5">
        <f t="shared" si="114"/>
        <v>0.2824915125526567</v>
      </c>
      <c r="N56" s="5">
        <f t="shared" si="115"/>
        <v>0.19034750810759185</v>
      </c>
      <c r="O56" s="5">
        <f t="shared" si="116"/>
        <v>0.16675192619935</v>
      </c>
      <c r="P56" s="5">
        <f t="shared" si="117"/>
        <v>0.11236023814439669</v>
      </c>
      <c r="Q56" s="5">
        <f t="shared" si="118"/>
        <v>6.4129668030320094E-2</v>
      </c>
      <c r="R56" s="5">
        <f t="shared" si="119"/>
        <v>4.9216000579858789E-2</v>
      </c>
      <c r="S56" s="5">
        <f t="shared" si="120"/>
        <v>1.1172745511701224E-2</v>
      </c>
      <c r="T56" s="5">
        <f t="shared" si="121"/>
        <v>3.7855104296584577E-2</v>
      </c>
      <c r="U56" s="5">
        <f t="shared" si="122"/>
        <v>3.3162564725379789E-2</v>
      </c>
      <c r="V56" s="5">
        <f t="shared" si="123"/>
        <v>4.9376993669165222E-4</v>
      </c>
      <c r="W56" s="5">
        <f t="shared" si="124"/>
        <v>1.4403881134969375E-2</v>
      </c>
      <c r="X56" s="5">
        <f t="shared" si="125"/>
        <v>8.502467569020896E-3</v>
      </c>
      <c r="Y56" s="5">
        <f t="shared" si="126"/>
        <v>2.5094609600305423E-3</v>
      </c>
      <c r="Z56" s="5">
        <f t="shared" si="127"/>
        <v>9.6839049810272509E-3</v>
      </c>
      <c r="AA56" s="5">
        <f t="shared" si="128"/>
        <v>6.5251772176540676E-3</v>
      </c>
      <c r="AB56" s="5">
        <f t="shared" si="129"/>
        <v>2.1983867977438116E-3</v>
      </c>
      <c r="AC56" s="5">
        <f t="shared" si="130"/>
        <v>1.2274728887844941E-5</v>
      </c>
      <c r="AD56" s="5">
        <f t="shared" si="131"/>
        <v>2.4263940324652307E-3</v>
      </c>
      <c r="AE56" s="5">
        <f t="shared" si="132"/>
        <v>1.4322762300929891E-3</v>
      </c>
      <c r="AF56" s="5">
        <f t="shared" si="133"/>
        <v>4.227291964621952E-4</v>
      </c>
      <c r="AG56" s="5">
        <f t="shared" si="134"/>
        <v>8.317761140715683E-5</v>
      </c>
      <c r="AH56" s="5">
        <f t="shared" si="135"/>
        <v>1.4290781642658837E-3</v>
      </c>
      <c r="AI56" s="5">
        <f t="shared" si="136"/>
        <v>9.6293677994406187E-4</v>
      </c>
      <c r="AJ56" s="5">
        <f t="shared" si="137"/>
        <v>3.2442145760633214E-4</v>
      </c>
      <c r="AK56" s="5">
        <f t="shared" si="138"/>
        <v>7.2866868900456255E-5</v>
      </c>
      <c r="AL56" s="5">
        <f t="shared" si="139"/>
        <v>1.9528961398287416E-7</v>
      </c>
      <c r="AM56" s="5">
        <f t="shared" si="140"/>
        <v>3.2698898001815008E-4</v>
      </c>
      <c r="AN56" s="5">
        <f t="shared" si="141"/>
        <v>1.9301833804236362E-4</v>
      </c>
      <c r="AO56" s="5">
        <f t="shared" si="142"/>
        <v>5.6968401226500355E-5</v>
      </c>
      <c r="AP56" s="5">
        <f t="shared" si="143"/>
        <v>1.1209293276549464E-5</v>
      </c>
      <c r="AQ56" s="5">
        <f t="shared" si="144"/>
        <v>1.6541835436999466E-6</v>
      </c>
      <c r="AR56" s="5">
        <f t="shared" si="145"/>
        <v>1.6871412130397911E-4</v>
      </c>
      <c r="AS56" s="5">
        <f t="shared" si="146"/>
        <v>1.1368239803943935E-4</v>
      </c>
      <c r="AT56" s="5">
        <f t="shared" si="147"/>
        <v>3.8300551027119986E-5</v>
      </c>
      <c r="AU56" s="5">
        <f t="shared" si="148"/>
        <v>8.6025173892625858E-6</v>
      </c>
      <c r="AV56" s="5">
        <f t="shared" si="149"/>
        <v>1.4491300408478062E-6</v>
      </c>
      <c r="AW56" s="5">
        <f t="shared" si="150"/>
        <v>2.1576643858904605E-9</v>
      </c>
      <c r="AX56" s="5">
        <f t="shared" si="151"/>
        <v>3.6721774377496334E-5</v>
      </c>
      <c r="AY56" s="5">
        <f t="shared" si="152"/>
        <v>2.1676497660311256E-5</v>
      </c>
      <c r="AZ56" s="5">
        <f t="shared" si="153"/>
        <v>6.397710333755322E-6</v>
      </c>
      <c r="BA56" s="5">
        <f t="shared" si="154"/>
        <v>1.2588348959337655E-6</v>
      </c>
      <c r="BB56" s="5">
        <f t="shared" si="155"/>
        <v>1.8576942521838215E-7</v>
      </c>
      <c r="BC56" s="5">
        <f t="shared" si="156"/>
        <v>2.1931568282666275E-8</v>
      </c>
      <c r="BD56" s="5">
        <f t="shared" si="157"/>
        <v>1.659837756436736E-5</v>
      </c>
      <c r="BE56" s="5">
        <f t="shared" si="158"/>
        <v>1.1184264544646665E-5</v>
      </c>
      <c r="BF56" s="5">
        <f t="shared" si="159"/>
        <v>3.7680722986195115E-6</v>
      </c>
      <c r="BG56" s="5">
        <f t="shared" si="160"/>
        <v>8.4633005540626635E-7</v>
      </c>
      <c r="BH56" s="5">
        <f t="shared" si="161"/>
        <v>1.4256783825771963E-7</v>
      </c>
      <c r="BI56" s="5">
        <f t="shared" si="162"/>
        <v>1.9212919003068951E-8</v>
      </c>
      <c r="BJ56" s="8">
        <f t="shared" si="163"/>
        <v>0.32276876888331313</v>
      </c>
      <c r="BK56" s="8">
        <f t="shared" si="164"/>
        <v>0.40655241266160835</v>
      </c>
      <c r="BL56" s="8">
        <f t="shared" si="165"/>
        <v>0.26100666633372416</v>
      </c>
      <c r="BM56" s="8">
        <f t="shared" si="166"/>
        <v>0.1346932249055029</v>
      </c>
      <c r="BN56" s="8">
        <f t="shared" si="167"/>
        <v>0.86529685361417397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1.2908366533864499</v>
      </c>
      <c r="F57">
        <f>VLOOKUP(B57,home!$B$2:$E$405,3,FALSE)</f>
        <v>1.23</v>
      </c>
      <c r="G57">
        <f>VLOOKUP(C57,away!$B$2:$E$405,4,FALSE)</f>
        <v>1.42</v>
      </c>
      <c r="H57">
        <f>VLOOKUP(A57,away!$A$2:$E$405,3,FALSE)</f>
        <v>1.1235059760956201</v>
      </c>
      <c r="I57">
        <f>VLOOKUP(C57,away!$B$2:$E$405,3,FALSE)</f>
        <v>0.52</v>
      </c>
      <c r="J57">
        <f>VLOOKUP(B57,home!$B$2:$E$405,4,FALSE)</f>
        <v>0.82</v>
      </c>
      <c r="K57" s="3">
        <f t="shared" si="112"/>
        <v>2.2545752988047734</v>
      </c>
      <c r="L57" s="3">
        <f t="shared" si="113"/>
        <v>0.47906294820717243</v>
      </c>
      <c r="M57" s="5">
        <f t="shared" si="114"/>
        <v>6.4982436908059674E-2</v>
      </c>
      <c r="N57" s="5">
        <f t="shared" si="115"/>
        <v>0.14650779710905096</v>
      </c>
      <c r="O57" s="5">
        <f t="shared" si="116"/>
        <v>3.1130677806861635E-2</v>
      </c>
      <c r="P57" s="5">
        <f t="shared" si="117"/>
        <v>7.0186457218400194E-2</v>
      </c>
      <c r="Q57" s="5">
        <f t="shared" si="118"/>
        <v>0.16515643022218388</v>
      </c>
      <c r="R57" s="5">
        <f t="shared" si="119"/>
        <v>7.4567771449213635E-3</v>
      </c>
      <c r="S57" s="5">
        <f t="shared" si="120"/>
        <v>1.8951808408786151E-2</v>
      </c>
      <c r="T57" s="5">
        <f t="shared" si="121"/>
        <v>7.9120326377611558E-2</v>
      </c>
      <c r="U57" s="5">
        <f t="shared" si="122"/>
        <v>1.6811865559631687E-2</v>
      </c>
      <c r="V57" s="5">
        <f t="shared" si="123"/>
        <v>2.274392817822388E-3</v>
      </c>
      <c r="W57" s="5">
        <f t="shared" si="124"/>
        <v>0.12411920267256997</v>
      </c>
      <c r="X57" s="5">
        <f t="shared" si="125"/>
        <v>5.9460911161444918E-2</v>
      </c>
      <c r="Y57" s="5">
        <f t="shared" si="126"/>
        <v>1.4242759702043282E-2</v>
      </c>
      <c r="Z57" s="5">
        <f t="shared" si="127"/>
        <v>1.1907552143899634E-3</v>
      </c>
      <c r="AA57" s="5">
        <f t="shared" si="128"/>
        <v>2.6846472932865934E-3</v>
      </c>
      <c r="AB57" s="5">
        <f t="shared" si="129"/>
        <v>3.0263697367235247E-3</v>
      </c>
      <c r="AC57" s="5">
        <f t="shared" si="130"/>
        <v>1.5353338321224234E-4</v>
      </c>
      <c r="AD57" s="5">
        <f t="shared" si="131"/>
        <v>6.9959022113229935E-2</v>
      </c>
      <c r="AE57" s="5">
        <f t="shared" si="132"/>
        <v>3.3514775387254697E-2</v>
      </c>
      <c r="AF57" s="5">
        <f t="shared" si="133"/>
        <v>8.0278435527597076E-3</v>
      </c>
      <c r="AG57" s="5">
        <f t="shared" si="134"/>
        <v>1.2819474667103356E-3</v>
      </c>
      <c r="AH57" s="5">
        <f t="shared" si="135"/>
        <v>1.4261167589967987E-4</v>
      </c>
      <c r="AI57" s="5">
        <f t="shared" si="136"/>
        <v>3.2152876180457023E-4</v>
      </c>
      <c r="AJ57" s="5">
        <f t="shared" si="137"/>
        <v>3.6245540210993397E-4</v>
      </c>
      <c r="AK57" s="5">
        <f t="shared" si="138"/>
        <v>2.7239433217180289E-4</v>
      </c>
      <c r="AL57" s="5">
        <f t="shared" si="139"/>
        <v>6.6331548924018652E-6</v>
      </c>
      <c r="AM57" s="5">
        <f t="shared" si="140"/>
        <v>3.154557663700501E-2</v>
      </c>
      <c r="AN57" s="5">
        <f t="shared" si="141"/>
        <v>1.5112316946618916E-2</v>
      </c>
      <c r="AO57" s="5">
        <f t="shared" si="142"/>
        <v>3.6198755553442357E-3</v>
      </c>
      <c r="AP57" s="5">
        <f t="shared" si="143"/>
        <v>5.78049418562095E-4</v>
      </c>
      <c r="AQ57" s="5">
        <f t="shared" si="144"/>
        <v>6.9230514666449771E-5</v>
      </c>
      <c r="AR57" s="5">
        <f t="shared" si="145"/>
        <v>1.3663993981053286E-5</v>
      </c>
      <c r="AS57" s="5">
        <f t="shared" si="146"/>
        <v>3.0806503312699836E-5</v>
      </c>
      <c r="AT57" s="5">
        <f t="shared" si="147"/>
        <v>3.4727790705680241E-5</v>
      </c>
      <c r="AU57" s="5">
        <f t="shared" si="148"/>
        <v>2.6098806369029553E-5</v>
      </c>
      <c r="AV57" s="5">
        <f t="shared" si="149"/>
        <v>1.4710431041975687E-5</v>
      </c>
      <c r="AW57" s="5">
        <f t="shared" si="150"/>
        <v>1.9901003009016421E-7</v>
      </c>
      <c r="AX57" s="5">
        <f t="shared" si="151"/>
        <v>1.1853646312057412E-2</v>
      </c>
      <c r="AY57" s="5">
        <f t="shared" si="152"/>
        <v>5.6786427492592998E-3</v>
      </c>
      <c r="AZ57" s="5">
        <f t="shared" si="153"/>
        <v>1.3602136686377215E-3</v>
      </c>
      <c r="BA57" s="5">
        <f t="shared" si="154"/>
        <v>2.1720932342976024E-4</v>
      </c>
      <c r="BB57" s="5">
        <f t="shared" si="155"/>
        <v>2.6014234715086548E-5</v>
      </c>
      <c r="BC57" s="5">
        <f t="shared" si="156"/>
        <v>2.4924911955925476E-6</v>
      </c>
      <c r="BD57" s="5">
        <f t="shared" si="157"/>
        <v>1.0909855401414069E-6</v>
      </c>
      <c r="BE57" s="5">
        <f t="shared" si="158"/>
        <v>2.4597090501559997E-6</v>
      </c>
      <c r="BF57" s="5">
        <f t="shared" si="159"/>
        <v>2.7727996333641346E-6</v>
      </c>
      <c r="BG57" s="5">
        <f t="shared" si="160"/>
        <v>2.0838285206392367E-6</v>
      </c>
      <c r="BH57" s="5">
        <f t="shared" si="161"/>
        <v>1.1745370773945292E-6</v>
      </c>
      <c r="BI57" s="5">
        <f t="shared" si="162"/>
        <v>5.2961645644481084E-7</v>
      </c>
      <c r="BJ57" s="8">
        <f t="shared" si="163"/>
        <v>0.77145428361635071</v>
      </c>
      <c r="BK57" s="8">
        <f t="shared" si="164"/>
        <v>0.16223390464043239</v>
      </c>
      <c r="BL57" s="8">
        <f t="shared" si="165"/>
        <v>6.2339446715099382E-2</v>
      </c>
      <c r="BM57" s="8">
        <f t="shared" si="166"/>
        <v>0.50611937003756535</v>
      </c>
      <c r="BN57" s="8">
        <f t="shared" si="167"/>
        <v>0.48542057640947772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1.2908366533864499</v>
      </c>
      <c r="F58">
        <f>VLOOKUP(B58,home!$B$2:$E$405,3,FALSE)</f>
        <v>1.55</v>
      </c>
      <c r="G58">
        <f>VLOOKUP(C58,away!$B$2:$E$405,4,FALSE)</f>
        <v>1.29</v>
      </c>
      <c r="H58">
        <f>VLOOKUP(A58,away!$A$2:$E$405,3,FALSE)</f>
        <v>1.1235059760956201</v>
      </c>
      <c r="I58">
        <f>VLOOKUP(C58,away!$B$2:$E$405,3,FALSE)</f>
        <v>0.65</v>
      </c>
      <c r="J58">
        <f>VLOOKUP(B58,home!$B$2:$E$405,4,FALSE)</f>
        <v>1.3</v>
      </c>
      <c r="K58" s="3">
        <f t="shared" si="112"/>
        <v>2.5810278884462066</v>
      </c>
      <c r="L58" s="3">
        <f t="shared" si="113"/>
        <v>0.94936254980079904</v>
      </c>
      <c r="M58" s="5">
        <f t="shared" si="114"/>
        <v>2.9293476340420663E-2</v>
      </c>
      <c r="N58" s="5">
        <f t="shared" si="115"/>
        <v>7.5607279384164852E-2</v>
      </c>
      <c r="O58" s="5">
        <f t="shared" si="116"/>
        <v>2.781012939107114E-2</v>
      </c>
      <c r="P58" s="5">
        <f t="shared" si="117"/>
        <v>7.1778719539652119E-2</v>
      </c>
      <c r="Q58" s="5">
        <f t="shared" si="118"/>
        <v>9.7572248330036707E-2</v>
      </c>
      <c r="R58" s="5">
        <f t="shared" si="119"/>
        <v>1.3200947674498717E-2</v>
      </c>
      <c r="S58" s="5">
        <f t="shared" si="120"/>
        <v>4.3970409306139477E-2</v>
      </c>
      <c r="T58" s="5">
        <f t="shared" si="121"/>
        <v>9.2631438464400404E-2</v>
      </c>
      <c r="U58" s="5">
        <f t="shared" si="122"/>
        <v>3.4072014101800281E-2</v>
      </c>
      <c r="V58" s="5">
        <f t="shared" si="123"/>
        <v>1.1971340728834681E-2</v>
      </c>
      <c r="W58" s="5">
        <f t="shared" si="124"/>
        <v>8.3945564692741198E-2</v>
      </c>
      <c r="X58" s="5">
        <f t="shared" si="125"/>
        <v>7.96947753411687E-2</v>
      </c>
      <c r="Y58" s="5">
        <f t="shared" si="126"/>
        <v>3.7829617561846877E-2</v>
      </c>
      <c r="Z58" s="5">
        <f t="shared" si="127"/>
        <v>4.1774951146830112E-3</v>
      </c>
      <c r="AA58" s="5">
        <f t="shared" si="128"/>
        <v>1.0782231394844634E-2</v>
      </c>
      <c r="AB58" s="5">
        <f t="shared" si="129"/>
        <v>1.3914619964887123E-2</v>
      </c>
      <c r="AC58" s="5">
        <f t="shared" si="130"/>
        <v>1.8333593687866381E-3</v>
      </c>
      <c r="AD58" s="5">
        <f t="shared" si="131"/>
        <v>5.4166460895832554E-2</v>
      </c>
      <c r="AE58" s="5">
        <f t="shared" si="132"/>
        <v>5.1423609429752867E-2</v>
      </c>
      <c r="AF58" s="5">
        <f t="shared" si="133"/>
        <v>2.4409824484095292E-2</v>
      </c>
      <c r="AG58" s="5">
        <f t="shared" si="134"/>
        <v>7.7245910708035621E-3</v>
      </c>
      <c r="AH58" s="5">
        <f t="shared" si="135"/>
        <v>9.9148935346396092E-4</v>
      </c>
      <c r="AI58" s="5">
        <f t="shared" si="136"/>
        <v>2.5590616723879817E-3</v>
      </c>
      <c r="AJ58" s="5">
        <f t="shared" si="137"/>
        <v>3.3025047723435853E-3</v>
      </c>
      <c r="AK58" s="5">
        <f t="shared" si="138"/>
        <v>2.8412856397151617E-3</v>
      </c>
      <c r="AL58" s="5">
        <f t="shared" si="139"/>
        <v>1.7969350775339229E-4</v>
      </c>
      <c r="AM58" s="5">
        <f t="shared" si="140"/>
        <v>2.796102923811495E-2</v>
      </c>
      <c r="AN58" s="5">
        <f t="shared" si="141"/>
        <v>2.6545154012551503E-2</v>
      </c>
      <c r="AO58" s="5">
        <f t="shared" si="142"/>
        <v>1.2600487549105401E-2</v>
      </c>
      <c r="AP58" s="5">
        <f t="shared" si="143"/>
        <v>3.9874769961173086E-3</v>
      </c>
      <c r="AQ58" s="5">
        <f t="shared" si="144"/>
        <v>9.4639033207648954E-4</v>
      </c>
      <c r="AR58" s="5">
        <f t="shared" si="145"/>
        <v>1.8825657214097843E-4</v>
      </c>
      <c r="AS58" s="5">
        <f t="shared" si="146"/>
        <v>4.8589546287915045E-4</v>
      </c>
      <c r="AT58" s="5">
        <f t="shared" si="147"/>
        <v>6.2705487028028289E-4</v>
      </c>
      <c r="AU58" s="5">
        <f t="shared" si="148"/>
        <v>5.3948203592647629E-4</v>
      </c>
      <c r="AV58" s="5">
        <f t="shared" si="149"/>
        <v>3.481045450104934E-4</v>
      </c>
      <c r="AW58" s="5">
        <f t="shared" si="150"/>
        <v>1.2230794766419145E-5</v>
      </c>
      <c r="AX58" s="5">
        <f t="shared" si="151"/>
        <v>1.202803270887241E-2</v>
      </c>
      <c r="AY58" s="5">
        <f t="shared" si="152"/>
        <v>1.1418963801582523E-2</v>
      </c>
      <c r="AZ58" s="5">
        <f t="shared" si="153"/>
        <v>5.4203682953767032E-3</v>
      </c>
      <c r="BA58" s="5">
        <f t="shared" si="154"/>
        <v>1.7152982219194131E-3</v>
      </c>
      <c r="BB58" s="5">
        <f t="shared" si="155"/>
        <v>4.0710997340754761E-4</v>
      </c>
      <c r="BC58" s="5">
        <f t="shared" si="156"/>
        <v>7.7298992480705005E-5</v>
      </c>
      <c r="BD58" s="5">
        <f t="shared" si="157"/>
        <v>2.978728989075288E-5</v>
      </c>
      <c r="BE58" s="5">
        <f t="shared" si="158"/>
        <v>7.6881825929264933E-5</v>
      </c>
      <c r="BF58" s="5">
        <f t="shared" si="159"/>
        <v>9.9217068419049745E-5</v>
      </c>
      <c r="BG58" s="5">
        <f t="shared" si="160"/>
        <v>8.5360673533147599E-5</v>
      </c>
      <c r="BH58" s="5">
        <f t="shared" si="161"/>
        <v>5.5079569741401483E-5</v>
      </c>
      <c r="BI58" s="5">
        <f t="shared" si="162"/>
        <v>2.8432381117235015E-5</v>
      </c>
      <c r="BJ58" s="8">
        <f t="shared" si="163"/>
        <v>0.70811301977644803</v>
      </c>
      <c r="BK58" s="8">
        <f t="shared" si="164"/>
        <v>0.17044596259316952</v>
      </c>
      <c r="BL58" s="8">
        <f t="shared" si="165"/>
        <v>0.11203783625988083</v>
      </c>
      <c r="BM58" s="8">
        <f t="shared" si="166"/>
        <v>0.66810478007752094</v>
      </c>
      <c r="BN58" s="8">
        <f t="shared" si="167"/>
        <v>0.31526280065984419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1.2908366533864499</v>
      </c>
      <c r="F59">
        <f>VLOOKUP(B59,home!$B$2:$E$405,3,FALSE)</f>
        <v>0.71</v>
      </c>
      <c r="G59">
        <f>VLOOKUP(C59,away!$B$2:$E$405,4,FALSE)</f>
        <v>0.83</v>
      </c>
      <c r="H59">
        <f>VLOOKUP(A59,away!$A$2:$E$405,3,FALSE)</f>
        <v>1.1235059760956201</v>
      </c>
      <c r="I59">
        <f>VLOOKUP(C59,away!$B$2:$E$405,3,FALSE)</f>
        <v>1.31</v>
      </c>
      <c r="J59">
        <f>VLOOKUP(B59,home!$B$2:$E$405,4,FALSE)</f>
        <v>0.82</v>
      </c>
      <c r="K59" s="3">
        <f t="shared" si="112"/>
        <v>0.76069003984063488</v>
      </c>
      <c r="L59" s="3">
        <f t="shared" si="113"/>
        <v>1.2068701195219151</v>
      </c>
      <c r="M59" s="5">
        <f t="shared" si="114"/>
        <v>0.13979752413874286</v>
      </c>
      <c r="N59" s="5">
        <f t="shared" si="115"/>
        <v>0.10634258420672243</v>
      </c>
      <c r="O59" s="5">
        <f t="shared" si="116"/>
        <v>0.16871745466619242</v>
      </c>
      <c r="P59" s="5">
        <f t="shared" si="117"/>
        <v>0.12834168731183643</v>
      </c>
      <c r="Q59" s="5">
        <f t="shared" si="118"/>
        <v>4.0446872308483865E-2</v>
      </c>
      <c r="R59" s="5">
        <f t="shared" si="119"/>
        <v>0.10181002733921046</v>
      </c>
      <c r="S59" s="5">
        <f t="shared" si="120"/>
        <v>2.9456152395270364E-2</v>
      </c>
      <c r="T59" s="5">
        <f t="shared" si="121"/>
        <v>4.8814121617227563E-2</v>
      </c>
      <c r="U59" s="5">
        <f t="shared" si="122"/>
        <v>7.744587375284015E-2</v>
      </c>
      <c r="V59" s="5">
        <f t="shared" si="123"/>
        <v>3.0047045407786102E-3</v>
      </c>
      <c r="W59" s="5">
        <f t="shared" si="124"/>
        <v>1.0255844302589891E-2</v>
      </c>
      <c r="X59" s="5">
        <f t="shared" si="125"/>
        <v>1.2377472039264814E-2</v>
      </c>
      <c r="Y59" s="5">
        <f t="shared" si="126"/>
        <v>7.4690005797033443E-3</v>
      </c>
      <c r="Z59" s="5">
        <f t="shared" si="127"/>
        <v>4.095715995446747E-2</v>
      </c>
      <c r="AA59" s="5">
        <f t="shared" si="128"/>
        <v>3.1155703637523117E-2</v>
      </c>
      <c r="AB59" s="5">
        <f t="shared" si="129"/>
        <v>1.1849916720645233E-2</v>
      </c>
      <c r="AC59" s="5">
        <f t="shared" si="130"/>
        <v>1.7240507879736456E-4</v>
      </c>
      <c r="AD59" s="5">
        <f t="shared" si="131"/>
        <v>1.9503796527841127E-3</v>
      </c>
      <c r="AE59" s="5">
        <f t="shared" si="132"/>
        <v>2.3538549246686735E-3</v>
      </c>
      <c r="AF59" s="5">
        <f t="shared" si="133"/>
        <v>1.4203985871360653E-3</v>
      </c>
      <c r="AG59" s="5">
        <f t="shared" si="134"/>
        <v>5.7141220420855424E-4</v>
      </c>
      <c r="AH59" s="5">
        <f t="shared" si="135"/>
        <v>1.2357493132381577E-2</v>
      </c>
      <c r="AI59" s="5">
        <f t="shared" si="136"/>
        <v>9.4002219432017149E-3</v>
      </c>
      <c r="AJ59" s="5">
        <f t="shared" si="137"/>
        <v>3.5753276022424604E-3</v>
      </c>
      <c r="AK59" s="5">
        <f t="shared" si="138"/>
        <v>9.0657203206437982E-4</v>
      </c>
      <c r="AL59" s="5">
        <f t="shared" si="139"/>
        <v>6.3310874352893622E-6</v>
      </c>
      <c r="AM59" s="5">
        <f t="shared" si="140"/>
        <v>2.9672687515614219E-4</v>
      </c>
      <c r="AN59" s="5">
        <f t="shared" si="141"/>
        <v>3.5811079928505771E-4</v>
      </c>
      <c r="AO59" s="5">
        <f t="shared" si="142"/>
        <v>2.1609661156762308E-4</v>
      </c>
      <c r="AP59" s="5">
        <f t="shared" si="143"/>
        <v>8.6933514476966064E-5</v>
      </c>
      <c r="AQ59" s="5">
        <f t="shared" si="144"/>
        <v>2.622936525181902E-5</v>
      </c>
      <c r="AR59" s="5">
        <f t="shared" si="145"/>
        <v>2.9827778427337216E-3</v>
      </c>
      <c r="AS59" s="5">
        <f t="shared" si="146"/>
        <v>2.2689693960248778E-3</v>
      </c>
      <c r="AT59" s="5">
        <f t="shared" si="147"/>
        <v>8.6299121012967258E-4</v>
      </c>
      <c r="AU59" s="5">
        <f t="shared" si="148"/>
        <v>2.1882293933855285E-4</v>
      </c>
      <c r="AV59" s="5">
        <f t="shared" si="149"/>
        <v>4.1614107610872143E-5</v>
      </c>
      <c r="AW59" s="5">
        <f t="shared" si="150"/>
        <v>1.6145224017729104E-7</v>
      </c>
      <c r="AX59" s="5">
        <f t="shared" si="151"/>
        <v>3.7619529747385458E-5</v>
      </c>
      <c r="AY59" s="5">
        <f t="shared" si="152"/>
        <v>4.5401886362585333E-5</v>
      </c>
      <c r="AZ59" s="5">
        <f t="shared" si="153"/>
        <v>2.7397090010466883E-5</v>
      </c>
      <c r="BA59" s="5">
        <f t="shared" si="154"/>
        <v>1.102157643182828E-5</v>
      </c>
      <c r="BB59" s="5">
        <f t="shared" si="155"/>
        <v>3.3254028164001269E-6</v>
      </c>
      <c r="BC59" s="5">
        <f t="shared" si="156"/>
        <v>8.0266585889746739E-7</v>
      </c>
      <c r="BD59" s="5">
        <f t="shared" si="157"/>
        <v>5.9997090859456061E-4</v>
      </c>
      <c r="BE59" s="5">
        <f t="shared" si="158"/>
        <v>4.563918943620182E-4</v>
      </c>
      <c r="BF59" s="5">
        <f t="shared" si="159"/>
        <v>1.7358638415259319E-4</v>
      </c>
      <c r="BG59" s="5">
        <f t="shared" si="160"/>
        <v>4.4015144492275964E-5</v>
      </c>
      <c r="BH59" s="5">
        <f t="shared" si="161"/>
        <v>8.3704705043551739E-6</v>
      </c>
      <c r="BI59" s="5">
        <f t="shared" si="162"/>
        <v>1.2734667082885599E-6</v>
      </c>
      <c r="BJ59" s="8">
        <f t="shared" si="163"/>
        <v>0.23311160573975442</v>
      </c>
      <c r="BK59" s="8">
        <f t="shared" si="164"/>
        <v>0.30082420643922353</v>
      </c>
      <c r="BL59" s="8">
        <f t="shared" si="165"/>
        <v>0.42487737459095337</v>
      </c>
      <c r="BM59" s="8">
        <f t="shared" si="166"/>
        <v>0.31426895631908791</v>
      </c>
      <c r="BN59" s="8">
        <f t="shared" si="167"/>
        <v>0.68545614997118842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1.2908366533864499</v>
      </c>
      <c r="F60">
        <f>VLOOKUP(B60,home!$B$2:$E$405,3,FALSE)</f>
        <v>1.23</v>
      </c>
      <c r="G60">
        <f>VLOOKUP(C60,away!$B$2:$E$405,4,FALSE)</f>
        <v>0.9</v>
      </c>
      <c r="H60">
        <f>VLOOKUP(A60,away!$A$2:$E$405,3,FALSE)</f>
        <v>1.1235059760956201</v>
      </c>
      <c r="I60">
        <f>VLOOKUP(C60,away!$B$2:$E$405,3,FALSE)</f>
        <v>0.77</v>
      </c>
      <c r="J60">
        <f>VLOOKUP(B60,home!$B$2:$E$405,4,FALSE)</f>
        <v>0.67</v>
      </c>
      <c r="K60" s="3">
        <f t="shared" si="112"/>
        <v>1.4289561752988003</v>
      </c>
      <c r="L60" s="3">
        <f t="shared" si="113"/>
        <v>0.57961673306773043</v>
      </c>
      <c r="M60" s="5">
        <f t="shared" si="114"/>
        <v>0.13418002529036477</v>
      </c>
      <c r="N60" s="5">
        <f t="shared" si="115"/>
        <v>0.19173737574041594</v>
      </c>
      <c r="O60" s="5">
        <f t="shared" si="116"/>
        <v>7.7772987901746651E-2</v>
      </c>
      <c r="P60" s="5">
        <f t="shared" si="117"/>
        <v>0.11113419133363976</v>
      </c>
      <c r="Q60" s="5">
        <f t="shared" si="118"/>
        <v>0.13699215354992689</v>
      </c>
      <c r="R60" s="5">
        <f t="shared" si="119"/>
        <v>2.253926258426326E-2</v>
      </c>
      <c r="S60" s="5">
        <f t="shared" si="120"/>
        <v>2.3011637642516056E-2</v>
      </c>
      <c r="T60" s="5">
        <f t="shared" si="121"/>
        <v>7.940294449652148E-2</v>
      </c>
      <c r="U60" s="5">
        <f t="shared" si="122"/>
        <v>3.2207618456464179E-2</v>
      </c>
      <c r="V60" s="5">
        <f t="shared" si="123"/>
        <v>2.1177019746664253E-3</v>
      </c>
      <c r="W60" s="5">
        <f t="shared" si="124"/>
        <v>6.5251927927549816E-2</v>
      </c>
      <c r="X60" s="5">
        <f t="shared" si="125"/>
        <v>3.7821109291737418E-2</v>
      </c>
      <c r="Y60" s="5">
        <f t="shared" si="126"/>
        <v>1.0960873904337214E-2</v>
      </c>
      <c r="Z60" s="5">
        <f t="shared" si="127"/>
        <v>4.3547112482821343E-3</v>
      </c>
      <c r="AA60" s="5">
        <f t="shared" si="128"/>
        <v>6.2226915298759034E-3</v>
      </c>
      <c r="AB60" s="5">
        <f t="shared" si="129"/>
        <v>4.4459767442978559E-3</v>
      </c>
      <c r="AC60" s="5">
        <f t="shared" si="130"/>
        <v>1.0962375730427797E-4</v>
      </c>
      <c r="AD60" s="5">
        <f t="shared" si="131"/>
        <v>2.3310536340556135E-2</v>
      </c>
      <c r="AE60" s="5">
        <f t="shared" si="132"/>
        <v>1.3511176919769751E-2</v>
      </c>
      <c r="AF60" s="5">
        <f t="shared" si="133"/>
        <v>3.9156521130685323E-3</v>
      </c>
      <c r="AG60" s="5">
        <f t="shared" si="134"/>
        <v>7.5652582853551285E-4</v>
      </c>
      <c r="AH60" s="5">
        <f t="shared" si="135"/>
        <v>6.3101587679564712E-4</v>
      </c>
      <c r="AI60" s="5">
        <f t="shared" si="136"/>
        <v>9.01694033858727E-4</v>
      </c>
      <c r="AJ60" s="5">
        <f t="shared" si="137"/>
        <v>6.4424062895625678E-4</v>
      </c>
      <c r="AK60" s="5">
        <f t="shared" si="138"/>
        <v>3.068638750418087E-4</v>
      </c>
      <c r="AL60" s="5">
        <f t="shared" si="139"/>
        <v>3.6318215300980297E-6</v>
      </c>
      <c r="AM60" s="5">
        <f t="shared" si="140"/>
        <v>6.6619469706729563E-3</v>
      </c>
      <c r="AN60" s="5">
        <f t="shared" si="141"/>
        <v>3.8613759390119214E-3</v>
      </c>
      <c r="AO60" s="5">
        <f t="shared" si="142"/>
        <v>1.119059053458215E-3</v>
      </c>
      <c r="AP60" s="5">
        <f t="shared" si="143"/>
        <v>2.1620845089177245E-4</v>
      </c>
      <c r="AQ60" s="5">
        <f t="shared" si="144"/>
        <v>3.1329508991880989E-5</v>
      </c>
      <c r="AR60" s="5">
        <f t="shared" si="145"/>
        <v>7.3149472204432525E-5</v>
      </c>
      <c r="AS60" s="5">
        <f t="shared" si="146"/>
        <v>1.0452739002637181E-4</v>
      </c>
      <c r="AT60" s="5">
        <f t="shared" si="147"/>
        <v>7.4682529733025119E-5</v>
      </c>
      <c r="AU60" s="5">
        <f t="shared" si="148"/>
        <v>3.5572687349647493E-5</v>
      </c>
      <c r="AV60" s="5">
        <f t="shared" si="149"/>
        <v>1.2707952815063074E-5</v>
      </c>
      <c r="AW60" s="5">
        <f t="shared" si="150"/>
        <v>8.3556804446140342E-8</v>
      </c>
      <c r="AX60" s="5">
        <f t="shared" si="151"/>
        <v>1.5866050438760417E-3</v>
      </c>
      <c r="AY60" s="5">
        <f t="shared" si="152"/>
        <v>9.1962283220021416E-4</v>
      </c>
      <c r="AZ60" s="5">
        <f t="shared" si="153"/>
        <v>2.665143908271909E-4</v>
      </c>
      <c r="BA60" s="5">
        <f t="shared" si="154"/>
        <v>5.1492066842264241E-5</v>
      </c>
      <c r="BB60" s="5">
        <f t="shared" si="155"/>
        <v>7.4614158905045996E-6</v>
      </c>
      <c r="BC60" s="5">
        <f t="shared" si="156"/>
        <v>8.6495230050278569E-7</v>
      </c>
      <c r="BD60" s="5">
        <f t="shared" si="157"/>
        <v>7.066443017460317E-6</v>
      </c>
      <c r="BE60" s="5">
        <f t="shared" si="158"/>
        <v>1.0097637387197008E-5</v>
      </c>
      <c r="BF60" s="5">
        <f t="shared" si="159"/>
        <v>7.2145406501816039E-6</v>
      </c>
      <c r="BG60" s="5">
        <f t="shared" si="160"/>
        <v>3.4364208046737413E-6</v>
      </c>
      <c r="BH60" s="5">
        <f t="shared" si="161"/>
        <v>1.2276236824409535E-6</v>
      </c>
      <c r="BI60" s="5">
        <f t="shared" si="162"/>
        <v>3.5084408839341074E-7</v>
      </c>
      <c r="BJ60" s="8">
        <f t="shared" si="163"/>
        <v>0.57838275673738204</v>
      </c>
      <c r="BK60" s="8">
        <f t="shared" si="164"/>
        <v>0.27147643465222165</v>
      </c>
      <c r="BL60" s="8">
        <f t="shared" si="165"/>
        <v>0.14600238517305913</v>
      </c>
      <c r="BM60" s="8">
        <f t="shared" si="166"/>
        <v>0.32494075213519202</v>
      </c>
      <c r="BN60" s="8">
        <f t="shared" si="167"/>
        <v>0.67435599640035726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1.2908366533864499</v>
      </c>
      <c r="F61">
        <f>VLOOKUP(B61,home!$B$2:$E$405,3,FALSE)</f>
        <v>0.9</v>
      </c>
      <c r="G61">
        <f>VLOOKUP(C61,away!$B$2:$E$405,4,FALSE)</f>
        <v>0.97</v>
      </c>
      <c r="H61">
        <f>VLOOKUP(A61,away!$A$2:$E$405,3,FALSE)</f>
        <v>1.1235059760956201</v>
      </c>
      <c r="I61">
        <f>VLOOKUP(C61,away!$B$2:$E$405,3,FALSE)</f>
        <v>0.84</v>
      </c>
      <c r="J61">
        <f>VLOOKUP(B61,home!$B$2:$E$405,4,FALSE)</f>
        <v>1.1100000000000001</v>
      </c>
      <c r="K61" s="3">
        <f t="shared" si="112"/>
        <v>1.1269003984063708</v>
      </c>
      <c r="L61" s="3">
        <f t="shared" si="113"/>
        <v>1.0475569721115561</v>
      </c>
      <c r="M61" s="5">
        <f t="shared" si="114"/>
        <v>0.1136698175331512</v>
      </c>
      <c r="N61" s="5">
        <f t="shared" si="115"/>
        <v>0.12809456266488756</v>
      </c>
      <c r="O61" s="5">
        <f t="shared" si="116"/>
        <v>0.11907560987550093</v>
      </c>
      <c r="P61" s="5">
        <f t="shared" si="117"/>
        <v>0.13418635220918357</v>
      </c>
      <c r="Q61" s="5">
        <f t="shared" si="118"/>
        <v>7.2174906850375822E-2</v>
      </c>
      <c r="R61" s="5">
        <f t="shared" si="119"/>
        <v>6.2369242666758327E-2</v>
      </c>
      <c r="S61" s="5">
        <f t="shared" si="120"/>
        <v>3.9601491209299518E-2</v>
      </c>
      <c r="T61" s="5">
        <f t="shared" si="121"/>
        <v>7.5607326882613304E-2</v>
      </c>
      <c r="U61" s="5">
        <f t="shared" si="122"/>
        <v>7.0283924409473578E-2</v>
      </c>
      <c r="V61" s="5">
        <f t="shared" si="123"/>
        <v>5.194362020282668E-3</v>
      </c>
      <c r="W61" s="5">
        <f t="shared" si="124"/>
        <v>2.7111310428210404E-2</v>
      </c>
      <c r="X61" s="5">
        <f t="shared" si="125"/>
        <v>2.8400642262152543E-2</v>
      </c>
      <c r="Y61" s="5">
        <f t="shared" si="126"/>
        <v>1.4875645407082005E-2</v>
      </c>
      <c r="Z61" s="5">
        <f t="shared" si="127"/>
        <v>2.1778445000293412E-2</v>
      </c>
      <c r="AA61" s="5">
        <f t="shared" si="128"/>
        <v>2.454213834750188E-2</v>
      </c>
      <c r="AB61" s="5">
        <f t="shared" si="129"/>
        <v>1.3828272740772073E-2</v>
      </c>
      <c r="AC61" s="5">
        <f t="shared" si="130"/>
        <v>3.8324404549627713E-4</v>
      </c>
      <c r="AD61" s="5">
        <f t="shared" si="131"/>
        <v>7.6379366307172732E-3</v>
      </c>
      <c r="AE61" s="5">
        <f t="shared" si="132"/>
        <v>8.0011737700541267E-3</v>
      </c>
      <c r="AF61" s="5">
        <f t="shared" si="133"/>
        <v>4.1908426839481526E-3</v>
      </c>
      <c r="AG61" s="5">
        <f t="shared" si="134"/>
        <v>1.4633821575308647E-3</v>
      </c>
      <c r="AH61" s="5">
        <f t="shared" si="135"/>
        <v>5.7035404754513545E-3</v>
      </c>
      <c r="AI61" s="5">
        <f t="shared" si="136"/>
        <v>6.4273220341129937E-3</v>
      </c>
      <c r="AJ61" s="5">
        <f t="shared" si="137"/>
        <v>3.6214758804639898E-3</v>
      </c>
      <c r="AK61" s="5">
        <f t="shared" si="138"/>
        <v>1.3603475375046441E-3</v>
      </c>
      <c r="AL61" s="5">
        <f t="shared" si="139"/>
        <v>1.809666685038449E-5</v>
      </c>
      <c r="AM61" s="5">
        <f t="shared" si="140"/>
        <v>1.7214387664315795E-3</v>
      </c>
      <c r="AN61" s="5">
        <f t="shared" si="141"/>
        <v>1.8033051818385176E-3</v>
      </c>
      <c r="AO61" s="5">
        <f t="shared" si="142"/>
        <v>9.4453245803991816E-4</v>
      </c>
      <c r="AP61" s="5">
        <f t="shared" si="143"/>
        <v>3.2981718726846077E-4</v>
      </c>
      <c r="AQ61" s="5">
        <f t="shared" si="144"/>
        <v>8.6375573511324693E-5</v>
      </c>
      <c r="AR61" s="5">
        <f t="shared" si="145"/>
        <v>1.1949567181559055E-3</v>
      </c>
      <c r="AS61" s="5">
        <f t="shared" si="146"/>
        <v>1.3465972017682594E-3</v>
      </c>
      <c r="AT61" s="5">
        <f t="shared" si="147"/>
        <v>7.587404615827779E-4</v>
      </c>
      <c r="AU61" s="5">
        <f t="shared" si="148"/>
        <v>2.8500830948155535E-4</v>
      </c>
      <c r="AV61" s="5">
        <f t="shared" si="149"/>
        <v>8.0293994375972729E-5</v>
      </c>
      <c r="AW61" s="5">
        <f t="shared" si="150"/>
        <v>5.9341603125838616E-7</v>
      </c>
      <c r="AX61" s="5">
        <f t="shared" si="151"/>
        <v>3.2331500528731986E-4</v>
      </c>
      <c r="AY61" s="5">
        <f t="shared" si="152"/>
        <v>3.3869088797701657E-4</v>
      </c>
      <c r="AZ61" s="5">
        <f t="shared" si="153"/>
        <v>1.7739900054548883E-4</v>
      </c>
      <c r="BA61" s="5">
        <f t="shared" si="154"/>
        <v>6.1945186622349536E-5</v>
      </c>
      <c r="BB61" s="5">
        <f t="shared" si="155"/>
        <v>1.6222778033748435E-5</v>
      </c>
      <c r="BC61" s="5">
        <f t="shared" si="156"/>
        <v>3.3988568472542755E-6</v>
      </c>
      <c r="BD61" s="5">
        <f t="shared" si="157"/>
        <v>2.0863087357929366E-4</v>
      </c>
      <c r="BE61" s="5">
        <f t="shared" si="158"/>
        <v>2.351062145563752E-4</v>
      </c>
      <c r="BF61" s="5">
        <f t="shared" si="159"/>
        <v>1.324706434256965E-4</v>
      </c>
      <c r="BG61" s="5">
        <f t="shared" si="160"/>
        <v>4.9760406951188545E-5</v>
      </c>
      <c r="BH61" s="5">
        <f t="shared" si="161"/>
        <v>1.4018755604539377E-5</v>
      </c>
      <c r="BI61" s="5">
        <f t="shared" si="162"/>
        <v>3.1595482551833892E-6</v>
      </c>
      <c r="BJ61" s="8">
        <f t="shared" si="163"/>
        <v>0.37336417061997507</v>
      </c>
      <c r="BK61" s="8">
        <f t="shared" si="164"/>
        <v>0.2933920545722406</v>
      </c>
      <c r="BL61" s="8">
        <f t="shared" si="165"/>
        <v>0.31152061709527656</v>
      </c>
      <c r="BM61" s="8">
        <f t="shared" si="166"/>
        <v>0.37014669801598249</v>
      </c>
      <c r="BN61" s="8">
        <f t="shared" si="167"/>
        <v>0.62957049179985747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1.6785714285714299</v>
      </c>
      <c r="F62">
        <f>VLOOKUP(B62,home!$B$2:$E$405,3,FALSE)</f>
        <v>1.19</v>
      </c>
      <c r="G62">
        <f>VLOOKUP(C62,away!$B$2:$E$405,4,FALSE)</f>
        <v>0.85</v>
      </c>
      <c r="H62">
        <f>VLOOKUP(A62,away!$A$2:$E$405,3,FALSE)</f>
        <v>1.2976190476190499</v>
      </c>
      <c r="I62">
        <f>VLOOKUP(C62,away!$B$2:$E$405,3,FALSE)</f>
        <v>0.94</v>
      </c>
      <c r="J62">
        <f>VLOOKUP(B62,home!$B$2:$E$405,4,FALSE)</f>
        <v>0.99</v>
      </c>
      <c r="K62" s="3">
        <f t="shared" si="112"/>
        <v>1.6978750000000014</v>
      </c>
      <c r="L62" s="3">
        <f t="shared" si="113"/>
        <v>1.2075642857142876</v>
      </c>
      <c r="M62" s="5">
        <f t="shared" si="114"/>
        <v>5.4724745521621154E-2</v>
      </c>
      <c r="N62" s="5">
        <f t="shared" si="115"/>
        <v>9.2915777302522581E-2</v>
      </c>
      <c r="O62" s="5">
        <f t="shared" si="116"/>
        <v>6.6083648236712603E-2</v>
      </c>
      <c r="P62" s="5">
        <f t="shared" si="117"/>
        <v>0.11220177424990849</v>
      </c>
      <c r="Q62" s="5">
        <f t="shared" si="118"/>
        <v>7.8879687693760372E-2</v>
      </c>
      <c r="R62" s="5">
        <f t="shared" si="119"/>
        <v>3.9900126740180064E-2</v>
      </c>
      <c r="S62" s="5">
        <f t="shared" si="120"/>
        <v>5.7511634018716312E-2</v>
      </c>
      <c r="T62" s="5">
        <f t="shared" si="121"/>
        <v>9.525229372728182E-2</v>
      </c>
      <c r="U62" s="5">
        <f t="shared" si="122"/>
        <v>6.774542768898327E-2</v>
      </c>
      <c r="V62" s="5">
        <f t="shared" si="123"/>
        <v>1.3101745868556522E-2</v>
      </c>
      <c r="W62" s="5">
        <f t="shared" si="124"/>
        <v>4.4642616581014483E-2</v>
      </c>
      <c r="X62" s="5">
        <f t="shared" si="125"/>
        <v>5.3908829404069568E-2</v>
      </c>
      <c r="Y62" s="5">
        <f t="shared" si="126"/>
        <v>3.2549188536509337E-2</v>
      </c>
      <c r="Z62" s="5">
        <f t="shared" si="127"/>
        <v>1.6060656015638358E-2</v>
      </c>
      <c r="AA62" s="5">
        <f t="shared" si="128"/>
        <v>2.7268986332551995E-2</v>
      </c>
      <c r="AB62" s="5">
        <f t="shared" si="129"/>
        <v>2.314966508469089E-2</v>
      </c>
      <c r="AC62" s="5">
        <f t="shared" si="130"/>
        <v>1.6789012884064647E-3</v>
      </c>
      <c r="AD62" s="5">
        <f t="shared" si="131"/>
        <v>1.8949395656872498E-2</v>
      </c>
      <c r="AE62" s="5">
        <f t="shared" si="132"/>
        <v>2.2882613431108659E-2</v>
      </c>
      <c r="AF62" s="5">
        <f t="shared" si="133"/>
        <v>1.381611337160645E-2</v>
      </c>
      <c r="AG62" s="5">
        <f t="shared" si="134"/>
        <v>5.5612816916438528E-3</v>
      </c>
      <c r="AH62" s="5">
        <f t="shared" si="135"/>
        <v>4.8485686524068058E-3</v>
      </c>
      <c r="AI62" s="5">
        <f t="shared" si="136"/>
        <v>8.2322635007052117E-3</v>
      </c>
      <c r="AJ62" s="5">
        <f t="shared" si="137"/>
        <v>6.9886771956299398E-3</v>
      </c>
      <c r="AK62" s="5">
        <f t="shared" si="138"/>
        <v>3.9553000978433967E-3</v>
      </c>
      <c r="AL62" s="5">
        <f t="shared" si="139"/>
        <v>1.3768959658313066E-4</v>
      </c>
      <c r="AM62" s="5">
        <f t="shared" si="140"/>
        <v>6.4347410301824823E-3</v>
      </c>
      <c r="AN62" s="5">
        <f t="shared" si="141"/>
        <v>7.7703634558687279E-3</v>
      </c>
      <c r="AO62" s="5">
        <f t="shared" si="142"/>
        <v>4.6916066981632634E-3</v>
      </c>
      <c r="AP62" s="5">
        <f t="shared" si="143"/>
        <v>1.8884722304399624E-3</v>
      </c>
      <c r="AQ62" s="5">
        <f t="shared" si="144"/>
        <v>5.7011290501062558E-4</v>
      </c>
      <c r="AR62" s="5">
        <f t="shared" si="145"/>
        <v>1.1709916682960616E-3</v>
      </c>
      <c r="AS62" s="5">
        <f t="shared" si="146"/>
        <v>1.9881974788081773E-3</v>
      </c>
      <c r="AT62" s="5">
        <f t="shared" si="147"/>
        <v>1.687855397165719E-3</v>
      </c>
      <c r="AU62" s="5">
        <f t="shared" si="148"/>
        <v>9.5525582748758227E-4</v>
      </c>
      <c r="AV62" s="5">
        <f t="shared" si="149"/>
        <v>4.0547624702386978E-4</v>
      </c>
      <c r="AW62" s="5">
        <f t="shared" si="150"/>
        <v>7.8417790328699954E-6</v>
      </c>
      <c r="AX62" s="5">
        <f t="shared" si="151"/>
        <v>1.8208976544368493E-3</v>
      </c>
      <c r="AY62" s="5">
        <f t="shared" si="152"/>
        <v>2.1988509754388556E-3</v>
      </c>
      <c r="AZ62" s="5">
        <f t="shared" si="153"/>
        <v>1.3276269537739935E-3</v>
      </c>
      <c r="BA62" s="5">
        <f t="shared" si="154"/>
        <v>5.3439829804304256E-4</v>
      </c>
      <c r="BB62" s="5">
        <f t="shared" si="155"/>
        <v>1.6133007476581951E-4</v>
      </c>
      <c r="BC62" s="5">
        <f t="shared" si="156"/>
        <v>3.896328729976388E-5</v>
      </c>
      <c r="BD62" s="5">
        <f t="shared" si="157"/>
        <v>2.3567461958388613E-4</v>
      </c>
      <c r="BE62" s="5">
        <f t="shared" si="158"/>
        <v>4.0014604472599091E-4</v>
      </c>
      <c r="BF62" s="5">
        <f t="shared" si="159"/>
        <v>3.3969898284457134E-4</v>
      </c>
      <c r="BG62" s="5">
        <f t="shared" si="160"/>
        <v>1.9225547016574231E-4</v>
      </c>
      <c r="BH62" s="5">
        <f t="shared" si="161"/>
        <v>8.1606439101914949E-5</v>
      </c>
      <c r="BI62" s="5">
        <f t="shared" si="162"/>
        <v>2.7711506558032787E-5</v>
      </c>
      <c r="BJ62" s="8">
        <f t="shared" si="163"/>
        <v>0.4867951609598129</v>
      </c>
      <c r="BK62" s="8">
        <f t="shared" si="164"/>
        <v>0.24155534151923094</v>
      </c>
      <c r="BL62" s="8">
        <f t="shared" si="165"/>
        <v>0.25565753321146573</v>
      </c>
      <c r="BM62" s="8">
        <f t="shared" si="166"/>
        <v>0.55317192276503668</v>
      </c>
      <c r="BN62" s="8">
        <f t="shared" si="167"/>
        <v>0.44470575974470522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1.4629629629629599</v>
      </c>
      <c r="F63">
        <f>VLOOKUP(B63,home!$B$2:$E$405,3,FALSE)</f>
        <v>1.21</v>
      </c>
      <c r="G63">
        <f>VLOOKUP(C63,away!$B$2:$E$405,4,FALSE)</f>
        <v>1.31</v>
      </c>
      <c r="H63">
        <f>VLOOKUP(A63,away!$A$2:$E$405,3,FALSE)</f>
        <v>1.1481481481481499</v>
      </c>
      <c r="I63">
        <f>VLOOKUP(C63,away!$B$2:$E$405,3,FALSE)</f>
        <v>0.34</v>
      </c>
      <c r="J63">
        <f>VLOOKUP(B63,home!$B$2:$E$405,4,FALSE)</f>
        <v>0.8</v>
      </c>
      <c r="K63" s="3">
        <f t="shared" si="112"/>
        <v>2.3189425925925877</v>
      </c>
      <c r="L63" s="3">
        <f t="shared" si="113"/>
        <v>0.31229629629629679</v>
      </c>
      <c r="M63" s="5">
        <f t="shared" si="114"/>
        <v>7.1989220324592942E-2</v>
      </c>
      <c r="N63" s="5">
        <f t="shared" si="115"/>
        <v>0.16693886921823053</v>
      </c>
      <c r="O63" s="5">
        <f t="shared" si="116"/>
        <v>2.2481966880628465E-2</v>
      </c>
      <c r="P63" s="5">
        <f t="shared" si="117"/>
        <v>5.213439056474526E-2</v>
      </c>
      <c r="Q63" s="5">
        <f t="shared" si="118"/>
        <v>0.19356082709469929</v>
      </c>
      <c r="R63" s="5">
        <f t="shared" si="119"/>
        <v>3.5105174951381387E-3</v>
      </c>
      <c r="S63" s="5">
        <f t="shared" si="120"/>
        <v>9.4388946959774195E-3</v>
      </c>
      <c r="T63" s="5">
        <f t="shared" si="121"/>
        <v>6.0448329409722473E-2</v>
      </c>
      <c r="U63" s="5">
        <f t="shared" si="122"/>
        <v>8.1406885415172721E-3</v>
      </c>
      <c r="V63" s="5">
        <f t="shared" si="123"/>
        <v>7.5951343881887237E-4</v>
      </c>
      <c r="W63" s="5">
        <f t="shared" si="124"/>
        <v>0.14961881540244917</v>
      </c>
      <c r="X63" s="5">
        <f t="shared" si="125"/>
        <v>4.6725401906424199E-2</v>
      </c>
      <c r="Y63" s="5">
        <f t="shared" si="126"/>
        <v>7.2960849791661002E-3</v>
      </c>
      <c r="Z63" s="5">
        <f t="shared" si="127"/>
        <v>3.6544053727166463E-4</v>
      </c>
      <c r="AA63" s="5">
        <f t="shared" si="128"/>
        <v>8.4743562693918211E-4</v>
      </c>
      <c r="AB63" s="5">
        <f t="shared" si="129"/>
        <v>9.8257728489483612E-4</v>
      </c>
      <c r="AC63" s="5">
        <f t="shared" si="130"/>
        <v>3.437734330224854E-5</v>
      </c>
      <c r="AD63" s="5">
        <f t="shared" si="131"/>
        <v>8.6739360922496803E-2</v>
      </c>
      <c r="AE63" s="5">
        <f t="shared" si="132"/>
        <v>2.7088381159203489E-2</v>
      </c>
      <c r="AF63" s="5">
        <f t="shared" si="133"/>
        <v>4.2298005543408169E-3</v>
      </c>
      <c r="AG63" s="5">
        <f t="shared" si="134"/>
        <v>4.4031701573088683E-4</v>
      </c>
      <c r="AH63" s="5">
        <f t="shared" si="135"/>
        <v>2.8531431576617409E-5</v>
      </c>
      <c r="AI63" s="5">
        <f t="shared" si="136"/>
        <v>6.6162751910659191E-5</v>
      </c>
      <c r="AJ63" s="5">
        <f t="shared" si="137"/>
        <v>7.6713811724382123E-5</v>
      </c>
      <c r="AK63" s="5">
        <f t="shared" si="138"/>
        <v>5.9298308482599451E-5</v>
      </c>
      <c r="AL63" s="5">
        <f t="shared" si="139"/>
        <v>9.9583900712728872E-7</v>
      </c>
      <c r="AM63" s="5">
        <f t="shared" si="140"/>
        <v>4.0228719699487804E-2</v>
      </c>
      <c r="AN63" s="5">
        <f t="shared" si="141"/>
        <v>1.2563280166891915E-2</v>
      </c>
      <c r="AO63" s="5">
        <f t="shared" si="142"/>
        <v>1.9617329327265326E-3</v>
      </c>
      <c r="AP63" s="5">
        <f t="shared" si="143"/>
        <v>2.0421397640432286E-4</v>
      </c>
      <c r="AQ63" s="5">
        <f t="shared" si="144"/>
        <v>1.5943817120752341E-5</v>
      </c>
      <c r="AR63" s="5">
        <f t="shared" si="145"/>
        <v>1.7820520818817664E-6</v>
      </c>
      <c r="AS63" s="5">
        <f t="shared" si="146"/>
        <v>4.1324764748939211E-6</v>
      </c>
      <c r="AT63" s="5">
        <f t="shared" si="147"/>
        <v>4.7914878552591949E-6</v>
      </c>
      <c r="AU63" s="5">
        <f t="shared" si="148"/>
        <v>3.7037284231502188E-6</v>
      </c>
      <c r="AV63" s="5">
        <f t="shared" si="149"/>
        <v>2.1471833979597059E-6</v>
      </c>
      <c r="AW63" s="5">
        <f t="shared" si="150"/>
        <v>2.0032883435376007E-8</v>
      </c>
      <c r="AX63" s="5">
        <f t="shared" si="151"/>
        <v>1.5548015259435119E-2</v>
      </c>
      <c r="AY63" s="5">
        <f t="shared" si="152"/>
        <v>4.8555875802798933E-3</v>
      </c>
      <c r="AZ63" s="5">
        <f t="shared" si="153"/>
        <v>7.5819100883185405E-4</v>
      </c>
      <c r="BA63" s="5">
        <f t="shared" si="154"/>
        <v>7.8926747981113634E-5</v>
      </c>
      <c r="BB63" s="5">
        <f t="shared" si="155"/>
        <v>6.1621327683032506E-6</v>
      </c>
      <c r="BC63" s="5">
        <f t="shared" si="156"/>
        <v>3.8488224816543045E-7</v>
      </c>
      <c r="BD63" s="5">
        <f t="shared" si="157"/>
        <v>9.2754710829796733E-8</v>
      </c>
      <c r="BE63" s="5">
        <f t="shared" si="158"/>
        <v>2.1509284960682458E-7</v>
      </c>
      <c r="BF63" s="5">
        <f t="shared" si="159"/>
        <v>2.4939398515768878E-7</v>
      </c>
      <c r="BG63" s="5">
        <f t="shared" si="160"/>
        <v>1.9277677817285605E-7</v>
      </c>
      <c r="BH63" s="5">
        <f t="shared" si="161"/>
        <v>1.1175957044195222E-7</v>
      </c>
      <c r="BI63" s="5">
        <f t="shared" si="162"/>
        <v>5.1832805605538943E-8</v>
      </c>
      <c r="BJ63" s="8">
        <f t="shared" si="163"/>
        <v>0.81930734586663978</v>
      </c>
      <c r="BK63" s="8">
        <f t="shared" si="164"/>
        <v>0.13921297978672376</v>
      </c>
      <c r="BL63" s="8">
        <f t="shared" si="165"/>
        <v>3.6211362671745108E-2</v>
      </c>
      <c r="BM63" s="8">
        <f t="shared" si="166"/>
        <v>0.47962576973694898</v>
      </c>
      <c r="BN63" s="8">
        <f t="shared" si="167"/>
        <v>0.51061579157803461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1.4629629629629599</v>
      </c>
      <c r="F64">
        <f>VLOOKUP(B64,home!$B$2:$E$405,3,FALSE)</f>
        <v>0.95</v>
      </c>
      <c r="G64">
        <f>VLOOKUP(C64,away!$B$2:$E$405,4,FALSE)</f>
        <v>1.08</v>
      </c>
      <c r="H64">
        <f>VLOOKUP(A64,away!$A$2:$E$405,3,FALSE)</f>
        <v>1.1481481481481499</v>
      </c>
      <c r="I64">
        <f>VLOOKUP(C64,away!$B$2:$E$405,3,FALSE)</f>
        <v>1.48</v>
      </c>
      <c r="J64">
        <f>VLOOKUP(B64,home!$B$2:$E$405,4,FALSE)</f>
        <v>1</v>
      </c>
      <c r="K64" s="3">
        <f t="shared" si="112"/>
        <v>1.500999999999997</v>
      </c>
      <c r="L64" s="3">
        <f t="shared" si="113"/>
        <v>1.6992592592592619</v>
      </c>
      <c r="M64" s="5">
        <f t="shared" si="114"/>
        <v>4.0751637369361819E-2</v>
      </c>
      <c r="N64" s="5">
        <f t="shared" si="115"/>
        <v>6.1168207691411972E-2</v>
      </c>
      <c r="O64" s="5">
        <f t="shared" si="116"/>
        <v>6.9247597129863822E-2</v>
      </c>
      <c r="P64" s="5">
        <f t="shared" si="117"/>
        <v>0.10394064329192539</v>
      </c>
      <c r="Q64" s="5">
        <f t="shared" si="118"/>
        <v>4.5906739872404602E-2</v>
      </c>
      <c r="R64" s="5">
        <f t="shared" si="119"/>
        <v>5.8834810302188109E-2</v>
      </c>
      <c r="S64" s="5">
        <f t="shared" si="120"/>
        <v>6.6277443222819796E-2</v>
      </c>
      <c r="T64" s="5">
        <f t="shared" si="121"/>
        <v>7.8007452790589862E-2</v>
      </c>
      <c r="U64" s="5">
        <f t="shared" si="122"/>
        <v>8.831105026358417E-2</v>
      </c>
      <c r="V64" s="5">
        <f t="shared" si="123"/>
        <v>1.8782940130409553E-2</v>
      </c>
      <c r="W64" s="5">
        <f t="shared" si="124"/>
        <v>2.2968672182826399E-2</v>
      </c>
      <c r="X64" s="5">
        <f t="shared" si="125"/>
        <v>3.9029728879558398E-2</v>
      </c>
      <c r="Y64" s="5">
        <f t="shared" si="126"/>
        <v>3.3160814092484121E-2</v>
      </c>
      <c r="Z64" s="5">
        <f t="shared" si="127"/>
        <v>3.3325198724251784E-2</v>
      </c>
      <c r="AA64" s="5">
        <f t="shared" si="128"/>
        <v>5.0021123285101825E-2</v>
      </c>
      <c r="AB64" s="5">
        <f t="shared" si="129"/>
        <v>3.7540853025468855E-2</v>
      </c>
      <c r="AC64" s="5">
        <f t="shared" si="130"/>
        <v>2.9942215302499282E-3</v>
      </c>
      <c r="AD64" s="5">
        <f t="shared" si="131"/>
        <v>8.6189942366055906E-3</v>
      </c>
      <c r="AE64" s="5">
        <f t="shared" si="132"/>
        <v>1.4645905762054262E-2</v>
      </c>
      <c r="AF64" s="5">
        <f t="shared" si="133"/>
        <v>1.2443595488204645E-2</v>
      </c>
      <c r="AG64" s="5">
        <f t="shared" si="134"/>
        <v>7.048298283936172E-3</v>
      </c>
      <c r="AH64" s="5">
        <f t="shared" si="135"/>
        <v>1.4157038124709953E-2</v>
      </c>
      <c r="AI64" s="5">
        <f t="shared" si="136"/>
        <v>2.1249714225189596E-2</v>
      </c>
      <c r="AJ64" s="5">
        <f t="shared" si="137"/>
        <v>1.5947910526004763E-2</v>
      </c>
      <c r="AK64" s="5">
        <f t="shared" si="138"/>
        <v>7.9792712331777042E-3</v>
      </c>
      <c r="AL64" s="5">
        <f t="shared" si="139"/>
        <v>3.0548103791941882E-4</v>
      </c>
      <c r="AM64" s="5">
        <f t="shared" si="140"/>
        <v>2.5874220698289931E-3</v>
      </c>
      <c r="AN64" s="5">
        <f t="shared" si="141"/>
        <v>4.3967009097686813E-3</v>
      </c>
      <c r="AO64" s="5">
        <f t="shared" si="142"/>
        <v>3.735567365559027E-3</v>
      </c>
      <c r="AP64" s="5">
        <f t="shared" si="143"/>
        <v>2.1158991448376346E-3</v>
      </c>
      <c r="AQ64" s="5">
        <f t="shared" si="144"/>
        <v>8.9886530338102667E-4</v>
      </c>
      <c r="AR64" s="5">
        <f t="shared" si="145"/>
        <v>4.8112956234199504E-3</v>
      </c>
      <c r="AS64" s="5">
        <f t="shared" si="146"/>
        <v>7.2217547307533306E-3</v>
      </c>
      <c r="AT64" s="5">
        <f t="shared" si="147"/>
        <v>5.4199269254303645E-3</v>
      </c>
      <c r="AU64" s="5">
        <f t="shared" si="148"/>
        <v>2.7117701050236548E-3</v>
      </c>
      <c r="AV64" s="5">
        <f t="shared" si="149"/>
        <v>1.0175917319101247E-3</v>
      </c>
      <c r="AW64" s="5">
        <f t="shared" si="150"/>
        <v>2.1643230966701791E-5</v>
      </c>
      <c r="AX64" s="5">
        <f t="shared" si="151"/>
        <v>6.4728675446888554E-4</v>
      </c>
      <c r="AY64" s="5">
        <f t="shared" si="152"/>
        <v>1.09990801092713E-3</v>
      </c>
      <c r="AZ64" s="5">
        <f t="shared" si="153"/>
        <v>9.3451443595068181E-4</v>
      </c>
      <c r="BA64" s="5">
        <f t="shared" si="154"/>
        <v>5.2932743606688086E-4</v>
      </c>
      <c r="BB64" s="5">
        <f t="shared" si="155"/>
        <v>2.2486613672915317E-4</v>
      </c>
      <c r="BC64" s="5">
        <f t="shared" si="156"/>
        <v>7.6421172986174503E-5</v>
      </c>
      <c r="BD64" s="5">
        <f t="shared" si="157"/>
        <v>1.3626064395216516E-3</v>
      </c>
      <c r="BE64" s="5">
        <f t="shared" si="158"/>
        <v>2.0452722657219951E-3</v>
      </c>
      <c r="BF64" s="5">
        <f t="shared" si="159"/>
        <v>1.5349768354243544E-3</v>
      </c>
      <c r="BG64" s="5">
        <f t="shared" si="160"/>
        <v>7.6800007665731756E-4</v>
      </c>
      <c r="BH64" s="5">
        <f t="shared" si="161"/>
        <v>2.8819202876565787E-4</v>
      </c>
      <c r="BI64" s="5">
        <f t="shared" si="162"/>
        <v>8.6515247035450318E-5</v>
      </c>
      <c r="BJ64" s="8">
        <f t="shared" si="163"/>
        <v>0.34024518802058029</v>
      </c>
      <c r="BK64" s="8">
        <f t="shared" si="164"/>
        <v>0.23415227459361301</v>
      </c>
      <c r="BL64" s="8">
        <f t="shared" si="165"/>
        <v>0.39055727012495273</v>
      </c>
      <c r="BM64" s="8">
        <f t="shared" si="166"/>
        <v>0.61735203102628156</v>
      </c>
      <c r="BN64" s="8">
        <f t="shared" si="167"/>
        <v>0.37984963565715574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1.33720930232558</v>
      </c>
      <c r="F65">
        <f>VLOOKUP(B65,home!$B$2:$E$405,3,FALSE)</f>
        <v>0.57999999999999996</v>
      </c>
      <c r="G65">
        <f>VLOOKUP(C65,away!$B$2:$E$405,4,FALSE)</f>
        <v>0.63</v>
      </c>
      <c r="H65">
        <f>VLOOKUP(A65,away!$A$2:$E$405,3,FALSE)</f>
        <v>1.3217054263565899</v>
      </c>
      <c r="I65">
        <f>VLOOKUP(C65,away!$B$2:$E$405,3,FALSE)</f>
        <v>1.44</v>
      </c>
      <c r="J65">
        <f>VLOOKUP(B65,home!$B$2:$E$405,4,FALSE)</f>
        <v>0.81</v>
      </c>
      <c r="K65" s="3">
        <f t="shared" si="112"/>
        <v>0.48861627906976685</v>
      </c>
      <c r="L65" s="3">
        <f t="shared" si="113"/>
        <v>1.5416372093023265</v>
      </c>
      <c r="M65" s="5">
        <f t="shared" si="114"/>
        <v>0.13130223334025351</v>
      </c>
      <c r="N65" s="5">
        <f t="shared" si="115"/>
        <v>6.4156408688264943E-2</v>
      </c>
      <c r="O65" s="5">
        <f t="shared" si="116"/>
        <v>0.2024204085818313</v>
      </c>
      <c r="P65" s="5">
        <f t="shared" si="117"/>
        <v>9.8905906849036301E-2</v>
      </c>
      <c r="Q65" s="5">
        <f t="shared" si="118"/>
        <v>1.5673932845869643E-2</v>
      </c>
      <c r="R65" s="5">
        <f t="shared" si="119"/>
        <v>0.15602941689596561</v>
      </c>
      <c r="S65" s="5">
        <f t="shared" si="120"/>
        <v>1.862568929859789E-2</v>
      </c>
      <c r="T65" s="5">
        <f t="shared" si="121"/>
        <v>2.4163518091298544E-2</v>
      </c>
      <c r="U65" s="5">
        <f t="shared" si="122"/>
        <v>7.6238513109132114E-2</v>
      </c>
      <c r="V65" s="5">
        <f t="shared" si="123"/>
        <v>1.5589061154744886E-3</v>
      </c>
      <c r="W65" s="5">
        <f t="shared" si="124"/>
        <v>2.5528462485127417E-3</v>
      </c>
      <c r="X65" s="5">
        <f t="shared" si="125"/>
        <v>3.9355627663350962E-3</v>
      </c>
      <c r="Y65" s="5">
        <f t="shared" si="126"/>
        <v>3.0336050000634917E-3</v>
      </c>
      <c r="Z65" s="5">
        <f t="shared" si="127"/>
        <v>8.0180251610855235E-2</v>
      </c>
      <c r="AA65" s="5">
        <f t="shared" si="128"/>
        <v>3.9177376196973757E-2</v>
      </c>
      <c r="AB65" s="5">
        <f t="shared" si="129"/>
        <v>9.5713518905408863E-3</v>
      </c>
      <c r="AC65" s="5">
        <f t="shared" si="130"/>
        <v>7.3392231762331038E-5</v>
      </c>
      <c r="AD65" s="5">
        <f t="shared" si="131"/>
        <v>3.1184055874637726E-4</v>
      </c>
      <c r="AE65" s="5">
        <f t="shared" si="132"/>
        <v>4.8074500873304318E-4</v>
      </c>
      <c r="AF65" s="5">
        <f t="shared" si="133"/>
        <v>3.7056719682461577E-4</v>
      </c>
      <c r="AG65" s="5">
        <f t="shared" si="134"/>
        <v>1.9042672639056223E-4</v>
      </c>
      <c r="AH65" s="5">
        <f t="shared" si="135"/>
        <v>3.0902214833629319E-2</v>
      </c>
      <c r="AI65" s="5">
        <f t="shared" si="136"/>
        <v>1.509932522702251E-2</v>
      </c>
      <c r="AJ65" s="5">
        <f t="shared" si="137"/>
        <v>3.6888880544460011E-3</v>
      </c>
      <c r="AK65" s="5">
        <f t="shared" si="138"/>
        <v>6.0081691835610546E-4</v>
      </c>
      <c r="AL65" s="5">
        <f t="shared" si="139"/>
        <v>2.2113638293774905E-6</v>
      </c>
      <c r="AM65" s="5">
        <f t="shared" si="140"/>
        <v>3.0474074695538383E-5</v>
      </c>
      <c r="AN65" s="5">
        <f t="shared" si="141"/>
        <v>4.6979967469700434E-5</v>
      </c>
      <c r="AO65" s="5">
        <f t="shared" si="142"/>
        <v>3.6213032971551542E-5</v>
      </c>
      <c r="AP65" s="5">
        <f t="shared" si="143"/>
        <v>1.860911969687862E-5</v>
      </c>
      <c r="AQ65" s="5">
        <f t="shared" si="144"/>
        <v>7.1721278392672306E-6</v>
      </c>
      <c r="AR65" s="5">
        <f t="shared" si="145"/>
        <v>9.5280008474754475E-3</v>
      </c>
      <c r="AS65" s="5">
        <f t="shared" si="146"/>
        <v>4.6555363210670376E-3</v>
      </c>
      <c r="AT65" s="5">
        <f t="shared" si="147"/>
        <v>1.1373854171369637E-3</v>
      </c>
      <c r="AU65" s="5">
        <f t="shared" si="148"/>
        <v>1.8524834346322593E-4</v>
      </c>
      <c r="AV65" s="5">
        <f t="shared" si="149"/>
        <v>2.2628839071709903E-5</v>
      </c>
      <c r="AW65" s="5">
        <f t="shared" si="150"/>
        <v>4.6270886165474154E-8</v>
      </c>
      <c r="AX65" s="5">
        <f t="shared" si="151"/>
        <v>2.4816881643046821E-6</v>
      </c>
      <c r="AY65" s="5">
        <f t="shared" si="152"/>
        <v>3.8258628159772833E-6</v>
      </c>
      <c r="AZ65" s="5">
        <f t="shared" si="153"/>
        <v>2.9490462373983807E-6</v>
      </c>
      <c r="BA65" s="5">
        <f t="shared" si="154"/>
        <v>1.5154531371754555E-6</v>
      </c>
      <c r="BB65" s="5">
        <f t="shared" si="155"/>
        <v>5.8406973630590644E-7</v>
      </c>
      <c r="BC65" s="5">
        <f t="shared" si="156"/>
        <v>1.8008472766331656E-7</v>
      </c>
      <c r="BD65" s="5">
        <f t="shared" si="157"/>
        <v>2.4481201061220428E-3</v>
      </c>
      <c r="BE65" s="5">
        <f t="shared" si="158"/>
        <v>1.1961913369692349E-3</v>
      </c>
      <c r="BF65" s="5">
        <f t="shared" si="159"/>
        <v>2.9223928006269864E-4</v>
      </c>
      <c r="BG65" s="5">
        <f t="shared" si="160"/>
        <v>4.7597623207421099E-5</v>
      </c>
      <c r="BH65" s="5">
        <f t="shared" si="161"/>
        <v>5.8142433860437194E-6</v>
      </c>
      <c r="BI65" s="5">
        <f t="shared" si="162"/>
        <v>5.6818679377893697E-7</v>
      </c>
      <c r="BJ65" s="8">
        <f t="shared" si="163"/>
        <v>0.11502043765853082</v>
      </c>
      <c r="BK65" s="8">
        <f t="shared" si="164"/>
        <v>0.25047216506176989</v>
      </c>
      <c r="BL65" s="8">
        <f t="shared" si="165"/>
        <v>0.5532476422526531</v>
      </c>
      <c r="BM65" s="8">
        <f t="shared" si="166"/>
        <v>0.33042840979065818</v>
      </c>
      <c r="BN65" s="8">
        <f t="shared" si="167"/>
        <v>0.66848830720122132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1.33720930232558</v>
      </c>
      <c r="F66">
        <f>VLOOKUP(B66,home!$B$2:$E$405,3,FALSE)</f>
        <v>0.52</v>
      </c>
      <c r="G66">
        <f>VLOOKUP(C66,away!$B$2:$E$405,4,FALSE)</f>
        <v>0.57999999999999996</v>
      </c>
      <c r="H66">
        <f>VLOOKUP(A66,away!$A$2:$E$405,3,FALSE)</f>
        <v>1.3217054263565899</v>
      </c>
      <c r="I66">
        <f>VLOOKUP(C66,away!$B$2:$E$405,3,FALSE)</f>
        <v>1.04</v>
      </c>
      <c r="J66">
        <f>VLOOKUP(B66,home!$B$2:$E$405,4,FALSE)</f>
        <v>1.1599999999999999</v>
      </c>
      <c r="K66" s="3">
        <f t="shared" si="112"/>
        <v>0.40330232558139489</v>
      </c>
      <c r="L66" s="3">
        <f t="shared" si="113"/>
        <v>1.5945054263565901</v>
      </c>
      <c r="M66" s="5">
        <f t="shared" si="114"/>
        <v>0.13563229719419398</v>
      </c>
      <c r="N66" s="5">
        <f t="shared" si="115"/>
        <v>5.4700820882365324E-2</v>
      </c>
      <c r="O66" s="5">
        <f t="shared" si="116"/>
        <v>0.21626643386535199</v>
      </c>
      <c r="P66" s="5">
        <f t="shared" si="117"/>
        <v>8.7220755723091389E-2</v>
      </c>
      <c r="Q66" s="5">
        <f t="shared" si="118"/>
        <v>1.1030484136534633E-2</v>
      </c>
      <c r="R66" s="5">
        <f t="shared" si="119"/>
        <v>0.17241900116854622</v>
      </c>
      <c r="S66" s="5">
        <f t="shared" si="120"/>
        <v>1.4022213709937878E-2</v>
      </c>
      <c r="T66" s="5">
        <f t="shared" si="121"/>
        <v>1.7588166811044758E-2</v>
      </c>
      <c r="U66" s="5">
        <f t="shared" si="122"/>
        <v>6.9536984145695924E-2</v>
      </c>
      <c r="V66" s="5">
        <f t="shared" si="123"/>
        <v>1.0019148192020164E-3</v>
      </c>
      <c r="W66" s="5">
        <f t="shared" si="124"/>
        <v>1.4828733015177008E-3</v>
      </c>
      <c r="X66" s="5">
        <f t="shared" si="125"/>
        <v>2.3644495258692854E-3</v>
      </c>
      <c r="Y66" s="5">
        <f t="shared" si="126"/>
        <v>1.8850637996724218E-3</v>
      </c>
      <c r="Z66" s="5">
        <f t="shared" si="127"/>
        <v>9.1641010990076738E-2</v>
      </c>
      <c r="AA66" s="5">
        <f t="shared" si="128"/>
        <v>3.6959032850928115E-2</v>
      </c>
      <c r="AB66" s="5">
        <f t="shared" si="129"/>
        <v>7.4528319500092406E-3</v>
      </c>
      <c r="AC66" s="5">
        <f t="shared" si="130"/>
        <v>4.0268694066947295E-5</v>
      </c>
      <c r="AD66" s="5">
        <f t="shared" si="131"/>
        <v>1.4951156276116242E-4</v>
      </c>
      <c r="AE66" s="5">
        <f t="shared" si="132"/>
        <v>2.3839699812572737E-4</v>
      </c>
      <c r="AF66" s="5">
        <f t="shared" si="133"/>
        <v>1.9006265356929711E-4</v>
      </c>
      <c r="AG66" s="5">
        <f t="shared" si="134"/>
        <v>1.01018644154659E-4</v>
      </c>
      <c r="AH66" s="5">
        <f t="shared" si="135"/>
        <v>3.6530522325120315E-2</v>
      </c>
      <c r="AI66" s="5">
        <f t="shared" si="136"/>
        <v>1.4732844608424087E-2</v>
      </c>
      <c r="AJ66" s="5">
        <f t="shared" si="137"/>
        <v>2.9708952465033749E-3</v>
      </c>
      <c r="AK66" s="5">
        <f t="shared" si="138"/>
        <v>3.993896539911742E-4</v>
      </c>
      <c r="AL66" s="5">
        <f t="shared" si="139"/>
        <v>1.0358199340891098E-6</v>
      </c>
      <c r="AM66" s="5">
        <f t="shared" si="140"/>
        <v>1.2059672192577104E-5</v>
      </c>
      <c r="AN66" s="5">
        <f t="shared" si="141"/>
        <v>1.9229212751145868E-5</v>
      </c>
      <c r="AO66" s="5">
        <f t="shared" si="142"/>
        <v>1.5330542038133715E-5</v>
      </c>
      <c r="AP66" s="5">
        <f t="shared" si="143"/>
        <v>8.1482108229306773E-6</v>
      </c>
      <c r="AQ66" s="5">
        <f t="shared" si="144"/>
        <v>3.2480915930651146E-6</v>
      </c>
      <c r="AR66" s="5">
        <f t="shared" si="145"/>
        <v>1.1649623215008984E-2</v>
      </c>
      <c r="AS66" s="5">
        <f t="shared" si="146"/>
        <v>4.698320134760129E-3</v>
      </c>
      <c r="AT66" s="5">
        <f t="shared" si="147"/>
        <v>9.4742171833732652E-4</v>
      </c>
      <c r="AU66" s="5">
        <f t="shared" si="148"/>
        <v>1.2736579410392167E-4</v>
      </c>
      <c r="AV66" s="5">
        <f t="shared" si="149"/>
        <v>1.2841730240408182E-5</v>
      </c>
      <c r="AW66" s="5">
        <f t="shared" si="150"/>
        <v>1.8502844191663155E-8</v>
      </c>
      <c r="AX66" s="5">
        <f t="shared" si="151"/>
        <v>8.1061564016927011E-7</v>
      </c>
      <c r="AY66" s="5">
        <f t="shared" si="152"/>
        <v>1.2925310369394223E-6</v>
      </c>
      <c r="AZ66" s="5">
        <f t="shared" si="153"/>
        <v>1.0304738760671096E-6</v>
      </c>
      <c r="BA66" s="5">
        <f t="shared" si="154"/>
        <v>5.4769872903590499E-7</v>
      </c>
      <c r="BB66" s="5">
        <f t="shared" si="155"/>
        <v>2.1832714886408952E-7</v>
      </c>
      <c r="BC66" s="5">
        <f t="shared" si="156"/>
        <v>6.9624764716950783E-8</v>
      </c>
      <c r="BD66" s="5">
        <f t="shared" si="157"/>
        <v>3.0958979052235895E-3</v>
      </c>
      <c r="BE66" s="5">
        <f t="shared" si="158"/>
        <v>1.2485828249392426E-3</v>
      </c>
      <c r="BF66" s="5">
        <f t="shared" si="159"/>
        <v>2.5177817848949209E-4</v>
      </c>
      <c r="BG66" s="5">
        <f t="shared" si="160"/>
        <v>3.3847574971819901E-5</v>
      </c>
      <c r="BH66" s="5">
        <f t="shared" si="161"/>
        <v>3.4127014253563954E-6</v>
      </c>
      <c r="BI66" s="5">
        <f t="shared" si="162"/>
        <v>2.7527008427223527E-7</v>
      </c>
      <c r="BJ66" s="8">
        <f t="shared" si="163"/>
        <v>8.9792833316208576E-2</v>
      </c>
      <c r="BK66" s="8">
        <f t="shared" si="164"/>
        <v>0.23791977849146323</v>
      </c>
      <c r="BL66" s="8">
        <f t="shared" si="165"/>
        <v>0.5793373028621549</v>
      </c>
      <c r="BM66" s="8">
        <f t="shared" si="166"/>
        <v>0.32141985866162737</v>
      </c>
      <c r="BN66" s="8">
        <f t="shared" si="167"/>
        <v>0.67726979297008361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1.33720930232558</v>
      </c>
      <c r="F67">
        <f>VLOOKUP(B67,home!$B$2:$E$405,3,FALSE)</f>
        <v>0.81</v>
      </c>
      <c r="G67">
        <f>VLOOKUP(C67,away!$B$2:$E$405,4,FALSE)</f>
        <v>0.75</v>
      </c>
      <c r="H67">
        <f>VLOOKUP(A67,away!$A$2:$E$405,3,FALSE)</f>
        <v>1.3217054263565899</v>
      </c>
      <c r="I67">
        <f>VLOOKUP(C67,away!$B$2:$E$405,3,FALSE)</f>
        <v>1.44</v>
      </c>
      <c r="J67">
        <f>VLOOKUP(B67,home!$B$2:$E$405,4,FALSE)</f>
        <v>1.22</v>
      </c>
      <c r="K67" s="3">
        <f t="shared" si="112"/>
        <v>0.81235465116278993</v>
      </c>
      <c r="L67" s="3">
        <f t="shared" si="113"/>
        <v>2.3219720930232572</v>
      </c>
      <c r="M67" s="5">
        <f t="shared" si="114"/>
        <v>4.3529050152327137E-2</v>
      </c>
      <c r="N67" s="5">
        <f t="shared" si="115"/>
        <v>3.5361026351941299E-2</v>
      </c>
      <c r="O67" s="5">
        <f t="shared" si="116"/>
        <v>0.10107323968951336</v>
      </c>
      <c r="P67" s="5">
        <f t="shared" si="117"/>
        <v>8.2107316369867678E-2</v>
      </c>
      <c r="Q67" s="5">
        <f t="shared" si="118"/>
        <v>1.4362847113444748E-2</v>
      </c>
      <c r="R67" s="5">
        <f t="shared" si="119"/>
        <v>0.11734462095525038</v>
      </c>
      <c r="S67" s="5">
        <f t="shared" si="120"/>
        <v>3.8719035781103105E-2</v>
      </c>
      <c r="T67" s="5">
        <f t="shared" si="121"/>
        <v>3.3350130173778345E-2</v>
      </c>
      <c r="U67" s="5">
        <f t="shared" si="122"/>
        <v>9.5325448621932221E-2</v>
      </c>
      <c r="V67" s="5">
        <f t="shared" si="123"/>
        <v>8.1149283812640208E-3</v>
      </c>
      <c r="W67" s="5">
        <f t="shared" si="124"/>
        <v>3.8892418855156308E-3</v>
      </c>
      <c r="X67" s="5">
        <f t="shared" si="125"/>
        <v>9.0307111211844465E-3</v>
      </c>
      <c r="Y67" s="5">
        <f t="shared" si="126"/>
        <v>1.048452960177253E-2</v>
      </c>
      <c r="Z67" s="5">
        <f t="shared" si="127"/>
        <v>9.0823645041494497E-2</v>
      </c>
      <c r="AA67" s="5">
        <f t="shared" si="128"/>
        <v>7.3781010485016313E-2</v>
      </c>
      <c r="AB67" s="5">
        <f t="shared" si="129"/>
        <v>2.9968173517496786E-2</v>
      </c>
      <c r="AC67" s="5">
        <f t="shared" si="130"/>
        <v>9.5668150003791474E-4</v>
      </c>
      <c r="AD67" s="5">
        <f t="shared" si="131"/>
        <v>7.8986093379894028E-4</v>
      </c>
      <c r="AE67" s="5">
        <f t="shared" si="132"/>
        <v>1.8340350456504295E-3</v>
      </c>
      <c r="AF67" s="5">
        <f t="shared" si="133"/>
        <v>2.1292890968134669E-3</v>
      </c>
      <c r="AG67" s="5">
        <f t="shared" si="134"/>
        <v>1.648049953593189E-3</v>
      </c>
      <c r="AH67" s="5">
        <f t="shared" si="135"/>
        <v>5.2722492293250087E-2</v>
      </c>
      <c r="AI67" s="5">
        <f t="shared" si="136"/>
        <v>4.2829361835316056E-2</v>
      </c>
      <c r="AJ67" s="5">
        <f t="shared" si="137"/>
        <v>1.739631564662654E-2</v>
      </c>
      <c r="AK67" s="5">
        <f t="shared" si="138"/>
        <v>4.7106593095443622E-3</v>
      </c>
      <c r="AL67" s="5">
        <f t="shared" si="139"/>
        <v>7.2182186667460048E-5</v>
      </c>
      <c r="AM67" s="5">
        <f t="shared" si="140"/>
        <v>1.2832944066867079E-4</v>
      </c>
      <c r="AN67" s="5">
        <f t="shared" si="141"/>
        <v>2.9797737994593739E-4</v>
      </c>
      <c r="AO67" s="5">
        <f t="shared" si="142"/>
        <v>3.4594758029332737E-4</v>
      </c>
      <c r="AP67" s="5">
        <f t="shared" si="143"/>
        <v>2.6776020903000958E-4</v>
      </c>
      <c r="AQ67" s="5">
        <f t="shared" si="144"/>
        <v>1.5543293324743904E-4</v>
      </c>
      <c r="AR67" s="5">
        <f t="shared" si="145"/>
        <v>2.4484031155912089E-2</v>
      </c>
      <c r="AS67" s="5">
        <f t="shared" si="146"/>
        <v>1.9889716588719842E-2</v>
      </c>
      <c r="AT67" s="5">
        <f t="shared" si="147"/>
        <v>8.0787518905781324E-3</v>
      </c>
      <c r="AU67" s="5">
        <f t="shared" si="148"/>
        <v>2.1876038913004429E-3</v>
      </c>
      <c r="AV67" s="5">
        <f t="shared" si="149"/>
        <v>4.4427754899993316E-4</v>
      </c>
      <c r="AW67" s="5">
        <f t="shared" si="150"/>
        <v>3.7820755565880277E-6</v>
      </c>
      <c r="AX67" s="5">
        <f t="shared" si="151"/>
        <v>1.7374836334718991E-5</v>
      </c>
      <c r="AY67" s="5">
        <f t="shared" si="152"/>
        <v>4.0343885090063987E-5</v>
      </c>
      <c r="AZ67" s="5">
        <f t="shared" si="153"/>
        <v>4.6838687651632842E-5</v>
      </c>
      <c r="BA67" s="5">
        <f t="shared" si="154"/>
        <v>3.6252708533641498E-5</v>
      </c>
      <c r="BB67" s="5">
        <f t="shared" si="155"/>
        <v>2.1044444377905415E-5</v>
      </c>
      <c r="BC67" s="5">
        <f t="shared" si="156"/>
        <v>9.7729225117353085E-6</v>
      </c>
      <c r="BD67" s="5">
        <f t="shared" si="157"/>
        <v>9.4752061781233146E-3</v>
      </c>
      <c r="BE67" s="5">
        <f t="shared" si="158"/>
        <v>7.697227809524876E-3</v>
      </c>
      <c r="BF67" s="5">
        <f t="shared" si="159"/>
        <v>3.126439406063553E-3</v>
      </c>
      <c r="BG67" s="5">
        <f t="shared" si="160"/>
        <v>8.465925310314526E-4</v>
      </c>
      <c r="BH67" s="5">
        <f t="shared" si="161"/>
        <v>1.7193334505576975E-4</v>
      </c>
      <c r="BI67" s="5">
        <f t="shared" si="162"/>
        <v>2.79341705092063E-5</v>
      </c>
      <c r="BJ67" s="8">
        <f t="shared" si="163"/>
        <v>0.11424679630517812</v>
      </c>
      <c r="BK67" s="8">
        <f t="shared" si="164"/>
        <v>0.17353953825635737</v>
      </c>
      <c r="BL67" s="8">
        <f t="shared" si="165"/>
        <v>0.61158103686976495</v>
      </c>
      <c r="BM67" s="8">
        <f t="shared" si="166"/>
        <v>0.59637635403091693</v>
      </c>
      <c r="BN67" s="8">
        <f t="shared" si="167"/>
        <v>0.39377810063234464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1.2230769230769201</v>
      </c>
      <c r="F68">
        <f>VLOOKUP(B68,home!$B$2:$E$405,3,FALSE)</f>
        <v>1.1200000000000001</v>
      </c>
      <c r="G68">
        <f>VLOOKUP(C68,away!$B$2:$E$405,4,FALSE)</f>
        <v>0.87</v>
      </c>
      <c r="H68">
        <f>VLOOKUP(A68,away!$A$2:$E$405,3,FALSE)</f>
        <v>1.0282051282051301</v>
      </c>
      <c r="I68">
        <f>VLOOKUP(C68,away!$B$2:$E$405,3,FALSE)</f>
        <v>1.38</v>
      </c>
      <c r="J68">
        <f>VLOOKUP(B68,home!$B$2:$E$405,4,FALSE)</f>
        <v>0.55000000000000004</v>
      </c>
      <c r="K68" s="3">
        <f t="shared" si="112"/>
        <v>1.191766153846151</v>
      </c>
      <c r="L68" s="3">
        <f t="shared" si="113"/>
        <v>0.78040769230769369</v>
      </c>
      <c r="M68" s="5">
        <f t="shared" si="114"/>
        <v>0.13915402773505786</v>
      </c>
      <c r="N68" s="5">
        <f t="shared" si="115"/>
        <v>0.16583906042601049</v>
      </c>
      <c r="O68" s="5">
        <f t="shared" si="116"/>
        <v>0.10859687366003731</v>
      </c>
      <c r="P68" s="5">
        <f t="shared" si="117"/>
        <v>0.12942207844153905</v>
      </c>
      <c r="Q68" s="5">
        <f t="shared" si="118"/>
        <v>9.8820689600682979E-2</v>
      </c>
      <c r="R68" s="5">
        <f t="shared" si="119"/>
        <v>4.2374917782429931E-2</v>
      </c>
      <c r="S68" s="5">
        <f t="shared" si="120"/>
        <v>3.00926869684634E-2</v>
      </c>
      <c r="T68" s="5">
        <f t="shared" si="121"/>
        <v>7.7120426323523922E-2</v>
      </c>
      <c r="U68" s="5">
        <f t="shared" si="122"/>
        <v>5.0500992785113379E-2</v>
      </c>
      <c r="V68" s="5">
        <f t="shared" si="123"/>
        <v>3.1097898867420513E-3</v>
      </c>
      <c r="W68" s="5">
        <f t="shared" si="124"/>
        <v>3.9257051055276784E-2</v>
      </c>
      <c r="X68" s="5">
        <f t="shared" si="125"/>
        <v>3.063650462085387E-2</v>
      </c>
      <c r="Y68" s="5">
        <f t="shared" si="126"/>
        <v>1.1954481935767277E-2</v>
      </c>
      <c r="Z68" s="5">
        <f t="shared" si="127"/>
        <v>1.1023237266104801E-2</v>
      </c>
      <c r="AA68" s="5">
        <f t="shared" si="128"/>
        <v>1.3137121079559277E-2</v>
      </c>
      <c r="AB68" s="5">
        <f t="shared" si="129"/>
        <v>7.8281881307987779E-3</v>
      </c>
      <c r="AC68" s="5">
        <f t="shared" si="130"/>
        <v>1.807688740713847E-4</v>
      </c>
      <c r="AD68" s="5">
        <f t="shared" si="131"/>
        <v>1.1696306186872295E-2</v>
      </c>
      <c r="AE68" s="5">
        <f t="shared" si="132"/>
        <v>9.1278873198212089E-3</v>
      </c>
      <c r="AF68" s="5">
        <f t="shared" si="133"/>
        <v>3.5617367394531634E-3</v>
      </c>
      <c r="AG68" s="5">
        <f t="shared" si="134"/>
        <v>9.2653558314805776E-4</v>
      </c>
      <c r="AH68" s="5">
        <f t="shared" si="135"/>
        <v>2.1506547891502539E-3</v>
      </c>
      <c r="AI68" s="5">
        <f t="shared" si="136"/>
        <v>2.563077586316403E-3</v>
      </c>
      <c r="AJ68" s="5">
        <f t="shared" si="137"/>
        <v>1.5272945585267878E-3</v>
      </c>
      <c r="AK68" s="5">
        <f t="shared" si="138"/>
        <v>6.06725987268542E-4</v>
      </c>
      <c r="AL68" s="5">
        <f t="shared" si="139"/>
        <v>6.7250610796258838E-6</v>
      </c>
      <c r="AM68" s="5">
        <f t="shared" si="140"/>
        <v>2.7878523677071477E-3</v>
      </c>
      <c r="AN68" s="5">
        <f t="shared" si="141"/>
        <v>2.1756614327768753E-3</v>
      </c>
      <c r="AO68" s="5">
        <f t="shared" si="142"/>
        <v>8.4895145899812556E-4</v>
      </c>
      <c r="AP68" s="5">
        <f t="shared" si="143"/>
        <v>2.2084274966599233E-4</v>
      </c>
      <c r="AQ68" s="5">
        <f t="shared" si="144"/>
        <v>4.3086845157430681E-5</v>
      </c>
      <c r="AR68" s="5">
        <f t="shared" si="145"/>
        <v>3.3567750819024801E-4</v>
      </c>
      <c r="AS68" s="5">
        <f t="shared" si="146"/>
        <v>4.0004909286855164E-4</v>
      </c>
      <c r="AT68" s="5">
        <f t="shared" si="147"/>
        <v>2.3838248437879774E-4</v>
      </c>
      <c r="AU68" s="5">
        <f t="shared" si="148"/>
        <v>9.4698725517470029E-5</v>
      </c>
      <c r="AV68" s="5">
        <f t="shared" si="149"/>
        <v>2.8214683971021894E-5</v>
      </c>
      <c r="AW68" s="5">
        <f t="shared" si="150"/>
        <v>1.7374260194063195E-7</v>
      </c>
      <c r="AX68" s="5">
        <f t="shared" si="151"/>
        <v>5.5374468229220516E-4</v>
      </c>
      <c r="AY68" s="5">
        <f t="shared" si="152"/>
        <v>4.3214660963531684E-4</v>
      </c>
      <c r="AZ68" s="5">
        <f t="shared" si="153"/>
        <v>1.6862526918204565E-4</v>
      </c>
      <c r="BA68" s="5">
        <f t="shared" si="154"/>
        <v>4.3865485729041313E-5</v>
      </c>
      <c r="BB68" s="5">
        <f t="shared" si="155"/>
        <v>8.5582406224392982E-6</v>
      </c>
      <c r="BC68" s="5">
        <f t="shared" si="156"/>
        <v>1.3357833628743629E-6</v>
      </c>
      <c r="BD68" s="5">
        <f t="shared" si="157"/>
        <v>4.3660884921058047E-5</v>
      </c>
      <c r="BE68" s="5">
        <f t="shared" si="158"/>
        <v>5.2033564895888748E-5</v>
      </c>
      <c r="BF68" s="5">
        <f t="shared" si="159"/>
        <v>3.1005920753438716E-5</v>
      </c>
      <c r="BG68" s="5">
        <f t="shared" si="160"/>
        <v>1.231726897426141E-5</v>
      </c>
      <c r="BH68" s="5">
        <f t="shared" si="161"/>
        <v>3.6698260678360103E-6</v>
      </c>
      <c r="BI68" s="5">
        <f t="shared" si="162"/>
        <v>8.7471489962985339E-7</v>
      </c>
      <c r="BJ68" s="8">
        <f t="shared" si="163"/>
        <v>0.45622535071653941</v>
      </c>
      <c r="BK68" s="8">
        <f t="shared" si="164"/>
        <v>0.30239822357658863</v>
      </c>
      <c r="BL68" s="8">
        <f t="shared" si="165"/>
        <v>0.23052643103463891</v>
      </c>
      <c r="BM68" s="8">
        <f t="shared" si="166"/>
        <v>0.31553362208108082</v>
      </c>
      <c r="BN68" s="8">
        <f t="shared" si="167"/>
        <v>0.6842076476457577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1.2230769230769201</v>
      </c>
      <c r="F69">
        <f>VLOOKUP(B69,home!$B$2:$E$405,3,FALSE)</f>
        <v>0.87</v>
      </c>
      <c r="G69">
        <f>VLOOKUP(C69,away!$B$2:$E$405,4,FALSE)</f>
        <v>0.97</v>
      </c>
      <c r="H69">
        <f>VLOOKUP(A69,away!$A$2:$E$405,3,FALSE)</f>
        <v>1.0282051282051301</v>
      </c>
      <c r="I69">
        <f>VLOOKUP(C69,away!$B$2:$E$405,3,FALSE)</f>
        <v>0.82</v>
      </c>
      <c r="J69">
        <f>VLOOKUP(B69,home!$B$2:$E$405,4,FALSE)</f>
        <v>1.04</v>
      </c>
      <c r="K69" s="3">
        <f t="shared" si="112"/>
        <v>1.0321546153846128</v>
      </c>
      <c r="L69" s="3">
        <f t="shared" si="113"/>
        <v>0.87685333333333493</v>
      </c>
      <c r="M69" s="5">
        <f t="shared" si="114"/>
        <v>0.14822736282475554</v>
      </c>
      <c r="N69" s="5">
        <f t="shared" si="115"/>
        <v>0.15299355666586101</v>
      </c>
      <c r="O69" s="5">
        <f t="shared" si="116"/>
        <v>0.12997365718409656</v>
      </c>
      <c r="P69" s="5">
        <f t="shared" si="117"/>
        <v>0.13415291014098271</v>
      </c>
      <c r="Q69" s="5">
        <f t="shared" si="118"/>
        <v>7.8956502818387869E-2</v>
      </c>
      <c r="R69" s="5">
        <f t="shared" si="119"/>
        <v>5.6983917273699614E-2</v>
      </c>
      <c r="S69" s="5">
        <f t="shared" si="120"/>
        <v>3.0353712965553902E-2</v>
      </c>
      <c r="T69" s="5">
        <f t="shared" si="121"/>
        <v>6.9233272684646269E-2</v>
      </c>
      <c r="U69" s="5">
        <f t="shared" si="122"/>
        <v>5.8816213216744018E-2</v>
      </c>
      <c r="V69" s="5">
        <f t="shared" si="123"/>
        <v>3.0523970820626523E-3</v>
      </c>
      <c r="W69" s="5">
        <f t="shared" si="124"/>
        <v>2.7165106266209074E-2</v>
      </c>
      <c r="X69" s="5">
        <f t="shared" si="125"/>
        <v>2.381981397987969E-2</v>
      </c>
      <c r="Y69" s="5">
        <f t="shared" si="126"/>
        <v>1.0443241643818739E-2</v>
      </c>
      <c r="Z69" s="5">
        <f t="shared" si="127"/>
        <v>1.66555126026115E-2</v>
      </c>
      <c r="AA69" s="5">
        <f t="shared" si="128"/>
        <v>1.7191064204382045E-2</v>
      </c>
      <c r="AB69" s="5">
        <f t="shared" si="129"/>
        <v>8.871918130963068E-3</v>
      </c>
      <c r="AC69" s="5">
        <f t="shared" si="130"/>
        <v>1.7266040816493565E-4</v>
      </c>
      <c r="AD69" s="5">
        <f t="shared" si="131"/>
        <v>7.0096474525202903E-3</v>
      </c>
      <c r="AE69" s="5">
        <f t="shared" si="132"/>
        <v>6.146432734233937E-3</v>
      </c>
      <c r="AF69" s="5">
        <f t="shared" si="133"/>
        <v>2.6947600155610759E-3</v>
      </c>
      <c r="AG69" s="5">
        <f t="shared" si="134"/>
        <v>7.8763643405937284E-4</v>
      </c>
      <c r="AH69" s="5">
        <f t="shared" si="135"/>
        <v>3.6511104359938156E-3</v>
      </c>
      <c r="AI69" s="5">
        <f t="shared" si="136"/>
        <v>3.7685104877899431E-3</v>
      </c>
      <c r="AJ69" s="5">
        <f t="shared" si="137"/>
        <v>1.9448427465488542E-3</v>
      </c>
      <c r="AK69" s="5">
        <f t="shared" si="138"/>
        <v>6.691261390158954E-4</v>
      </c>
      <c r="AL69" s="5">
        <f t="shared" si="139"/>
        <v>6.2506397685401099E-6</v>
      </c>
      <c r="AM69" s="5">
        <f t="shared" si="140"/>
        <v>1.4470079940675628E-3</v>
      </c>
      <c r="AN69" s="5">
        <f t="shared" si="141"/>
        <v>1.2688137829581251E-3</v>
      </c>
      <c r="AO69" s="5">
        <f t="shared" si="142"/>
        <v>5.5628179748305534E-4</v>
      </c>
      <c r="AP69" s="5">
        <f t="shared" si="143"/>
        <v>1.6259251613189206E-4</v>
      </c>
      <c r="AQ69" s="5">
        <f t="shared" si="144"/>
        <v>3.5642447436325893E-5</v>
      </c>
      <c r="AR69" s="5">
        <f t="shared" si="145"/>
        <v>6.4029767123386088E-4</v>
      </c>
      <c r="AS69" s="5">
        <f t="shared" si="146"/>
        <v>6.6088619658404891E-4</v>
      </c>
      <c r="AT69" s="5">
        <f t="shared" si="147"/>
        <v>3.4106836902410433E-4</v>
      </c>
      <c r="AU69" s="5">
        <f t="shared" si="148"/>
        <v>1.173450970833105E-4</v>
      </c>
      <c r="AV69" s="5">
        <f t="shared" si="149"/>
        <v>3.0279570886823606E-5</v>
      </c>
      <c r="AW69" s="5">
        <f t="shared" si="150"/>
        <v>1.5714251014503874E-7</v>
      </c>
      <c r="AX69" s="5">
        <f t="shared" si="151"/>
        <v>2.4892266326254412E-4</v>
      </c>
      <c r="AY69" s="5">
        <f t="shared" si="152"/>
        <v>2.1826866702397312E-4</v>
      </c>
      <c r="AZ69" s="5">
        <f t="shared" si="153"/>
        <v>9.56948041210973E-5</v>
      </c>
      <c r="BA69" s="5">
        <f t="shared" si="154"/>
        <v>2.7970102658754905E-5</v>
      </c>
      <c r="BB69" s="5">
        <f t="shared" si="155"/>
        <v>6.1314194375012025E-6</v>
      </c>
      <c r="BC69" s="5">
        <f t="shared" si="156"/>
        <v>1.0752711143675466E-6</v>
      </c>
      <c r="BD69" s="5">
        <f t="shared" si="157"/>
        <v>9.3574524557830409E-5</v>
      </c>
      <c r="BE69" s="5">
        <f t="shared" si="158"/>
        <v>9.6583377404785449E-5</v>
      </c>
      <c r="BF69" s="5">
        <f t="shared" si="159"/>
        <v>4.9844489378891617E-5</v>
      </c>
      <c r="BG69" s="5">
        <f t="shared" si="160"/>
        <v>1.7149073254637427E-5</v>
      </c>
      <c r="BH69" s="5">
        <f t="shared" si="161"/>
        <v>4.4251237773357117E-6</v>
      </c>
      <c r="BI69" s="5">
        <f t="shared" si="162"/>
        <v>9.134823860850497E-7</v>
      </c>
      <c r="BJ69" s="8">
        <f t="shared" si="163"/>
        <v>0.38331837216087244</v>
      </c>
      <c r="BK69" s="8">
        <f t="shared" si="164"/>
        <v>0.31618356272831227</v>
      </c>
      <c r="BL69" s="8">
        <f t="shared" si="165"/>
        <v>0.28392272679480551</v>
      </c>
      <c r="BM69" s="8">
        <f t="shared" si="166"/>
        <v>0.29857415585430463</v>
      </c>
      <c r="BN69" s="8">
        <f t="shared" si="167"/>
        <v>0.70128790690778331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1.2230769230769201</v>
      </c>
      <c r="F70">
        <f>VLOOKUP(B70,home!$B$2:$E$405,3,FALSE)</f>
        <v>1.64</v>
      </c>
      <c r="G70">
        <f>VLOOKUP(C70,away!$B$2:$E$405,4,FALSE)</f>
        <v>1.74</v>
      </c>
      <c r="H70">
        <f>VLOOKUP(A70,away!$A$2:$E$405,3,FALSE)</f>
        <v>1.0282051282051301</v>
      </c>
      <c r="I70">
        <f>VLOOKUP(C70,away!$B$2:$E$405,3,FALSE)</f>
        <v>0.71</v>
      </c>
      <c r="J70">
        <f>VLOOKUP(B70,home!$B$2:$E$405,4,FALSE)</f>
        <v>0.73</v>
      </c>
      <c r="K70" s="3">
        <f t="shared" si="112"/>
        <v>3.4901723076922986</v>
      </c>
      <c r="L70" s="3">
        <f t="shared" si="113"/>
        <v>0.53291871794871892</v>
      </c>
      <c r="M70" s="5">
        <f t="shared" si="114"/>
        <v>1.789755754150207E-2</v>
      </c>
      <c r="N70" s="5">
        <f t="shared" si="115"/>
        <v>6.2465559706679982E-2</v>
      </c>
      <c r="O70" s="5">
        <f t="shared" si="116"/>
        <v>9.537943419430709E-3</v>
      </c>
      <c r="P70" s="5">
        <f t="shared" si="117"/>
        <v>3.3289065994833049E-2</v>
      </c>
      <c r="Q70" s="5">
        <f t="shared" si="118"/>
        <v>0.10900778333637717</v>
      </c>
      <c r="R70" s="5">
        <f t="shared" si="119"/>
        <v>2.541474289475217E-3</v>
      </c>
      <c r="S70" s="5">
        <f t="shared" si="120"/>
        <v>1.5479233859685453E-2</v>
      </c>
      <c r="T70" s="5">
        <f t="shared" si="121"/>
        <v>5.8092288142053854E-2</v>
      </c>
      <c r="U70" s="5">
        <f t="shared" si="122"/>
        <v>8.870183185838364E-3</v>
      </c>
      <c r="V70" s="5">
        <f t="shared" si="123"/>
        <v>3.199004087007937E-3</v>
      </c>
      <c r="W70" s="5">
        <f t="shared" si="124"/>
        <v>0.12681864890784855</v>
      </c>
      <c r="X70" s="5">
        <f t="shared" si="125"/>
        <v>6.7584031787959353E-2</v>
      </c>
      <c r="Y70" s="5">
        <f t="shared" si="126"/>
        <v>1.8008397787122384E-2</v>
      </c>
      <c r="Z70" s="5">
        <f t="shared" si="127"/>
        <v>4.514664066822548E-4</v>
      </c>
      <c r="AA70" s="5">
        <f t="shared" si="128"/>
        <v>1.575695550455755E-3</v>
      </c>
      <c r="AB70" s="5">
        <f t="shared" si="129"/>
        <v>2.7497244877773249E-3</v>
      </c>
      <c r="AC70" s="5">
        <f t="shared" si="130"/>
        <v>3.7187985680171463E-4</v>
      </c>
      <c r="AD70" s="5">
        <f t="shared" si="131"/>
        <v>0.1106547341292813</v>
      </c>
      <c r="AE70" s="5">
        <f t="shared" si="132"/>
        <v>5.8969979047132942E-2</v>
      </c>
      <c r="AF70" s="5">
        <f t="shared" si="133"/>
        <v>1.5713102815630452E-2</v>
      </c>
      <c r="AG70" s="5">
        <f t="shared" si="134"/>
        <v>2.7912688691673964E-3</v>
      </c>
      <c r="AH70" s="5">
        <f t="shared" si="135"/>
        <v>6.014872466150552E-5</v>
      </c>
      <c r="AI70" s="5">
        <f t="shared" si="136"/>
        <v>2.0992941315659539E-4</v>
      </c>
      <c r="AJ70" s="5">
        <f t="shared" si="137"/>
        <v>3.6634491218462227E-4</v>
      </c>
      <c r="AK70" s="5">
        <f t="shared" si="138"/>
        <v>4.262022891902453E-4</v>
      </c>
      <c r="AL70" s="5">
        <f t="shared" si="139"/>
        <v>2.7667536347381138E-5</v>
      </c>
      <c r="AM70" s="5">
        <f t="shared" si="140"/>
        <v>7.7240817754614291E-2</v>
      </c>
      <c r="AN70" s="5">
        <f t="shared" si="141"/>
        <v>4.1163077571099695E-2</v>
      </c>
      <c r="AO70" s="5">
        <f t="shared" si="142"/>
        <v>1.0968287263007059E-2</v>
      </c>
      <c r="AP70" s="5">
        <f t="shared" si="143"/>
        <v>1.9484018620983289E-3</v>
      </c>
      <c r="AQ70" s="5">
        <f t="shared" si="144"/>
        <v>2.5958495559958442E-4</v>
      </c>
      <c r="AR70" s="5">
        <f t="shared" si="145"/>
        <v>6.4108762465720051E-6</v>
      </c>
      <c r="AS70" s="5">
        <f t="shared" si="146"/>
        <v>2.2375062743827954E-5</v>
      </c>
      <c r="AT70" s="5">
        <f t="shared" si="147"/>
        <v>3.9046412185692999E-5</v>
      </c>
      <c r="AU70" s="5">
        <f t="shared" si="148"/>
        <v>4.542623550841495E-5</v>
      </c>
      <c r="AV70" s="5">
        <f t="shared" si="149"/>
        <v>3.9636347303544605E-5</v>
      </c>
      <c r="AW70" s="5">
        <f t="shared" si="150"/>
        <v>1.4294725865475002E-6</v>
      </c>
      <c r="AX70" s="5">
        <f t="shared" si="151"/>
        <v>4.493062719177706E-2</v>
      </c>
      <c r="AY70" s="5">
        <f t="shared" si="152"/>
        <v>2.3944372239673679E-2</v>
      </c>
      <c r="AZ70" s="5">
        <f t="shared" si="153"/>
        <v>6.3802020780268972E-3</v>
      </c>
      <c r="BA70" s="5">
        <f t="shared" si="154"/>
        <v>1.1333763705586157E-3</v>
      </c>
      <c r="BB70" s="5">
        <f t="shared" si="155"/>
        <v>1.5099937058786735E-4</v>
      </c>
      <c r="BC70" s="5">
        <f t="shared" si="156"/>
        <v>1.6094078196949958E-5</v>
      </c>
      <c r="BD70" s="5">
        <f t="shared" si="157"/>
        <v>5.6941265837517458E-7</v>
      </c>
      <c r="BE70" s="5">
        <f t="shared" si="158"/>
        <v>1.9873482919104897E-6</v>
      </c>
      <c r="BF70" s="5">
        <f t="shared" si="159"/>
        <v>3.4680939870827909E-6</v>
      </c>
      <c r="BG70" s="5">
        <f t="shared" si="160"/>
        <v>4.0347485313968439E-6</v>
      </c>
      <c r="BH70" s="5">
        <f t="shared" si="161"/>
        <v>3.5204918981958582E-6</v>
      </c>
      <c r="BI70" s="5">
        <f t="shared" si="162"/>
        <v>2.4574246665076559E-6</v>
      </c>
      <c r="BJ70" s="8">
        <f t="shared" si="163"/>
        <v>0.83824163526449358</v>
      </c>
      <c r="BK70" s="8">
        <f t="shared" si="164"/>
        <v>9.4208781115851278E-2</v>
      </c>
      <c r="BL70" s="8">
        <f t="shared" si="165"/>
        <v>2.6506578726191863E-2</v>
      </c>
      <c r="BM70" s="8">
        <f t="shared" si="166"/>
        <v>0.7007261344578336</v>
      </c>
      <c r="BN70" s="8">
        <f t="shared" si="167"/>
        <v>0.23473938428829819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1.2230769230769201</v>
      </c>
      <c r="F71">
        <f>VLOOKUP(B71,home!$B$2:$E$405,3,FALSE)</f>
        <v>0.72</v>
      </c>
      <c r="G71">
        <f>VLOOKUP(C71,away!$B$2:$E$405,4,FALSE)</f>
        <v>0.82</v>
      </c>
      <c r="H71">
        <f>VLOOKUP(A71,away!$A$2:$E$405,3,FALSE)</f>
        <v>1.0282051282051301</v>
      </c>
      <c r="I71">
        <f>VLOOKUP(C71,away!$B$2:$E$405,3,FALSE)</f>
        <v>0.97</v>
      </c>
      <c r="J71">
        <f>VLOOKUP(B71,home!$B$2:$E$405,4,FALSE)</f>
        <v>0.97</v>
      </c>
      <c r="K71" s="3">
        <f t="shared" si="112"/>
        <v>0.72210461538461357</v>
      </c>
      <c r="L71" s="3">
        <f t="shared" si="113"/>
        <v>0.96743820512820677</v>
      </c>
      <c r="M71" s="5">
        <f t="shared" si="114"/>
        <v>0.18460390182077935</v>
      </c>
      <c r="N71" s="5">
        <f t="shared" si="115"/>
        <v>0.13330332952279283</v>
      </c>
      <c r="O71" s="5">
        <f t="shared" si="116"/>
        <v>0.17859286743715852</v>
      </c>
      <c r="P71" s="5">
        <f t="shared" si="117"/>
        <v>0.1289627338511446</v>
      </c>
      <c r="Q71" s="5">
        <f t="shared" si="118"/>
        <v>4.8129474747272361E-2</v>
      </c>
      <c r="R71" s="5">
        <f t="shared" si="119"/>
        <v>8.6388781561052175E-2</v>
      </c>
      <c r="S71" s="5">
        <f t="shared" si="120"/>
        <v>2.2523070420401449E-2</v>
      </c>
      <c r="T71" s="5">
        <f t="shared" si="121"/>
        <v>4.6562292663264532E-2</v>
      </c>
      <c r="U71" s="5">
        <f t="shared" si="122"/>
        <v>6.238173788268897E-2</v>
      </c>
      <c r="V71" s="5">
        <f t="shared" si="123"/>
        <v>1.7482697383050948E-3</v>
      </c>
      <c r="W71" s="5">
        <f t="shared" si="124"/>
        <v>1.1584838617014193E-2</v>
      </c>
      <c r="X71" s="5">
        <f t="shared" si="125"/>
        <v>1.120761547834415E-2</v>
      </c>
      <c r="Y71" s="5">
        <f t="shared" si="126"/>
        <v>5.4213377010681853E-3</v>
      </c>
      <c r="Z71" s="5">
        <f t="shared" si="127"/>
        <v>2.7858602592212348E-2</v>
      </c>
      <c r="AA71" s="5">
        <f t="shared" si="128"/>
        <v>2.0116825510002295E-2</v>
      </c>
      <c r="AB71" s="5">
        <f t="shared" si="129"/>
        <v>7.263226273829795E-3</v>
      </c>
      <c r="AC71" s="5">
        <f t="shared" si="130"/>
        <v>7.6332908844722395E-5</v>
      </c>
      <c r="AD71" s="5">
        <f t="shared" si="131"/>
        <v>2.0913663584579628E-3</v>
      </c>
      <c r="AE71" s="5">
        <f t="shared" si="132"/>
        <v>2.0232677160920858E-3</v>
      </c>
      <c r="AF71" s="5">
        <f t="shared" si="133"/>
        <v>9.7869324387498671E-4</v>
      </c>
      <c r="AG71" s="5">
        <f t="shared" si="134"/>
        <v>3.1560841174183983E-4</v>
      </c>
      <c r="AH71" s="5">
        <f t="shared" si="135"/>
        <v>6.7378691222974808E-3</v>
      </c>
      <c r="AI71" s="5">
        <f t="shared" si="136"/>
        <v>4.8654463910684856E-3</v>
      </c>
      <c r="AJ71" s="5">
        <f t="shared" si="137"/>
        <v>1.7566806474484825E-3</v>
      </c>
      <c r="AK71" s="5">
        <f t="shared" si="138"/>
        <v>4.2283573442646017E-4</v>
      </c>
      <c r="AL71" s="5">
        <f t="shared" si="139"/>
        <v>2.1330211355949901E-6</v>
      </c>
      <c r="AM71" s="5">
        <f t="shared" si="140"/>
        <v>3.0203705998052148E-4</v>
      </c>
      <c r="AN71" s="5">
        <f t="shared" si="141"/>
        <v>2.9220219118975628E-4</v>
      </c>
      <c r="AO71" s="5">
        <f t="shared" si="142"/>
        <v>1.4134378168957344E-4</v>
      </c>
      <c r="AP71" s="5">
        <f t="shared" si="143"/>
        <v>4.5580458154598007E-5</v>
      </c>
      <c r="AQ71" s="5">
        <f t="shared" si="144"/>
        <v>1.1024069156501409E-5</v>
      </c>
      <c r="AR71" s="5">
        <f t="shared" si="145"/>
        <v>1.3036944020128486E-3</v>
      </c>
      <c r="AS71" s="5">
        <f t="shared" si="146"/>
        <v>9.4140374474456165E-4</v>
      </c>
      <c r="AT71" s="5">
        <f t="shared" si="147"/>
        <v>3.398959945102033E-4</v>
      </c>
      <c r="AU71" s="5">
        <f t="shared" si="148"/>
        <v>8.181348879552036E-5</v>
      </c>
      <c r="AV71" s="5">
        <f t="shared" si="149"/>
        <v>1.4769474464990654E-5</v>
      </c>
      <c r="AW71" s="5">
        <f t="shared" si="150"/>
        <v>4.139196202960922E-8</v>
      </c>
      <c r="AX71" s="5">
        <f t="shared" si="151"/>
        <v>3.635039250485564E-5</v>
      </c>
      <c r="AY71" s="5">
        <f t="shared" si="152"/>
        <v>3.5166758480603372E-5</v>
      </c>
      <c r="AZ71" s="5">
        <f t="shared" si="153"/>
        <v>1.701083285232603E-5</v>
      </c>
      <c r="BA71" s="5">
        <f t="shared" si="154"/>
        <v>5.4856432007967425E-6</v>
      </c>
      <c r="BB71" s="5">
        <f t="shared" si="155"/>
        <v>1.326755203038138E-6</v>
      </c>
      <c r="BC71" s="5">
        <f t="shared" si="156"/>
        <v>2.5671073445434523E-7</v>
      </c>
      <c r="BD71" s="5">
        <f t="shared" si="157"/>
        <v>2.1020729538650005E-4</v>
      </c>
      <c r="BE71" s="5">
        <f t="shared" si="158"/>
        <v>1.5179165818610845E-4</v>
      </c>
      <c r="BF71" s="5">
        <f t="shared" si="159"/>
        <v>5.4804728476536288E-5</v>
      </c>
      <c r="BG71" s="5">
        <f t="shared" si="160"/>
        <v>1.3191582459269138E-5</v>
      </c>
      <c r="BH71" s="5">
        <f t="shared" si="161"/>
        <v>2.3814256445162387E-6</v>
      </c>
      <c r="BI71" s="5">
        <f t="shared" si="162"/>
        <v>3.4392768982009086E-7</v>
      </c>
      <c r="BJ71" s="8">
        <f t="shared" si="163"/>
        <v>0.26250560911307014</v>
      </c>
      <c r="BK71" s="8">
        <f t="shared" si="164"/>
        <v>0.33795160851909145</v>
      </c>
      <c r="BL71" s="8">
        <f t="shared" si="165"/>
        <v>0.37164056828234365</v>
      </c>
      <c r="BM71" s="8">
        <f t="shared" si="166"/>
        <v>0.23994017419999908</v>
      </c>
      <c r="BN71" s="8">
        <f t="shared" si="167"/>
        <v>0.75998108894019989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1.2230769230769201</v>
      </c>
      <c r="F72">
        <f>VLOOKUP(B72,home!$B$2:$E$405,3,FALSE)</f>
        <v>0.65</v>
      </c>
      <c r="G72">
        <f>VLOOKUP(C72,away!$B$2:$E$405,4,FALSE)</f>
        <v>1.0900000000000001</v>
      </c>
      <c r="H72">
        <f>VLOOKUP(A72,away!$A$2:$E$405,3,FALSE)</f>
        <v>1.0282051282051301</v>
      </c>
      <c r="I72">
        <f>VLOOKUP(C72,away!$B$2:$E$405,3,FALSE)</f>
        <v>0.71</v>
      </c>
      <c r="J72">
        <f>VLOOKUP(B72,home!$B$2:$E$405,4,FALSE)</f>
        <v>0.57999999999999996</v>
      </c>
      <c r="K72" s="3">
        <f t="shared" si="112"/>
        <v>0.86654999999999793</v>
      </c>
      <c r="L72" s="3">
        <f t="shared" si="113"/>
        <v>0.42341487179487253</v>
      </c>
      <c r="M72" s="5">
        <f t="shared" si="114"/>
        <v>0.27528045302812965</v>
      </c>
      <c r="N72" s="5">
        <f t="shared" si="115"/>
        <v>0.23854427657152522</v>
      </c>
      <c r="O72" s="5">
        <f t="shared" si="116"/>
        <v>0.11655783772653995</v>
      </c>
      <c r="P72" s="5">
        <f t="shared" si="117"/>
        <v>0.10100319428193297</v>
      </c>
      <c r="Q72" s="5">
        <f t="shared" si="118"/>
        <v>0.10335527143152733</v>
      </c>
      <c r="R72" s="5">
        <f t="shared" si="119"/>
        <v>2.4676160958835236E-2</v>
      </c>
      <c r="S72" s="5">
        <f t="shared" si="120"/>
        <v>9.2647744717561133E-3</v>
      </c>
      <c r="T72" s="5">
        <f t="shared" si="121"/>
        <v>4.3762159002504394E-2</v>
      </c>
      <c r="U72" s="5">
        <f t="shared" si="122"/>
        <v>2.1383127278878623E-2</v>
      </c>
      <c r="V72" s="5">
        <f t="shared" si="123"/>
        <v>3.7770442860299736E-4</v>
      </c>
      <c r="W72" s="5">
        <f t="shared" si="124"/>
        <v>2.9854170152996597E-2</v>
      </c>
      <c r="X72" s="5">
        <f t="shared" si="125"/>
        <v>1.2640699627873364E-2</v>
      </c>
      <c r="Y72" s="5">
        <f t="shared" si="126"/>
        <v>2.6761301061667469E-3</v>
      </c>
      <c r="Z72" s="5">
        <f t="shared" si="127"/>
        <v>3.4827511762582876E-3</v>
      </c>
      <c r="AA72" s="5">
        <f t="shared" si="128"/>
        <v>3.0179780317866121E-3</v>
      </c>
      <c r="AB72" s="5">
        <f t="shared" si="129"/>
        <v>1.3076144317223412E-3</v>
      </c>
      <c r="AC72" s="5">
        <f t="shared" si="130"/>
        <v>8.6614744535268312E-6</v>
      </c>
      <c r="AD72" s="5">
        <f t="shared" si="131"/>
        <v>6.4675327865197849E-3</v>
      </c>
      <c r="AE72" s="5">
        <f t="shared" si="132"/>
        <v>2.7384495656334095E-3</v>
      </c>
      <c r="AF72" s="5">
        <f t="shared" si="133"/>
        <v>5.7975013587469721E-4</v>
      </c>
      <c r="AG72" s="5">
        <f t="shared" si="134"/>
        <v>8.1824943151481645E-5</v>
      </c>
      <c r="AH72" s="5">
        <f t="shared" si="135"/>
        <v>3.6866216069721098E-4</v>
      </c>
      <c r="AI72" s="5">
        <f t="shared" si="136"/>
        <v>3.1946419535216743E-4</v>
      </c>
      <c r="AJ72" s="5">
        <f t="shared" si="137"/>
        <v>1.3841584924121001E-4</v>
      </c>
      <c r="AK72" s="5">
        <f t="shared" si="138"/>
        <v>3.9981418053323413E-5</v>
      </c>
      <c r="AL72" s="5">
        <f t="shared" si="139"/>
        <v>1.2711931811710215E-7</v>
      </c>
      <c r="AM72" s="5">
        <f t="shared" si="140"/>
        <v>1.1208881072317417E-3</v>
      </c>
      <c r="AN72" s="5">
        <f t="shared" si="141"/>
        <v>4.7460069421992519E-4</v>
      </c>
      <c r="AO72" s="5">
        <f t="shared" si="142"/>
        <v>1.0047649604844358E-4</v>
      </c>
      <c r="AP72" s="5">
        <f t="shared" si="143"/>
        <v>1.4181080897583254E-5</v>
      </c>
      <c r="AQ72" s="5">
        <f t="shared" si="144"/>
        <v>1.5011201375407319E-6</v>
      </c>
      <c r="AR72" s="5">
        <f t="shared" si="145"/>
        <v>3.121940830144608E-5</v>
      </c>
      <c r="AS72" s="5">
        <f t="shared" si="146"/>
        <v>2.7053178263618036E-5</v>
      </c>
      <c r="AT72" s="5">
        <f t="shared" si="147"/>
        <v>1.1721465812169075E-5</v>
      </c>
      <c r="AU72" s="5">
        <f t="shared" si="148"/>
        <v>3.3857453998450294E-6</v>
      </c>
      <c r="AV72" s="5">
        <f t="shared" si="149"/>
        <v>7.3347941905892579E-7</v>
      </c>
      <c r="AW72" s="5">
        <f t="shared" si="150"/>
        <v>1.2955935829898792E-9</v>
      </c>
      <c r="AX72" s="5">
        <f t="shared" si="151"/>
        <v>1.6188426488694381E-4</v>
      </c>
      <c r="AY72" s="5">
        <f t="shared" si="152"/>
        <v>6.8544205262712494E-5</v>
      </c>
      <c r="AZ72" s="5">
        <f t="shared" si="153"/>
        <v>1.4511317941796421E-5</v>
      </c>
      <c r="BA72" s="5">
        <f t="shared" si="154"/>
        <v>2.0481026086334554E-6</v>
      </c>
      <c r="BB72" s="5">
        <f t="shared" si="155"/>
        <v>2.1679927586431957E-7</v>
      </c>
      <c r="BC72" s="5">
        <f t="shared" si="156"/>
        <v>1.8359207519062428E-8</v>
      </c>
      <c r="BD72" s="5">
        <f t="shared" si="157"/>
        <v>2.2031269605780942E-6</v>
      </c>
      <c r="BE72" s="5">
        <f t="shared" si="158"/>
        <v>1.9091196676889431E-6</v>
      </c>
      <c r="BF72" s="5">
        <f t="shared" si="159"/>
        <v>8.2717382401792472E-7</v>
      </c>
      <c r="BG72" s="5">
        <f t="shared" si="160"/>
        <v>2.3892915906757703E-7</v>
      </c>
      <c r="BH72" s="5">
        <f t="shared" si="161"/>
        <v>5.1761015697502089E-8</v>
      </c>
      <c r="BI72" s="5">
        <f t="shared" si="162"/>
        <v>8.9707016305340692E-9</v>
      </c>
      <c r="BJ72" s="8">
        <f t="shared" si="163"/>
        <v>0.44265913487149167</v>
      </c>
      <c r="BK72" s="8">
        <f t="shared" si="164"/>
        <v>0.3860034590094561</v>
      </c>
      <c r="BL72" s="8">
        <f t="shared" si="165"/>
        <v>0.16788859440963147</v>
      </c>
      <c r="BM72" s="8">
        <f t="shared" si="166"/>
        <v>0.14054820255867811</v>
      </c>
      <c r="BN72" s="8">
        <f t="shared" si="167"/>
        <v>0.85941719399849026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1.2230769230769201</v>
      </c>
      <c r="F73">
        <f>VLOOKUP(B73,home!$B$2:$E$405,3,FALSE)</f>
        <v>1.1200000000000001</v>
      </c>
      <c r="G73">
        <f>VLOOKUP(C73,away!$B$2:$E$405,4,FALSE)</f>
        <v>0.76</v>
      </c>
      <c r="H73">
        <f>VLOOKUP(A73,away!$A$2:$E$405,3,FALSE)</f>
        <v>1.0282051282051301</v>
      </c>
      <c r="I73">
        <f>VLOOKUP(C73,away!$B$2:$E$405,3,FALSE)</f>
        <v>1.05</v>
      </c>
      <c r="J73">
        <f>VLOOKUP(B73,home!$B$2:$E$405,4,FALSE)</f>
        <v>1.1499999999999999</v>
      </c>
      <c r="K73" s="3">
        <f t="shared" si="112"/>
        <v>1.0410830769230746</v>
      </c>
      <c r="L73" s="3">
        <f t="shared" si="113"/>
        <v>1.2415576923076945</v>
      </c>
      <c r="M73" s="5">
        <f t="shared" si="114"/>
        <v>0.10201445406366456</v>
      </c>
      <c r="N73" s="5">
        <f t="shared" si="115"/>
        <v>0.10620552172722754</v>
      </c>
      <c r="O73" s="5">
        <f t="shared" si="116"/>
        <v>0.1266568301693127</v>
      </c>
      <c r="P73" s="5">
        <f t="shared" si="117"/>
        <v>0.13186028246599135</v>
      </c>
      <c r="Q73" s="5">
        <f t="shared" si="118"/>
        <v>5.528438567300125E-2</v>
      </c>
      <c r="R73" s="5">
        <f t="shared" si="119"/>
        <v>7.8625880890009742E-2</v>
      </c>
      <c r="S73" s="5">
        <f t="shared" si="120"/>
        <v>4.2609486693817353E-2</v>
      </c>
      <c r="T73" s="5">
        <f t="shared" si="121"/>
        <v>6.8638754296819995E-2</v>
      </c>
      <c r="U73" s="5">
        <f t="shared" si="122"/>
        <v>8.1856074002758503E-2</v>
      </c>
      <c r="V73" s="5">
        <f t="shared" si="123"/>
        <v>6.1195020546045975E-3</v>
      </c>
      <c r="W73" s="5">
        <f t="shared" si="124"/>
        <v>1.9185212780750027E-2</v>
      </c>
      <c r="X73" s="5">
        <f t="shared" si="125"/>
        <v>2.3819548506500091E-2</v>
      </c>
      <c r="Y73" s="5">
        <f t="shared" si="126"/>
        <v>1.4786671837770724E-2</v>
      </c>
      <c r="Z73" s="5">
        <f t="shared" si="127"/>
        <v>3.253952241115337E-2</v>
      </c>
      <c r="AA73" s="5">
        <f t="shared" si="128"/>
        <v>3.3876346113410893E-2</v>
      </c>
      <c r="AB73" s="5">
        <f t="shared" si="129"/>
        <v>1.7634045323330422E-2</v>
      </c>
      <c r="AC73" s="5">
        <f t="shared" si="130"/>
        <v>4.9436577203547513E-4</v>
      </c>
      <c r="AD73" s="5">
        <f t="shared" si="131"/>
        <v>4.9933500883017831E-3</v>
      </c>
      <c r="AE73" s="5">
        <f t="shared" si="132"/>
        <v>6.1995322125163845E-3</v>
      </c>
      <c r="AF73" s="5">
        <f t="shared" si="133"/>
        <v>3.8485384535795297E-3</v>
      </c>
      <c r="AG73" s="5">
        <f t="shared" si="134"/>
        <v>1.5927275070612076E-3</v>
      </c>
      <c r="AH73" s="5">
        <f t="shared" si="135"/>
        <v>1.0099923588396524E-2</v>
      </c>
      <c r="AI73" s="5">
        <f t="shared" si="136"/>
        <v>1.0514859526095793E-2</v>
      </c>
      <c r="AJ73" s="5">
        <f t="shared" si="137"/>
        <v>5.4734211544208546E-3</v>
      </c>
      <c r="AK73" s="5">
        <f t="shared" si="138"/>
        <v>1.8994287122467701E-3</v>
      </c>
      <c r="AL73" s="5">
        <f t="shared" si="139"/>
        <v>2.5559989881996129E-5</v>
      </c>
      <c r="AM73" s="5">
        <f t="shared" si="140"/>
        <v>1.0396984548166656E-3</v>
      </c>
      <c r="AN73" s="5">
        <f t="shared" si="141"/>
        <v>1.2908456142580551E-3</v>
      </c>
      <c r="AO73" s="5">
        <f t="shared" si="142"/>
        <v>8.0132965098186979E-4</v>
      </c>
      <c r="AP73" s="5">
        <f t="shared" si="143"/>
        <v>3.3163233075026008E-4</v>
      </c>
      <c r="AQ73" s="5">
        <f t="shared" si="144"/>
        <v>1.0293516781522877E-4</v>
      </c>
      <c r="AR73" s="5">
        <f t="shared" si="145"/>
        <v>2.5079275645787263E-3</v>
      </c>
      <c r="AS73" s="5">
        <f t="shared" si="146"/>
        <v>2.6109609456318131E-3</v>
      </c>
      <c r="AT73" s="5">
        <f t="shared" si="147"/>
        <v>1.3591136275021743E-3</v>
      </c>
      <c r="AU73" s="5">
        <f t="shared" si="148"/>
        <v>4.7165006573601499E-4</v>
      </c>
      <c r="AV73" s="5">
        <f t="shared" si="149"/>
        <v>1.2275672541685521E-4</v>
      </c>
      <c r="AW73" s="5">
        <f t="shared" si="150"/>
        <v>9.1772057548186763E-7</v>
      </c>
      <c r="AX73" s="5">
        <f t="shared" si="151"/>
        <v>1.8040207773544999E-4</v>
      </c>
      <c r="AY73" s="5">
        <f t="shared" si="152"/>
        <v>2.2397958732073861E-4</v>
      </c>
      <c r="AZ73" s="5">
        <f t="shared" si="153"/>
        <v>1.3904178977898303E-4</v>
      </c>
      <c r="BA73" s="5">
        <f t="shared" si="154"/>
        <v>5.7542801217441899E-5</v>
      </c>
      <c r="BB73" s="5">
        <f t="shared" si="155"/>
        <v>1.7860676872111893E-5</v>
      </c>
      <c r="BC73" s="5">
        <f t="shared" si="156"/>
        <v>4.4350121520785292E-6</v>
      </c>
      <c r="BD73" s="5">
        <f t="shared" si="157"/>
        <v>5.1895612659220384E-4</v>
      </c>
      <c r="BE73" s="5">
        <f t="shared" si="158"/>
        <v>5.4027644106069211E-4</v>
      </c>
      <c r="BF73" s="5">
        <f t="shared" si="159"/>
        <v>2.8123632982425675E-4</v>
      </c>
      <c r="BG73" s="5">
        <f t="shared" si="160"/>
        <v>9.7596794531996624E-5</v>
      </c>
      <c r="BH73" s="5">
        <f t="shared" si="161"/>
        <v>2.5401592787300034E-5</v>
      </c>
      <c r="BI73" s="5">
        <f t="shared" si="162"/>
        <v>5.2890336755498607E-6</v>
      </c>
      <c r="BJ73" s="8">
        <f t="shared" si="163"/>
        <v>0.3087439462472274</v>
      </c>
      <c r="BK73" s="8">
        <f t="shared" si="164"/>
        <v>0.2833476306273161</v>
      </c>
      <c r="BL73" s="8">
        <f t="shared" si="165"/>
        <v>0.37517797472731973</v>
      </c>
      <c r="BM73" s="8">
        <f t="shared" si="166"/>
        <v>0.39893865715706422</v>
      </c>
      <c r="BN73" s="8">
        <f t="shared" si="167"/>
        <v>0.60064735498920718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1.37918215613383</v>
      </c>
      <c r="F74">
        <f>VLOOKUP(B74,home!$B$2:$E$405,3,FALSE)</f>
        <v>1.45</v>
      </c>
      <c r="G74">
        <f>VLOOKUP(C74,away!$B$2:$E$405,4,FALSE)</f>
        <v>1.45</v>
      </c>
      <c r="H74">
        <f>VLOOKUP(A74,away!$A$2:$E$405,3,FALSE)</f>
        <v>1.33828996282528</v>
      </c>
      <c r="I74">
        <f>VLOOKUP(C74,away!$B$2:$E$405,3,FALSE)</f>
        <v>0.78</v>
      </c>
      <c r="J74">
        <f>VLOOKUP(B74,home!$B$2:$E$405,4,FALSE)</f>
        <v>1.38</v>
      </c>
      <c r="K74" s="3">
        <f t="shared" si="112"/>
        <v>2.8997304832713775</v>
      </c>
      <c r="L74" s="3">
        <f t="shared" si="113"/>
        <v>1.4405353159851313</v>
      </c>
      <c r="M74" s="5">
        <f t="shared" si="114"/>
        <v>1.3033063564403442E-2</v>
      </c>
      <c r="N74" s="5">
        <f t="shared" si="115"/>
        <v>3.779237170811417E-2</v>
      </c>
      <c r="O74" s="5">
        <f t="shared" si="116"/>
        <v>1.8774588340002216E-2</v>
      </c>
      <c r="P74" s="5">
        <f t="shared" si="117"/>
        <v>5.4441246120375777E-2</v>
      </c>
      <c r="Q74" s="5">
        <f t="shared" si="118"/>
        <v>5.4793846138570725E-2</v>
      </c>
      <c r="R74" s="5">
        <f t="shared" si="119"/>
        <v>1.3522728773427929E-2</v>
      </c>
      <c r="S74" s="5">
        <f t="shared" si="120"/>
        <v>5.6852505638703907E-2</v>
      </c>
      <c r="T74" s="5">
        <f t="shared" si="121"/>
        <v>7.8932470461266641E-2</v>
      </c>
      <c r="U74" s="5">
        <f t="shared" si="122"/>
        <v>3.9212268841319918E-2</v>
      </c>
      <c r="V74" s="5">
        <f t="shared" si="123"/>
        <v>2.6386916601611465E-2</v>
      </c>
      <c r="W74" s="5">
        <f t="shared" si="124"/>
        <v>5.2962461981231737E-2</v>
      </c>
      <c r="X74" s="5">
        <f t="shared" si="125"/>
        <v>7.6294296905484157E-2</v>
      </c>
      <c r="Y74" s="5">
        <f t="shared" si="126"/>
        <v>5.4952314550302542E-2</v>
      </c>
      <c r="Z74" s="5">
        <f t="shared" si="127"/>
        <v>6.4933227888704093E-3</v>
      </c>
      <c r="AA74" s="5">
        <f t="shared" si="128"/>
        <v>1.8828886028608237E-2</v>
      </c>
      <c r="AB74" s="5">
        <f t="shared" si="129"/>
        <v>2.7299347391598928E-2</v>
      </c>
      <c r="AC74" s="5">
        <f t="shared" si="130"/>
        <v>6.8889051582512271E-3</v>
      </c>
      <c r="AD74" s="5">
        <f t="shared" si="131"/>
        <v>3.8394216369019768E-2</v>
      </c>
      <c r="AE74" s="5">
        <f t="shared" si="132"/>
        <v>5.5308224609147388E-2</v>
      </c>
      <c r="AF74" s="5">
        <f t="shared" si="133"/>
        <v>3.9836725406957381E-2</v>
      </c>
      <c r="AG74" s="5">
        <f t="shared" si="134"/>
        <v>1.9128736607308086E-2</v>
      </c>
      <c r="AH74" s="5">
        <f t="shared" si="135"/>
        <v>2.3384651988647225E-3</v>
      </c>
      <c r="AI74" s="5">
        <f t="shared" si="136"/>
        <v>6.7809188212172985E-3</v>
      </c>
      <c r="AJ74" s="5">
        <f t="shared" si="137"/>
        <v>9.8314185052362103E-3</v>
      </c>
      <c r="AK74" s="5">
        <f t="shared" si="138"/>
        <v>9.5028213111439212E-3</v>
      </c>
      <c r="AL74" s="5">
        <f t="shared" si="139"/>
        <v>1.1510435113494301E-3</v>
      </c>
      <c r="AM74" s="5">
        <f t="shared" si="140"/>
        <v>2.2266575917312698E-2</v>
      </c>
      <c r="AN74" s="5">
        <f t="shared" si="141"/>
        <v>3.2075788974952966E-2</v>
      </c>
      <c r="AO74" s="5">
        <f t="shared" si="142"/>
        <v>2.3103153403253134E-2</v>
      </c>
      <c r="AP74" s="5">
        <f t="shared" si="143"/>
        <v>1.1093636129336072E-2</v>
      </c>
      <c r="AQ74" s="5">
        <f t="shared" si="144"/>
        <v>3.9951936567493027E-3</v>
      </c>
      <c r="AR74" s="5">
        <f t="shared" si="145"/>
        <v>6.737283408333655E-4</v>
      </c>
      <c r="AS74" s="5">
        <f t="shared" si="146"/>
        <v>1.9536306073583577E-3</v>
      </c>
      <c r="AT74" s="5">
        <f t="shared" si="147"/>
        <v>2.8325011126045033E-3</v>
      </c>
      <c r="AU74" s="5">
        <f t="shared" si="148"/>
        <v>2.7378299400397906E-3</v>
      </c>
      <c r="AV74" s="5">
        <f t="shared" si="149"/>
        <v>1.9847422337866071E-3</v>
      </c>
      <c r="AW74" s="5">
        <f t="shared" si="150"/>
        <v>1.3355826976131754E-4</v>
      </c>
      <c r="AX74" s="5">
        <f t="shared" si="151"/>
        <v>1.0761178157584657E-2</v>
      </c>
      <c r="AY74" s="5">
        <f t="shared" si="152"/>
        <v>1.5501857177608505E-2</v>
      </c>
      <c r="AZ74" s="5">
        <f t="shared" si="153"/>
        <v>1.1165486363851325E-2</v>
      </c>
      <c r="BA74" s="5">
        <f t="shared" si="154"/>
        <v>5.3614258090927472E-3</v>
      </c>
      <c r="BB74" s="5">
        <f t="shared" si="155"/>
        <v>1.9308308055080651E-3</v>
      </c>
      <c r="BC74" s="5">
        <f t="shared" si="156"/>
        <v>5.5628599290527742E-4</v>
      </c>
      <c r="BD74" s="5">
        <f t="shared" si="157"/>
        <v>1.6175491139175483E-4</v>
      </c>
      <c r="BE74" s="5">
        <f t="shared" si="158"/>
        <v>4.6904564738153197E-4</v>
      </c>
      <c r="BF74" s="5">
        <f t="shared" si="159"/>
        <v>6.8005298087899305E-4</v>
      </c>
      <c r="BG74" s="5">
        <f t="shared" si="160"/>
        <v>6.573234529647946E-4</v>
      </c>
      <c r="BH74" s="5">
        <f t="shared" si="161"/>
        <v>4.7651521348280359E-4</v>
      </c>
      <c r="BI74" s="5">
        <f t="shared" si="162"/>
        <v>2.7635313805573065E-4</v>
      </c>
      <c r="BJ74" s="8">
        <f t="shared" si="163"/>
        <v>0.64620707712555736</v>
      </c>
      <c r="BK74" s="8">
        <f t="shared" si="164"/>
        <v>0.17425553777230374</v>
      </c>
      <c r="BL74" s="8">
        <f t="shared" si="165"/>
        <v>0.15899492079019767</v>
      </c>
      <c r="BM74" s="8">
        <f t="shared" si="166"/>
        <v>0.77822471492418765</v>
      </c>
      <c r="BN74" s="8">
        <f t="shared" si="167"/>
        <v>0.19235784464489425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1.37918215613383</v>
      </c>
      <c r="F75">
        <f>VLOOKUP(B75,home!$B$2:$E$405,3,FALSE)</f>
        <v>1.56</v>
      </c>
      <c r="G75">
        <f>VLOOKUP(C75,away!$B$2:$E$405,4,FALSE)</f>
        <v>0.66</v>
      </c>
      <c r="H75">
        <f>VLOOKUP(A75,away!$A$2:$E$405,3,FALSE)</f>
        <v>1.33828996282528</v>
      </c>
      <c r="I75">
        <f>VLOOKUP(C75,away!$B$2:$E$405,3,FALSE)</f>
        <v>1.03</v>
      </c>
      <c r="J75">
        <f>VLOOKUP(B75,home!$B$2:$E$405,4,FALSE)</f>
        <v>0.69</v>
      </c>
      <c r="K75" s="3">
        <f t="shared" si="112"/>
        <v>1.4200059479553915</v>
      </c>
      <c r="L75" s="3">
        <f t="shared" si="113"/>
        <v>0.95112267657992644</v>
      </c>
      <c r="M75" s="5">
        <f t="shared" si="114"/>
        <v>9.3375281151972869E-2</v>
      </c>
      <c r="N75" s="5">
        <f t="shared" si="115"/>
        <v>0.13259345462780844</v>
      </c>
      <c r="O75" s="5">
        <f t="shared" si="116"/>
        <v>8.881134733566759E-2</v>
      </c>
      <c r="P75" s="5">
        <f t="shared" si="117"/>
        <v>0.12611264146258019</v>
      </c>
      <c r="Q75" s="5">
        <f t="shared" si="118"/>
        <v>9.4141747115720681E-2</v>
      </c>
      <c r="R75" s="5">
        <f t="shared" si="119"/>
        <v>4.2235243194284837E-2</v>
      </c>
      <c r="S75" s="5">
        <f t="shared" si="120"/>
        <v>4.2581928912171392E-2</v>
      </c>
      <c r="T75" s="5">
        <f t="shared" si="121"/>
        <v>8.9540350494614826E-2</v>
      </c>
      <c r="U75" s="5">
        <f t="shared" si="122"/>
        <v>5.9974296549226931E-2</v>
      </c>
      <c r="V75" s="5">
        <f t="shared" si="123"/>
        <v>6.3901274601377584E-3</v>
      </c>
      <c r="W75" s="5">
        <f t="shared" si="124"/>
        <v>4.4560613618411904E-2</v>
      </c>
      <c r="X75" s="5">
        <f t="shared" si="125"/>
        <v>4.2382610094787845E-2</v>
      </c>
      <c r="Y75" s="5">
        <f t="shared" si="126"/>
        <v>2.0155530776899012E-2</v>
      </c>
      <c r="Z75" s="5">
        <f t="shared" si="127"/>
        <v>1.3390299184317441E-2</v>
      </c>
      <c r="AA75" s="5">
        <f t="shared" si="128"/>
        <v>1.901430448663299E-2</v>
      </c>
      <c r="AB75" s="5">
        <f t="shared" si="129"/>
        <v>1.3500212733626872E-2</v>
      </c>
      <c r="AC75" s="5">
        <f t="shared" si="130"/>
        <v>5.3940657750800927E-4</v>
      </c>
      <c r="AD75" s="5">
        <f t="shared" si="131"/>
        <v>1.5819084095671728E-2</v>
      </c>
      <c r="AE75" s="5">
        <f t="shared" si="132"/>
        <v>1.5045889606118237E-2</v>
      </c>
      <c r="AF75" s="5">
        <f t="shared" si="133"/>
        <v>7.1552433968486359E-3</v>
      </c>
      <c r="AG75" s="5">
        <f t="shared" si="134"/>
        <v>2.2685047503971734E-3</v>
      </c>
      <c r="AH75" s="5">
        <f t="shared" si="135"/>
        <v>3.1839543000985017E-3</v>
      </c>
      <c r="AI75" s="5">
        <f t="shared" si="136"/>
        <v>4.5212340441580182E-3</v>
      </c>
      <c r="AJ75" s="5">
        <f t="shared" si="137"/>
        <v>3.2100896174013984E-3</v>
      </c>
      <c r="AK75" s="5">
        <f t="shared" si="138"/>
        <v>1.5194487833932776E-3</v>
      </c>
      <c r="AL75" s="5">
        <f t="shared" si="139"/>
        <v>2.9140897879004774E-5</v>
      </c>
      <c r="AM75" s="5">
        <f t="shared" si="140"/>
        <v>4.4926387014120736E-3</v>
      </c>
      <c r="AN75" s="5">
        <f t="shared" si="141"/>
        <v>4.2730505465936163E-3</v>
      </c>
      <c r="AO75" s="5">
        <f t="shared" si="142"/>
        <v>2.0320976365187189E-3</v>
      </c>
      <c r="AP75" s="5">
        <f t="shared" si="143"/>
        <v>6.442580477058089E-4</v>
      </c>
      <c r="AQ75" s="5">
        <f t="shared" si="144"/>
        <v>1.5319210968552669E-4</v>
      </c>
      <c r="AR75" s="5">
        <f t="shared" si="145"/>
        <v>6.0566622720357088E-4</v>
      </c>
      <c r="AS75" s="5">
        <f t="shared" si="146"/>
        <v>8.6004964510477222E-4</v>
      </c>
      <c r="AT75" s="5">
        <f t="shared" si="147"/>
        <v>6.1063780579285023E-4</v>
      </c>
      <c r="AU75" s="5">
        <f t="shared" si="148"/>
        <v>2.8903643875742552E-4</v>
      </c>
      <c r="AV75" s="5">
        <f t="shared" si="149"/>
        <v>1.0260836555284711E-4</v>
      </c>
      <c r="AW75" s="5">
        <f t="shared" si="150"/>
        <v>1.0932692371321408E-6</v>
      </c>
      <c r="AX75" s="5">
        <f t="shared" si="151"/>
        <v>1.0632622796699564E-3</v>
      </c>
      <c r="AY75" s="5">
        <f t="shared" si="152"/>
        <v>1.0112928653461632E-3</v>
      </c>
      <c r="AZ75" s="5">
        <f t="shared" si="153"/>
        <v>4.8093178844711297E-4</v>
      </c>
      <c r="BA75" s="5">
        <f t="shared" si="154"/>
        <v>1.5247504329339635E-4</v>
      </c>
      <c r="BB75" s="5">
        <f t="shared" si="155"/>
        <v>3.6255617822213817E-5</v>
      </c>
      <c r="BC75" s="5">
        <f t="shared" si="156"/>
        <v>6.896708052824581E-6</v>
      </c>
      <c r="BD75" s="5">
        <f t="shared" si="157"/>
        <v>9.6010480521987662E-5</v>
      </c>
      <c r="BE75" s="5">
        <f t="shared" si="158"/>
        <v>1.3633545340727772E-4</v>
      </c>
      <c r="BF75" s="5">
        <f t="shared" si="159"/>
        <v>9.6798577377764798E-5</v>
      </c>
      <c r="BG75" s="5">
        <f t="shared" si="160"/>
        <v>4.5818185210015409E-5</v>
      </c>
      <c r="BH75" s="5">
        <f t="shared" si="161"/>
        <v>1.6265523880685903E-5</v>
      </c>
      <c r="BI75" s="5">
        <f t="shared" si="162"/>
        <v>4.619428131436885E-6</v>
      </c>
      <c r="BJ75" s="8">
        <f t="shared" si="163"/>
        <v>0.47800937992182596</v>
      </c>
      <c r="BK75" s="8">
        <f t="shared" si="164"/>
        <v>0.27003981932759547</v>
      </c>
      <c r="BL75" s="8">
        <f t="shared" si="165"/>
        <v>0.23883397717543101</v>
      </c>
      <c r="BM75" s="8">
        <f t="shared" si="166"/>
        <v>0.42199356112502628</v>
      </c>
      <c r="BN75" s="8">
        <f t="shared" si="167"/>
        <v>0.57726971488803458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1.37918215613383</v>
      </c>
      <c r="F76">
        <f>VLOOKUP(B76,home!$B$2:$E$405,3,FALSE)</f>
        <v>0.89</v>
      </c>
      <c r="G76">
        <f>VLOOKUP(C76,away!$B$2:$E$405,4,FALSE)</f>
        <v>1.19</v>
      </c>
      <c r="H76">
        <f>VLOOKUP(A76,away!$A$2:$E$405,3,FALSE)</f>
        <v>1.33828996282528</v>
      </c>
      <c r="I76">
        <f>VLOOKUP(C76,away!$B$2:$E$405,3,FALSE)</f>
        <v>0.88</v>
      </c>
      <c r="J76">
        <f>VLOOKUP(B76,home!$B$2:$E$405,4,FALSE)</f>
        <v>0.75</v>
      </c>
      <c r="K76" s="3">
        <f t="shared" si="112"/>
        <v>1.4606918215613394</v>
      </c>
      <c r="L76" s="3">
        <f t="shared" si="113"/>
        <v>0.88327137546468482</v>
      </c>
      <c r="M76" s="5">
        <f t="shared" si="114"/>
        <v>9.5946628328497111E-2</v>
      </c>
      <c r="N76" s="5">
        <f t="shared" si="115"/>
        <v>0.14014845530582123</v>
      </c>
      <c r="O76" s="5">
        <f t="shared" si="116"/>
        <v>8.4746910374910542E-2</v>
      </c>
      <c r="P76" s="5">
        <f t="shared" si="117"/>
        <v>0.12378911888722363</v>
      </c>
      <c r="Q76" s="5">
        <f t="shared" si="118"/>
        <v>0.10235685123483401</v>
      </c>
      <c r="R76" s="5">
        <f t="shared" si="119"/>
        <v>3.7427260046614799E-2</v>
      </c>
      <c r="S76" s="5">
        <f t="shared" si="120"/>
        <v>3.9927786473148749E-2</v>
      </c>
      <c r="T76" s="5">
        <f t="shared" si="121"/>
        <v>9.0408876778425976E-2</v>
      </c>
      <c r="U76" s="5">
        <f t="shared" si="122"/>
        <v>5.46696926535397E-2</v>
      </c>
      <c r="V76" s="5">
        <f t="shared" si="123"/>
        <v>5.7238135556710937E-3</v>
      </c>
      <c r="W76" s="5">
        <f t="shared" si="124"/>
        <v>4.9837271826497588E-2</v>
      </c>
      <c r="X76" s="5">
        <f t="shared" si="125"/>
        <v>4.4019835635597915E-2</v>
      </c>
      <c r="Y76" s="5">
        <f t="shared" si="126"/>
        <v>1.9440730384791959E-2</v>
      </c>
      <c r="Z76" s="5">
        <f t="shared" si="127"/>
        <v>1.1019475820415965E-2</v>
      </c>
      <c r="AA76" s="5">
        <f t="shared" si="128"/>
        <v>1.6096058208774529E-2</v>
      </c>
      <c r="AB76" s="5">
        <f t="shared" si="129"/>
        <v>1.1755690292466111E-2</v>
      </c>
      <c r="AC76" s="5">
        <f t="shared" si="130"/>
        <v>4.6154946314618531E-4</v>
      </c>
      <c r="AD76" s="5">
        <f t="shared" si="131"/>
        <v>1.8199223841473582E-2</v>
      </c>
      <c r="AE76" s="5">
        <f t="shared" si="132"/>
        <v>1.6074853474848057E-2</v>
      </c>
      <c r="AF76" s="5">
        <f t="shared" si="133"/>
        <v>7.0992289695611553E-3</v>
      </c>
      <c r="AG76" s="5">
        <f t="shared" si="134"/>
        <v>2.0901819122276727E-3</v>
      </c>
      <c r="AH76" s="5">
        <f t="shared" si="135"/>
        <v>2.4332968911996611E-3</v>
      </c>
      <c r="AI76" s="5">
        <f t="shared" si="136"/>
        <v>3.5542968684059762E-3</v>
      </c>
      <c r="AJ76" s="5">
        <f t="shared" si="137"/>
        <v>2.5958661835408458E-3</v>
      </c>
      <c r="AK76" s="5">
        <f t="shared" si="138"/>
        <v>1.2639201680552537E-3</v>
      </c>
      <c r="AL76" s="5">
        <f t="shared" si="139"/>
        <v>2.3819409753565164E-5</v>
      </c>
      <c r="AM76" s="5">
        <f t="shared" si="140"/>
        <v>5.31669148480092E-3</v>
      </c>
      <c r="AN76" s="5">
        <f t="shared" si="141"/>
        <v>4.6960814007014863E-3</v>
      </c>
      <c r="AO76" s="5">
        <f t="shared" si="142"/>
        <v>2.0739571390458625E-3</v>
      </c>
      <c r="AP76" s="5">
        <f t="shared" si="143"/>
        <v>6.1062232495328044E-4</v>
      </c>
      <c r="AQ76" s="5">
        <f t="shared" si="144"/>
        <v>1.3483630521273193E-4</v>
      </c>
      <c r="AR76" s="5">
        <f t="shared" si="145"/>
        <v>4.2985229840077337E-4</v>
      </c>
      <c r="AS76" s="5">
        <f t="shared" si="146"/>
        <v>6.2788173675335391E-4</v>
      </c>
      <c r="AT76" s="5">
        <f t="shared" si="147"/>
        <v>4.5857085889167712E-4</v>
      </c>
      <c r="AU76" s="5">
        <f t="shared" si="148"/>
        <v>2.2327690106314397E-4</v>
      </c>
      <c r="AV76" s="5">
        <f t="shared" si="149"/>
        <v>8.1534685831623625E-5</v>
      </c>
      <c r="AW76" s="5">
        <f t="shared" si="150"/>
        <v>8.5365275963411674E-7</v>
      </c>
      <c r="AX76" s="5">
        <f t="shared" si="151"/>
        <v>1.2943412949355888E-3</v>
      </c>
      <c r="AY76" s="5">
        <f t="shared" si="152"/>
        <v>1.1432546158984989E-3</v>
      </c>
      <c r="AZ76" s="5">
        <f t="shared" si="153"/>
        <v>5.0490203854550847E-4</v>
      </c>
      <c r="BA76" s="5">
        <f t="shared" si="154"/>
        <v>1.4865517268700487E-4</v>
      </c>
      <c r="BB76" s="5">
        <f t="shared" si="155"/>
        <v>3.2825714712297752E-5</v>
      </c>
      <c r="BC76" s="5">
        <f t="shared" si="156"/>
        <v>5.7988028369085174E-6</v>
      </c>
      <c r="BD76" s="5">
        <f t="shared" si="157"/>
        <v>6.3279371809184517E-5</v>
      </c>
      <c r="BE76" s="5">
        <f t="shared" si="158"/>
        <v>9.2431660875214982E-5</v>
      </c>
      <c r="BF76" s="5">
        <f t="shared" si="159"/>
        <v>6.7507085546878896E-5</v>
      </c>
      <c r="BG76" s="5">
        <f t="shared" si="160"/>
        <v>3.2869015918589241E-5</v>
      </c>
      <c r="BH76" s="5">
        <f t="shared" si="161"/>
        <v>1.2002875683763188E-5</v>
      </c>
      <c r="BI76" s="5">
        <f t="shared" si="162"/>
        <v>3.5065004692980706E-6</v>
      </c>
      <c r="BJ76" s="8">
        <f t="shared" si="163"/>
        <v>0.50563747565840911</v>
      </c>
      <c r="BK76" s="8">
        <f t="shared" si="164"/>
        <v>0.26701597073333883</v>
      </c>
      <c r="BL76" s="8">
        <f t="shared" si="165"/>
        <v>0.21663570467875096</v>
      </c>
      <c r="BM76" s="8">
        <f t="shared" si="166"/>
        <v>0.41475100174987467</v>
      </c>
      <c r="BN76" s="8">
        <f t="shared" si="167"/>
        <v>0.58441522417790126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1.37918215613383</v>
      </c>
      <c r="F77">
        <f>VLOOKUP(B77,home!$B$2:$E$405,3,FALSE)</f>
        <v>0.78</v>
      </c>
      <c r="G77">
        <f>VLOOKUP(C77,away!$B$2:$E$405,4,FALSE)</f>
        <v>1.34</v>
      </c>
      <c r="H77">
        <f>VLOOKUP(A77,away!$A$2:$E$405,3,FALSE)</f>
        <v>1.33828996282528</v>
      </c>
      <c r="I77">
        <f>VLOOKUP(C77,away!$B$2:$E$405,3,FALSE)</f>
        <v>0.56000000000000005</v>
      </c>
      <c r="J77">
        <f>VLOOKUP(B77,home!$B$2:$E$405,4,FALSE)</f>
        <v>1.38</v>
      </c>
      <c r="K77" s="3">
        <f t="shared" si="112"/>
        <v>1.4415211895910791</v>
      </c>
      <c r="L77" s="3">
        <f t="shared" si="113"/>
        <v>1.0342304832713765</v>
      </c>
      <c r="M77" s="5">
        <f t="shared" si="114"/>
        <v>8.409975099210816E-2</v>
      </c>
      <c r="N77" s="5">
        <f t="shared" si="115"/>
        <v>0.1212315730944573</v>
      </c>
      <c r="O77" s="5">
        <f t="shared" si="116"/>
        <v>8.6978526111570448E-2</v>
      </c>
      <c r="P77" s="5">
        <f t="shared" si="117"/>
        <v>0.12538138842922977</v>
      </c>
      <c r="Q77" s="5">
        <f t="shared" si="118"/>
        <v>8.7378940731559981E-2</v>
      </c>
      <c r="R77" s="5">
        <f t="shared" si="119"/>
        <v>4.4977921547300757E-2</v>
      </c>
      <c r="S77" s="5">
        <f t="shared" si="120"/>
        <v>4.6731685822460359E-2</v>
      </c>
      <c r="T77" s="5">
        <f t="shared" si="121"/>
        <v>9.0369964100542238E-2</v>
      </c>
      <c r="U77" s="5">
        <f t="shared" si="122"/>
        <v>6.4836626974199216E-2</v>
      </c>
      <c r="V77" s="5">
        <f t="shared" si="123"/>
        <v>7.741182455540156E-3</v>
      </c>
      <c r="W77" s="5">
        <f t="shared" si="124"/>
        <v>4.1986198196188901E-2</v>
      </c>
      <c r="X77" s="5">
        <f t="shared" si="125"/>
        <v>4.3423406051172245E-2</v>
      </c>
      <c r="Y77" s="5">
        <f t="shared" si="126"/>
        <v>2.2454905112796533E-2</v>
      </c>
      <c r="Z77" s="5">
        <f t="shared" si="127"/>
        <v>1.5505845846135643E-2</v>
      </c>
      <c r="AA77" s="5">
        <f t="shared" si="128"/>
        <v>2.2352005349737348E-2</v>
      </c>
      <c r="AB77" s="5">
        <f t="shared" si="129"/>
        <v>1.6110444670749773E-2</v>
      </c>
      <c r="AC77" s="5">
        <f t="shared" si="130"/>
        <v>7.2131619959455915E-4</v>
      </c>
      <c r="AD77" s="5">
        <f t="shared" si="131"/>
        <v>1.513099859254427E-2</v>
      </c>
      <c r="AE77" s="5">
        <f t="shared" si="132"/>
        <v>1.5648939986745578E-2</v>
      </c>
      <c r="AF77" s="5">
        <f t="shared" si="133"/>
        <v>8.0923053825883214E-3</v>
      </c>
      <c r="AG77" s="5">
        <f t="shared" si="134"/>
        <v>2.7897696355379609E-3</v>
      </c>
      <c r="AH77" s="5">
        <f t="shared" si="135"/>
        <v>4.0091546107450821E-3</v>
      </c>
      <c r="AI77" s="5">
        <f t="shared" si="136"/>
        <v>5.7792813237358114E-3</v>
      </c>
      <c r="AJ77" s="5">
        <f t="shared" si="137"/>
        <v>4.1654782443865772E-3</v>
      </c>
      <c r="AK77" s="5">
        <f t="shared" si="138"/>
        <v>2.001541718021299E-3</v>
      </c>
      <c r="AL77" s="5">
        <f t="shared" si="139"/>
        <v>4.30154075534174E-5</v>
      </c>
      <c r="AM77" s="5">
        <f t="shared" si="140"/>
        <v>4.3623310181650733E-3</v>
      </c>
      <c r="AN77" s="5">
        <f t="shared" si="141"/>
        <v>4.5116557171065797E-3</v>
      </c>
      <c r="AO77" s="5">
        <f t="shared" si="142"/>
        <v>2.3330459363286025E-3</v>
      </c>
      <c r="AP77" s="5">
        <f t="shared" si="143"/>
        <v>8.0430240874115075E-4</v>
      </c>
      <c r="AQ77" s="5">
        <f t="shared" si="144"/>
        <v>2.0795851722217308E-4</v>
      </c>
      <c r="AR77" s="5">
        <f t="shared" si="145"/>
        <v>8.2927798211611089E-4</v>
      </c>
      <c r="AS77" s="5">
        <f t="shared" si="146"/>
        <v>1.1954217832817059E-3</v>
      </c>
      <c r="AT77" s="5">
        <f t="shared" si="147"/>
        <v>8.616129155496671E-4</v>
      </c>
      <c r="AU77" s="5">
        <f t="shared" si="148"/>
        <v>4.1401109166339789E-4</v>
      </c>
      <c r="AV77" s="5">
        <f t="shared" si="149"/>
        <v>1.4920144033963074E-4</v>
      </c>
      <c r="AW77" s="5">
        <f t="shared" si="150"/>
        <v>1.7813936754576746E-6</v>
      </c>
      <c r="AX77" s="5">
        <f t="shared" si="151"/>
        <v>1.0480654331158957E-3</v>
      </c>
      <c r="AY77" s="5">
        <f t="shared" si="152"/>
        <v>1.0839412193914774E-3</v>
      </c>
      <c r="AZ77" s="5">
        <f t="shared" si="153"/>
        <v>5.6052252558450619E-4</v>
      </c>
      <c r="BA77" s="5">
        <f t="shared" si="154"/>
        <v>1.9323649417325216E-4</v>
      </c>
      <c r="BB77" s="5">
        <f t="shared" si="155"/>
        <v>4.9962768188617264E-5</v>
      </c>
      <c r="BC77" s="5">
        <f t="shared" si="156"/>
        <v>1.033460357785788E-5</v>
      </c>
      <c r="BD77" s="5">
        <f t="shared" si="157"/>
        <v>1.4294409470170949E-4</v>
      </c>
      <c r="BE77" s="5">
        <f t="shared" si="158"/>
        <v>2.0605694143942816E-4</v>
      </c>
      <c r="BF77" s="5">
        <f t="shared" si="159"/>
        <v>1.4851772367363193E-4</v>
      </c>
      <c r="BG77" s="5">
        <f t="shared" si="160"/>
        <v>7.1363815235124336E-5</v>
      </c>
      <c r="BH77" s="5">
        <f t="shared" si="161"/>
        <v>2.5718112957873615E-5</v>
      </c>
      <c r="BI77" s="5">
        <f t="shared" si="162"/>
        <v>7.4146409570143466E-6</v>
      </c>
      <c r="BJ77" s="8">
        <f t="shared" si="163"/>
        <v>0.46367235752572855</v>
      </c>
      <c r="BK77" s="8">
        <f t="shared" si="164"/>
        <v>0.2658022805258779</v>
      </c>
      <c r="BL77" s="8">
        <f t="shared" si="165"/>
        <v>0.25526252109236164</v>
      </c>
      <c r="BM77" s="8">
        <f t="shared" si="166"/>
        <v>0.44911274425816128</v>
      </c>
      <c r="BN77" s="8">
        <f t="shared" si="167"/>
        <v>0.55004810090622636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1.37918215613383</v>
      </c>
      <c r="F78">
        <f>VLOOKUP(B78,home!$B$2:$E$405,3,FALSE)</f>
        <v>0.67</v>
      </c>
      <c r="G78">
        <f>VLOOKUP(C78,away!$B$2:$E$405,4,FALSE)</f>
        <v>0.98</v>
      </c>
      <c r="H78">
        <f>VLOOKUP(A78,away!$A$2:$E$405,3,FALSE)</f>
        <v>1.33828996282528</v>
      </c>
      <c r="I78">
        <f>VLOOKUP(C78,away!$B$2:$E$405,3,FALSE)</f>
        <v>1.04</v>
      </c>
      <c r="J78">
        <f>VLOOKUP(B78,home!$B$2:$E$405,4,FALSE)</f>
        <v>1.03</v>
      </c>
      <c r="K78" s="3">
        <f t="shared" si="112"/>
        <v>0.90557100371747279</v>
      </c>
      <c r="L78" s="3">
        <f t="shared" si="113"/>
        <v>1.43357620817844</v>
      </c>
      <c r="M78" s="5">
        <f t="shared" si="114"/>
        <v>9.6409820331449264E-2</v>
      </c>
      <c r="N78" s="5">
        <f t="shared" si="115"/>
        <v>8.7305937765771738E-2</v>
      </c>
      <c r="O78" s="5">
        <f t="shared" si="116"/>
        <v>0.13821082466192372</v>
      </c>
      <c r="P78" s="5">
        <f t="shared" si="117"/>
        <v>0.12515971521371791</v>
      </c>
      <c r="Q78" s="5">
        <f t="shared" si="118"/>
        <v>3.9530862846522553E-2</v>
      </c>
      <c r="R78" s="5">
        <f t="shared" si="119"/>
        <v>9.9067874974027928E-2</v>
      </c>
      <c r="S78" s="5">
        <f t="shared" si="120"/>
        <v>4.0620743453633944E-2</v>
      </c>
      <c r="T78" s="5">
        <f t="shared" si="121"/>
        <v>5.6670504465539777E-2</v>
      </c>
      <c r="U78" s="5">
        <f t="shared" si="122"/>
        <v>8.9712994976387586E-2</v>
      </c>
      <c r="V78" s="5">
        <f t="shared" si="123"/>
        <v>5.8593393459385208E-3</v>
      </c>
      <c r="W78" s="5">
        <f t="shared" si="124"/>
        <v>1.193266771524773E-2</v>
      </c>
      <c r="X78" s="5">
        <f t="shared" si="125"/>
        <v>1.7106388536678129E-2</v>
      </c>
      <c r="Y78" s="5">
        <f t="shared" si="126"/>
        <v>1.2261655807019085E-2</v>
      </c>
      <c r="Z78" s="5">
        <f t="shared" si="127"/>
        <v>4.7340449519187554E-2</v>
      </c>
      <c r="AA78" s="5">
        <f t="shared" si="128"/>
        <v>4.2870138387527033E-2</v>
      </c>
      <c r="AB78" s="5">
        <f t="shared" si="129"/>
        <v>1.9410977124549905E-2</v>
      </c>
      <c r="AC78" s="5">
        <f t="shared" si="130"/>
        <v>4.7541399397708353E-4</v>
      </c>
      <c r="AD78" s="5">
        <f t="shared" si="131"/>
        <v>2.7014694699809922E-3</v>
      </c>
      <c r="AE78" s="5">
        <f t="shared" si="132"/>
        <v>3.8727623592851707E-3</v>
      </c>
      <c r="AF78" s="5">
        <f t="shared" si="133"/>
        <v>2.7759499891001128E-3</v>
      </c>
      <c r="AG78" s="5">
        <f t="shared" si="134"/>
        <v>1.3265119531557068E-3</v>
      </c>
      <c r="AH78" s="5">
        <f t="shared" si="135"/>
        <v>1.6966535528794933E-2</v>
      </c>
      <c r="AI78" s="5">
        <f t="shared" si="136"/>
        <v>1.5364402608418993E-2</v>
      </c>
      <c r="AJ78" s="5">
        <f t="shared" si="137"/>
        <v>6.9567787458126714E-3</v>
      </c>
      <c r="AK78" s="5">
        <f t="shared" si="138"/>
        <v>2.099952370495321E-3</v>
      </c>
      <c r="AL78" s="5">
        <f t="shared" si="139"/>
        <v>2.4687393831965455E-5</v>
      </c>
      <c r="AM78" s="5">
        <f t="shared" si="140"/>
        <v>4.8927448388855937E-4</v>
      </c>
      <c r="AN78" s="5">
        <f t="shared" si="141"/>
        <v>7.0141225937142408E-4</v>
      </c>
      <c r="AO78" s="5">
        <f t="shared" si="142"/>
        <v>5.0276396357977948E-4</v>
      </c>
      <c r="AP78" s="5">
        <f t="shared" si="143"/>
        <v>2.4025015217248773E-4</v>
      </c>
      <c r="AQ78" s="5">
        <f t="shared" si="144"/>
        <v>8.6104225541432021E-5</v>
      </c>
      <c r="AR78" s="5">
        <f t="shared" si="145"/>
        <v>4.8645643338589241E-3</v>
      </c>
      <c r="AS78" s="5">
        <f t="shared" si="146"/>
        <v>4.4052084064608458E-3</v>
      </c>
      <c r="AT78" s="5">
        <f t="shared" si="147"/>
        <v>1.9946144991116982E-3</v>
      </c>
      <c r="AU78" s="5">
        <f t="shared" si="148"/>
        <v>6.0208835133000163E-4</v>
      </c>
      <c r="AV78" s="5">
        <f t="shared" si="149"/>
        <v>1.3630843816012699E-4</v>
      </c>
      <c r="AW78" s="5">
        <f t="shared" si="150"/>
        <v>8.9025831219353586E-7</v>
      </c>
      <c r="AX78" s="5">
        <f t="shared" si="151"/>
        <v>7.3845464244718496E-5</v>
      </c>
      <c r="AY78" s="5">
        <f t="shared" si="152"/>
        <v>1.0586310062312012E-4</v>
      </c>
      <c r="AZ78" s="5">
        <f t="shared" si="153"/>
        <v>7.5881411188652613E-5</v>
      </c>
      <c r="BA78" s="5">
        <f t="shared" si="154"/>
        <v>3.6260595241019203E-5</v>
      </c>
      <c r="BB78" s="5">
        <f t="shared" si="155"/>
        <v>1.2995581657978373E-5</v>
      </c>
      <c r="BC78" s="5">
        <f t="shared" si="156"/>
        <v>3.7260313352635829E-6</v>
      </c>
      <c r="BD78" s="5">
        <f t="shared" si="157"/>
        <v>1.1622872820289255E-3</v>
      </c>
      <c r="BE78" s="5">
        <f t="shared" si="158"/>
        <v>1.0525336605949874E-3</v>
      </c>
      <c r="BF78" s="5">
        <f t="shared" si="159"/>
        <v>4.7657198173571422E-4</v>
      </c>
      <c r="BG78" s="5">
        <f t="shared" si="160"/>
        <v>1.438565892813453E-4</v>
      </c>
      <c r="BH78" s="5">
        <f t="shared" si="161"/>
        <v>3.2568088986720022E-5</v>
      </c>
      <c r="BI78" s="5">
        <f t="shared" si="162"/>
        <v>5.8985434065728057E-6</v>
      </c>
      <c r="BJ78" s="8">
        <f t="shared" si="163"/>
        <v>0.23781308817714542</v>
      </c>
      <c r="BK78" s="8">
        <f t="shared" si="164"/>
        <v>0.26865558283317181</v>
      </c>
      <c r="BL78" s="8">
        <f t="shared" si="165"/>
        <v>0.44553697955289401</v>
      </c>
      <c r="BM78" s="8">
        <f t="shared" si="166"/>
        <v>0.41355609144667482</v>
      </c>
      <c r="BN78" s="8">
        <f t="shared" si="167"/>
        <v>0.58568503579341324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1.37918215613383</v>
      </c>
      <c r="F79">
        <f>VLOOKUP(B79,home!$B$2:$E$405,3,FALSE)</f>
        <v>0.67</v>
      </c>
      <c r="G79">
        <f>VLOOKUP(C79,away!$B$2:$E$405,4,FALSE)</f>
        <v>0.5</v>
      </c>
      <c r="H79">
        <f>VLOOKUP(A79,away!$A$2:$E$405,3,FALSE)</f>
        <v>1.33828996282528</v>
      </c>
      <c r="I79">
        <f>VLOOKUP(C79,away!$B$2:$E$405,3,FALSE)</f>
        <v>1.51</v>
      </c>
      <c r="J79">
        <f>VLOOKUP(B79,home!$B$2:$E$405,4,FALSE)</f>
        <v>0.75</v>
      </c>
      <c r="K79" s="3">
        <f t="shared" si="112"/>
        <v>0.46202602230483308</v>
      </c>
      <c r="L79" s="3">
        <f t="shared" si="113"/>
        <v>1.5156133828996299</v>
      </c>
      <c r="M79" s="5">
        <f t="shared" si="114"/>
        <v>0.13839554782583641</v>
      </c>
      <c r="N79" s="5">
        <f t="shared" si="115"/>
        <v>6.3942344466669493E-2</v>
      </c>
      <c r="O79" s="5">
        <f t="shared" si="116"/>
        <v>0.20975414441856338</v>
      </c>
      <c r="P79" s="5">
        <f t="shared" si="117"/>
        <v>9.6911873007662352E-2</v>
      </c>
      <c r="Q79" s="5">
        <f t="shared" si="118"/>
        <v>1.4771513535390374E-2</v>
      </c>
      <c r="R79" s="5">
        <f t="shared" si="119"/>
        <v>0.15895309419971823</v>
      </c>
      <c r="S79" s="5">
        <f t="shared" si="120"/>
        <v>1.6965703155553291E-2</v>
      </c>
      <c r="T79" s="5">
        <f t="shared" si="121"/>
        <v>2.2387903599920673E-2</v>
      </c>
      <c r="U79" s="5">
        <f t="shared" si="122"/>
        <v>7.3440465846141251E-2</v>
      </c>
      <c r="V79" s="5">
        <f t="shared" si="123"/>
        <v>1.3200312803300657E-3</v>
      </c>
      <c r="W79" s="5">
        <f t="shared" si="124"/>
        <v>2.2749412140594728E-3</v>
      </c>
      <c r="X79" s="5">
        <f t="shared" si="125"/>
        <v>3.4479313493384683E-3</v>
      </c>
      <c r="Y79" s="5">
        <f t="shared" si="126"/>
        <v>2.6128654481882814E-3</v>
      </c>
      <c r="Z79" s="5">
        <f t="shared" si="127"/>
        <v>8.0303812274132802E-2</v>
      </c>
      <c r="AA79" s="5">
        <f t="shared" si="128"/>
        <v>3.7102450960931614E-2</v>
      </c>
      <c r="AB79" s="5">
        <f t="shared" si="129"/>
        <v>8.5711489176196805E-3</v>
      </c>
      <c r="AC79" s="5">
        <f t="shared" si="130"/>
        <v>5.7772226877593659E-5</v>
      </c>
      <c r="AD79" s="5">
        <f t="shared" si="131"/>
        <v>2.6277051002730647E-4</v>
      </c>
      <c r="AE79" s="5">
        <f t="shared" si="132"/>
        <v>3.9825850162874703E-4</v>
      </c>
      <c r="AF79" s="5">
        <f t="shared" si="133"/>
        <v>3.018029574610416E-4</v>
      </c>
      <c r="AG79" s="5">
        <f t="shared" si="134"/>
        <v>1.5247220044221408E-4</v>
      </c>
      <c r="AH79" s="5">
        <f t="shared" si="135"/>
        <v>3.0427383145133824E-2</v>
      </c>
      <c r="AI79" s="5">
        <f t="shared" si="136"/>
        <v>1.4058242803691303E-2</v>
      </c>
      <c r="AJ79" s="5">
        <f t="shared" si="137"/>
        <v>3.2476370015925181E-3</v>
      </c>
      <c r="AK79" s="5">
        <f t="shared" si="138"/>
        <v>5.0016426857859544E-4</v>
      </c>
      <c r="AL79" s="5">
        <f t="shared" si="139"/>
        <v>1.6182065976795821E-6</v>
      </c>
      <c r="AM79" s="5">
        <f t="shared" si="140"/>
        <v>2.4281362705385742E-5</v>
      </c>
      <c r="AN79" s="5">
        <f t="shared" si="141"/>
        <v>3.6801158271322584E-5</v>
      </c>
      <c r="AO79" s="5">
        <f t="shared" si="142"/>
        <v>2.7888163991111968E-5</v>
      </c>
      <c r="AP79" s="5">
        <f t="shared" si="143"/>
        <v>1.408922485647628E-5</v>
      </c>
      <c r="AQ79" s="5">
        <f t="shared" si="144"/>
        <v>5.3384544367893942E-6</v>
      </c>
      <c r="AR79" s="5">
        <f t="shared" si="145"/>
        <v>9.2232298202758901E-3</v>
      </c>
      <c r="AS79" s="5">
        <f t="shared" si="146"/>
        <v>4.26137218666539E-3</v>
      </c>
      <c r="AT79" s="5">
        <f t="shared" si="147"/>
        <v>9.8443242048272929E-4</v>
      </c>
      <c r="AU79" s="5">
        <f t="shared" si="148"/>
        <v>1.5161113182118478E-4</v>
      </c>
      <c r="AV79" s="5">
        <f t="shared" si="149"/>
        <v>1.7512072043118925E-5</v>
      </c>
      <c r="AW79" s="5">
        <f t="shared" si="150"/>
        <v>3.1476492712804862E-8</v>
      </c>
      <c r="AX79" s="5">
        <f t="shared" si="151"/>
        <v>1.8697702378183816E-6</v>
      </c>
      <c r="AY79" s="5">
        <f t="shared" si="152"/>
        <v>2.8338487953849624E-6</v>
      </c>
      <c r="AZ79" s="5">
        <f t="shared" si="153"/>
        <v>2.1475095796997224E-6</v>
      </c>
      <c r="BA79" s="5">
        <f t="shared" si="154"/>
        <v>1.0849314196326859E-6</v>
      </c>
      <c r="BB79" s="5">
        <f t="shared" si="155"/>
        <v>4.1108414478089846E-7</v>
      </c>
      <c r="BC79" s="5">
        <f t="shared" si="156"/>
        <v>1.2460892626555573E-7</v>
      </c>
      <c r="BD79" s="5">
        <f t="shared" si="157"/>
        <v>2.3298084248615106E-3</v>
      </c>
      <c r="BE79" s="5">
        <f t="shared" si="158"/>
        <v>1.0764321192710524E-3</v>
      </c>
      <c r="BF79" s="5">
        <f t="shared" si="159"/>
        <v>2.4866982517398294E-4</v>
      </c>
      <c r="BG79" s="5">
        <f t="shared" si="160"/>
        <v>3.8297310064124539E-5</v>
      </c>
      <c r="BH79" s="5">
        <f t="shared" si="161"/>
        <v>4.4235884584755782E-6</v>
      </c>
      <c r="BI79" s="5">
        <f t="shared" si="162"/>
        <v>4.0876259595660799E-7</v>
      </c>
      <c r="BJ79" s="8">
        <f t="shared" si="163"/>
        <v>0.11066967390049073</v>
      </c>
      <c r="BK79" s="8">
        <f t="shared" si="164"/>
        <v>0.25365537955165279</v>
      </c>
      <c r="BL79" s="8">
        <f t="shared" si="165"/>
        <v>0.55439092922368371</v>
      </c>
      <c r="BM79" s="8">
        <f t="shared" si="166"/>
        <v>0.31628847512381714</v>
      </c>
      <c r="BN79" s="8">
        <f t="shared" si="167"/>
        <v>0.68272851745384033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1.37918215613383</v>
      </c>
      <c r="F80">
        <f>VLOOKUP(B80,home!$B$2:$E$405,3,FALSE)</f>
        <v>1.1399999999999999</v>
      </c>
      <c r="G80">
        <f>VLOOKUP(C80,away!$B$2:$E$405,4,FALSE)</f>
        <v>0.73</v>
      </c>
      <c r="H80">
        <f>VLOOKUP(A80,away!$A$2:$E$405,3,FALSE)</f>
        <v>1.33828996282528</v>
      </c>
      <c r="I80">
        <f>VLOOKUP(C80,away!$B$2:$E$405,3,FALSE)</f>
        <v>0.84</v>
      </c>
      <c r="J80">
        <f>VLOOKUP(B80,home!$B$2:$E$405,4,FALSE)</f>
        <v>0.43</v>
      </c>
      <c r="K80" s="3">
        <f t="shared" si="112"/>
        <v>1.1477553903345732</v>
      </c>
      <c r="L80" s="3">
        <f t="shared" si="113"/>
        <v>0.48339033457249114</v>
      </c>
      <c r="M80" s="5">
        <f t="shared" si="114"/>
        <v>0.19570522128166509</v>
      </c>
      <c r="N80" s="5">
        <f t="shared" si="115"/>
        <v>0.22462172264265154</v>
      </c>
      <c r="O80" s="5">
        <f t="shared" si="116"/>
        <v>9.4602012392927495E-2</v>
      </c>
      <c r="P80" s="5">
        <f t="shared" si="117"/>
        <v>0.10857996966048064</v>
      </c>
      <c r="Q80" s="5">
        <f t="shared" si="118"/>
        <v>0.12890539647467036</v>
      </c>
      <c r="R80" s="5">
        <f t="shared" si="119"/>
        <v>2.2864849210924083E-2</v>
      </c>
      <c r="S80" s="5">
        <f t="shared" si="120"/>
        <v>1.5060418079626646E-2</v>
      </c>
      <c r="T80" s="5">
        <f t="shared" si="121"/>
        <v>6.2311622730090527E-2</v>
      </c>
      <c r="U80" s="5">
        <f t="shared" si="122"/>
        <v>2.6243253931025327E-2</v>
      </c>
      <c r="V80" s="5">
        <f t="shared" si="123"/>
        <v>9.2841430224655137E-4</v>
      </c>
      <c r="W80" s="5">
        <f t="shared" si="124"/>
        <v>4.9317287882339411E-2</v>
      </c>
      <c r="X80" s="5">
        <f t="shared" si="125"/>
        <v>2.383950028965191E-2</v>
      </c>
      <c r="Y80" s="5">
        <f t="shared" si="126"/>
        <v>5.7618920105279164E-3</v>
      </c>
      <c r="Z80" s="5">
        <f t="shared" si="127"/>
        <v>3.6842157033393857E-3</v>
      </c>
      <c r="AA80" s="5">
        <f t="shared" si="128"/>
        <v>4.2285784326630601E-3</v>
      </c>
      <c r="AB80" s="5">
        <f t="shared" si="129"/>
        <v>2.4266868447707741E-3</v>
      </c>
      <c r="AC80" s="5">
        <f t="shared" si="130"/>
        <v>3.2193570293534085E-5</v>
      </c>
      <c r="AD80" s="5">
        <f t="shared" si="131"/>
        <v>1.4151045750909249E-2</v>
      </c>
      <c r="AE80" s="5">
        <f t="shared" si="132"/>
        <v>6.8404787400826511E-3</v>
      </c>
      <c r="AF80" s="5">
        <f t="shared" si="133"/>
        <v>1.6533106534022822E-3</v>
      </c>
      <c r="AG80" s="5">
        <f t="shared" si="134"/>
        <v>2.6639812996679779E-4</v>
      </c>
      <c r="AH80" s="5">
        <f t="shared" si="135"/>
        <v>4.452285653686127E-4</v>
      </c>
      <c r="AI80" s="5">
        <f t="shared" si="136"/>
        <v>5.1101348583275407E-4</v>
      </c>
      <c r="AJ80" s="5">
        <f t="shared" si="137"/>
        <v>2.9325924144910174E-4</v>
      </c>
      <c r="AK80" s="5">
        <f t="shared" si="138"/>
        <v>1.1219662504621156E-4</v>
      </c>
      <c r="AL80" s="5">
        <f t="shared" si="139"/>
        <v>7.1445756282680591E-7</v>
      </c>
      <c r="AM80" s="5">
        <f t="shared" si="140"/>
        <v>3.2483878078954473E-3</v>
      </c>
      <c r="AN80" s="5">
        <f t="shared" si="141"/>
        <v>1.5702392692797812E-3</v>
      </c>
      <c r="AO80" s="5">
        <f t="shared" si="142"/>
        <v>3.7951924286800862E-4</v>
      </c>
      <c r="AP80" s="5">
        <f t="shared" si="143"/>
        <v>6.1151977928888419E-5</v>
      </c>
      <c r="AQ80" s="5">
        <f t="shared" si="144"/>
        <v>7.39006876770374E-6</v>
      </c>
      <c r="AR80" s="5">
        <f t="shared" si="145"/>
        <v>4.3043837034952805E-5</v>
      </c>
      <c r="AS80" s="5">
        <f t="shared" si="146"/>
        <v>4.9403795977550014E-5</v>
      </c>
      <c r="AT80" s="5">
        <f t="shared" si="147"/>
        <v>2.8351736568111262E-5</v>
      </c>
      <c r="AU80" s="5">
        <f t="shared" si="148"/>
        <v>1.0846952823798513E-5</v>
      </c>
      <c r="AV80" s="5">
        <f t="shared" si="149"/>
        <v>3.1124121430548917E-6</v>
      </c>
      <c r="AW80" s="5">
        <f t="shared" si="150"/>
        <v>1.1010859993553782E-8</v>
      </c>
      <c r="AX80" s="5">
        <f t="shared" si="151"/>
        <v>6.2139243606818483E-4</v>
      </c>
      <c r="AY80" s="5">
        <f t="shared" si="152"/>
        <v>3.0037509757181518E-4</v>
      </c>
      <c r="AZ80" s="5">
        <f t="shared" si="153"/>
        <v>7.2599209456242173E-5</v>
      </c>
      <c r="BA80" s="5">
        <f t="shared" si="154"/>
        <v>1.1697918716250428E-5</v>
      </c>
      <c r="BB80" s="5">
        <f t="shared" si="155"/>
        <v>1.4136652105125247E-6</v>
      </c>
      <c r="BC80" s="5">
        <f t="shared" si="156"/>
        <v>1.3667041981662815E-7</v>
      </c>
      <c r="BD80" s="5">
        <f t="shared" si="157"/>
        <v>3.4678291309349364E-6</v>
      </c>
      <c r="BE80" s="5">
        <f t="shared" si="158"/>
        <v>3.9802195777898317E-6</v>
      </c>
      <c r="BF80" s="5">
        <f t="shared" si="159"/>
        <v>2.284159237561739E-6</v>
      </c>
      <c r="BG80" s="5">
        <f t="shared" si="160"/>
        <v>8.7388535909799848E-7</v>
      </c>
      <c r="BH80" s="5">
        <f t="shared" si="161"/>
        <v>2.5075165785979802E-7</v>
      </c>
      <c r="BI80" s="5">
        <f t="shared" si="162"/>
        <v>5.7560313388782721E-8</v>
      </c>
      <c r="BJ80" s="8">
        <f t="shared" si="163"/>
        <v>0.5239429586684754</v>
      </c>
      <c r="BK80" s="8">
        <f t="shared" si="164"/>
        <v>0.32060730644944713</v>
      </c>
      <c r="BL80" s="8">
        <f t="shared" si="165"/>
        <v>0.15187275186983151</v>
      </c>
      <c r="BM80" s="8">
        <f t="shared" si="166"/>
        <v>0.2245276969410622</v>
      </c>
      <c r="BN80" s="8">
        <f t="shared" si="167"/>
        <v>0.77527917166331928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1.37918215613383</v>
      </c>
      <c r="F81">
        <f>VLOOKUP(B81,home!$B$2:$E$405,3,FALSE)</f>
        <v>1.35</v>
      </c>
      <c r="G81">
        <f>VLOOKUP(C81,away!$B$2:$E$405,4,FALSE)</f>
        <v>1.39</v>
      </c>
      <c r="H81">
        <f>VLOOKUP(A81,away!$A$2:$E$405,3,FALSE)</f>
        <v>1.33828996282528</v>
      </c>
      <c r="I81">
        <f>VLOOKUP(C81,away!$B$2:$E$405,3,FALSE)</f>
        <v>0.67</v>
      </c>
      <c r="J81">
        <f>VLOOKUP(B81,home!$B$2:$E$405,4,FALSE)</f>
        <v>1.49</v>
      </c>
      <c r="K81" s="3">
        <f t="shared" si="112"/>
        <v>2.5880353159851319</v>
      </c>
      <c r="L81" s="3">
        <f t="shared" si="113"/>
        <v>1.3360148698884773</v>
      </c>
      <c r="M81" s="5">
        <f t="shared" si="114"/>
        <v>1.9760897139952084E-2</v>
      </c>
      <c r="N81" s="5">
        <f t="shared" si="115"/>
        <v>5.1141899673745585E-2</v>
      </c>
      <c r="O81" s="5">
        <f t="shared" si="116"/>
        <v>2.6400852421312664E-2</v>
      </c>
      <c r="P81" s="5">
        <f t="shared" si="117"/>
        <v>6.8326338438468762E-2</v>
      </c>
      <c r="Q81" s="5">
        <f t="shared" si="118"/>
        <v>6.6178521241111066E-2</v>
      </c>
      <c r="R81" s="5">
        <f t="shared" si="119"/>
        <v>1.7635965706302468E-2</v>
      </c>
      <c r="S81" s="5">
        <f t="shared" si="120"/>
        <v>5.9062203645723448E-2</v>
      </c>
      <c r="T81" s="5">
        <f t="shared" si="121"/>
        <v>8.8415488445354809E-2</v>
      </c>
      <c r="U81" s="5">
        <f t="shared" si="122"/>
        <v>4.5642502079413463E-2</v>
      </c>
      <c r="V81" s="5">
        <f t="shared" si="123"/>
        <v>2.2690738328319804E-2</v>
      </c>
      <c r="W81" s="5">
        <f t="shared" si="124"/>
        <v>5.7090783377222537E-2</v>
      </c>
      <c r="X81" s="5">
        <f t="shared" si="125"/>
        <v>7.6274135525551207E-2</v>
      </c>
      <c r="Y81" s="5">
        <f t="shared" si="126"/>
        <v>5.0951689625012696E-2</v>
      </c>
      <c r="Z81" s="5">
        <f t="shared" si="127"/>
        <v>7.8539708094877807E-3</v>
      </c>
      <c r="AA81" s="5">
        <f t="shared" si="128"/>
        <v>2.0326353825670711E-2</v>
      </c>
      <c r="AB81" s="5">
        <f t="shared" si="129"/>
        <v>2.6302660773022655E-2</v>
      </c>
      <c r="AC81" s="5">
        <f t="shared" si="130"/>
        <v>4.9035446602554685E-3</v>
      </c>
      <c r="AD81" s="5">
        <f t="shared" si="131"/>
        <v>3.6938240899377202E-2</v>
      </c>
      <c r="AE81" s="5">
        <f t="shared" si="132"/>
        <v>4.9350039109090658E-2</v>
      </c>
      <c r="AF81" s="5">
        <f t="shared" si="133"/>
        <v>3.2966193039661522E-2</v>
      </c>
      <c r="AG81" s="5">
        <f t="shared" si="134"/>
        <v>1.4681108034867269E-2</v>
      </c>
      <c r="AH81" s="5">
        <f t="shared" si="135"/>
        <v>2.6232554472864285E-3</v>
      </c>
      <c r="AI81" s="5">
        <f t="shared" si="136"/>
        <v>6.7890777404276516E-3</v>
      </c>
      <c r="AJ81" s="5">
        <f t="shared" si="137"/>
        <v>8.7851864775976545E-3</v>
      </c>
      <c r="AK81" s="5">
        <f t="shared" si="138"/>
        <v>7.5787909538459174E-3</v>
      </c>
      <c r="AL81" s="5">
        <f t="shared" si="139"/>
        <v>6.7819036682779596E-4</v>
      </c>
      <c r="AM81" s="5">
        <f t="shared" si="140"/>
        <v>1.9119494391590917E-2</v>
      </c>
      <c r="AN81" s="5">
        <f t="shared" si="141"/>
        <v>2.5543928811914807E-2</v>
      </c>
      <c r="AO81" s="5">
        <f t="shared" si="142"/>
        <v>1.7063534364045448E-2</v>
      </c>
      <c r="AP81" s="5">
        <f t="shared" si="143"/>
        <v>7.5990452144059127E-3</v>
      </c>
      <c r="AQ81" s="5">
        <f t="shared" si="144"/>
        <v>2.5381093508502926E-3</v>
      </c>
      <c r="AR81" s="5">
        <f t="shared" si="145"/>
        <v>7.0094165701812313E-4</v>
      </c>
      <c r="AS81" s="5">
        <f t="shared" si="146"/>
        <v>1.8140617628080403E-3</v>
      </c>
      <c r="AT81" s="5">
        <f t="shared" si="147"/>
        <v>2.3474279537627268E-3</v>
      </c>
      <c r="AU81" s="5">
        <f t="shared" si="148"/>
        <v>2.0250754820228833E-3</v>
      </c>
      <c r="AV81" s="5">
        <f t="shared" si="149"/>
        <v>1.3102417162527086E-3</v>
      </c>
      <c r="AW81" s="5">
        <f t="shared" si="150"/>
        <v>6.5137428002108564E-5</v>
      </c>
      <c r="AX81" s="5">
        <f t="shared" si="151"/>
        <v>8.2469877848694965E-3</v>
      </c>
      <c r="AY81" s="5">
        <f t="shared" si="152"/>
        <v>1.1018098312374281E-2</v>
      </c>
      <c r="AZ81" s="5">
        <f t="shared" si="153"/>
        <v>7.3601715916125901E-3</v>
      </c>
      <c r="BA81" s="5">
        <f t="shared" si="154"/>
        <v>3.2777662304417201E-3</v>
      </c>
      <c r="BB81" s="5">
        <f t="shared" si="155"/>
        <v>1.0947861059721099E-3</v>
      </c>
      <c r="BC81" s="5">
        <f t="shared" si="156"/>
        <v>2.9253010338520805E-4</v>
      </c>
      <c r="BD81" s="5">
        <f t="shared" si="157"/>
        <v>1.5607807945008017E-4</v>
      </c>
      <c r="BE81" s="5">
        <f t="shared" si="158"/>
        <v>4.0393558166794077E-4</v>
      </c>
      <c r="BF81" s="5">
        <f t="shared" si="159"/>
        <v>5.2269977536981377E-4</v>
      </c>
      <c r="BG81" s="5">
        <f t="shared" si="160"/>
        <v>4.5092182610485777E-4</v>
      </c>
      <c r="BH81" s="5">
        <f t="shared" si="161"/>
        <v>2.9175040267696948E-4</v>
      </c>
      <c r="BI81" s="5">
        <f t="shared" si="162"/>
        <v>1.5101206911617601E-4</v>
      </c>
      <c r="BJ81" s="8">
        <f t="shared" si="163"/>
        <v>0.62714255123245732</v>
      </c>
      <c r="BK81" s="8">
        <f t="shared" si="164"/>
        <v>0.18644001089192164</v>
      </c>
      <c r="BL81" s="8">
        <f t="shared" si="165"/>
        <v>0.1722587917311299</v>
      </c>
      <c r="BM81" s="8">
        <f t="shared" si="166"/>
        <v>0.73329788915973204</v>
      </c>
      <c r="BN81" s="8">
        <f t="shared" si="167"/>
        <v>0.24944447462089261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1.37918215613383</v>
      </c>
      <c r="F82">
        <f>VLOOKUP(B82,home!$B$2:$E$405,3,FALSE)</f>
        <v>0.73</v>
      </c>
      <c r="G82">
        <f>VLOOKUP(C82,away!$B$2:$E$405,4,FALSE)</f>
        <v>1.1399999999999999</v>
      </c>
      <c r="H82">
        <f>VLOOKUP(A82,away!$A$2:$E$405,3,FALSE)</f>
        <v>1.33828996282528</v>
      </c>
      <c r="I82">
        <f>VLOOKUP(C82,away!$B$2:$E$405,3,FALSE)</f>
        <v>1.0900000000000001</v>
      </c>
      <c r="J82">
        <f>VLOOKUP(B82,home!$B$2:$E$405,4,FALSE)</f>
        <v>1.1499999999999999</v>
      </c>
      <c r="K82" s="3">
        <f t="shared" ref="K82:K104" si="168">E82*F82*G82</f>
        <v>1.1477553903345732</v>
      </c>
      <c r="L82" s="3">
        <f t="shared" ref="L82:L104" si="169">H82*I82*J82</f>
        <v>1.6775464684014885</v>
      </c>
      <c r="M82" s="5">
        <f t="shared" si="114"/>
        <v>5.9290756695042572E-2</v>
      </c>
      <c r="N82" s="5">
        <f t="shared" si="115"/>
        <v>6.8051285593750802E-2</v>
      </c>
      <c r="O82" s="5">
        <f t="shared" si="116"/>
        <v>9.9462999502620567E-2</v>
      </c>
      <c r="P82" s="5">
        <f t="shared" si="117"/>
        <v>0.11415919381797772</v>
      </c>
      <c r="Q82" s="5">
        <f t="shared" si="118"/>
        <v>3.905311492971248E-2</v>
      </c>
      <c r="R82" s="5">
        <f t="shared" si="119"/>
        <v>8.3426901776120096E-2</v>
      </c>
      <c r="S82" s="5">
        <f t="shared" si="120"/>
        <v>5.4950899008598196E-2</v>
      </c>
      <c r="T82" s="5">
        <f t="shared" si="121"/>
        <v>6.5513415030416591E-2</v>
      </c>
      <c r="U82" s="5">
        <f t="shared" si="122"/>
        <v>9.5753676212454814E-2</v>
      </c>
      <c r="V82" s="5">
        <f t="shared" si="123"/>
        <v>1.1755908378134533E-2</v>
      </c>
      <c r="W82" s="5">
        <f t="shared" si="124"/>
        <v>1.4941141056644368E-2</v>
      </c>
      <c r="X82" s="5">
        <f t="shared" si="125"/>
        <v>2.5064458413462238E-2</v>
      </c>
      <c r="Y82" s="5">
        <f t="shared" si="126"/>
        <v>2.1023396846949784E-2</v>
      </c>
      <c r="Z82" s="5">
        <f t="shared" si="127"/>
        <v>4.6650834814736045E-2</v>
      </c>
      <c r="AA82" s="5">
        <f t="shared" si="128"/>
        <v>5.3543747122221062E-2</v>
      </c>
      <c r="AB82" s="5">
        <f t="shared" si="129"/>
        <v>3.0727562189120254E-2</v>
      </c>
      <c r="AC82" s="5">
        <f t="shared" si="130"/>
        <v>1.4146861773376338E-3</v>
      </c>
      <c r="AD82" s="5">
        <f t="shared" si="131"/>
        <v>4.2871937963781942E-3</v>
      </c>
      <c r="AE82" s="5">
        <f t="shared" si="132"/>
        <v>7.1919668124670088E-3</v>
      </c>
      <c r="AF82" s="5">
        <f t="shared" si="133"/>
        <v>6.0324292635573718E-3</v>
      </c>
      <c r="AG82" s="5">
        <f t="shared" si="134"/>
        <v>3.3732268023208205E-3</v>
      </c>
      <c r="AH82" s="5">
        <f t="shared" si="135"/>
        <v>1.9564735797860403E-2</v>
      </c>
      <c r="AI82" s="5">
        <f t="shared" si="136"/>
        <v>2.2455530972466064E-2</v>
      </c>
      <c r="AJ82" s="5">
        <f t="shared" si="137"/>
        <v>1.2886728358236441E-2</v>
      </c>
      <c r="AK82" s="5">
        <f t="shared" si="138"/>
        <v>4.9302706456477614E-3</v>
      </c>
      <c r="AL82" s="5">
        <f t="shared" si="139"/>
        <v>1.0895420636370736E-4</v>
      </c>
      <c r="AM82" s="5">
        <f t="shared" si="140"/>
        <v>9.841299578404023E-4</v>
      </c>
      <c r="AN82" s="5">
        <f t="shared" si="141"/>
        <v>1.6509237352232721E-3</v>
      </c>
      <c r="AO82" s="5">
        <f t="shared" si="142"/>
        <v>1.3847506408119976E-3</v>
      </c>
      <c r="AP82" s="5">
        <f t="shared" si="143"/>
        <v>7.7432784903695489E-4</v>
      </c>
      <c r="AQ82" s="5">
        <f t="shared" si="144"/>
        <v>3.2474273713421596E-4</v>
      </c>
      <c r="AR82" s="5">
        <f t="shared" si="145"/>
        <v>6.5641506885817779E-3</v>
      </c>
      <c r="AS82" s="5">
        <f t="shared" si="146"/>
        <v>7.5340393357881362E-3</v>
      </c>
      <c r="AT82" s="5">
        <f t="shared" si="147"/>
        <v>4.3236171293217695E-3</v>
      </c>
      <c r="AU82" s="5">
        <f t="shared" si="148"/>
        <v>1.6541516219739853E-3</v>
      </c>
      <c r="AV82" s="5">
        <f t="shared" si="149"/>
        <v>4.7464036013782979E-4</v>
      </c>
      <c r="AW82" s="5">
        <f t="shared" si="150"/>
        <v>5.827273486570668E-6</v>
      </c>
      <c r="AX82" s="5">
        <f t="shared" si="151"/>
        <v>1.8825674398350974E-4</v>
      </c>
      <c r="AY82" s="5">
        <f t="shared" si="152"/>
        <v>3.1580943602229982E-4</v>
      </c>
      <c r="AZ82" s="5">
        <f t="shared" si="153"/>
        <v>2.6489250204353757E-4</v>
      </c>
      <c r="BA82" s="5">
        <f t="shared" si="154"/>
        <v>1.4812316043639017E-4</v>
      </c>
      <c r="BB82" s="5">
        <f t="shared" si="155"/>
        <v>6.2120871169633321E-5</v>
      </c>
      <c r="BC82" s="5">
        <f t="shared" si="156"/>
        <v>2.0842129608928436E-5</v>
      </c>
      <c r="BD82" s="5">
        <f t="shared" si="157"/>
        <v>1.8352779676142606E-3</v>
      </c>
      <c r="BE82" s="5">
        <f t="shared" si="158"/>
        <v>2.1064501800915477E-3</v>
      </c>
      <c r="BF82" s="5">
        <f t="shared" si="159"/>
        <v>1.208844774335653E-3</v>
      </c>
      <c r="BG82" s="5">
        <f t="shared" si="160"/>
        <v>4.6248603527384229E-4</v>
      </c>
      <c r="BH82" s="5">
        <f t="shared" si="161"/>
        <v>1.3270520998500453E-4</v>
      </c>
      <c r="BI82" s="5">
        <f t="shared" si="162"/>
        <v>3.0462624017154051E-5</v>
      </c>
      <c r="BJ82" s="8">
        <f t="shared" si="163"/>
        <v>0.26065054830897089</v>
      </c>
      <c r="BK82" s="8">
        <f t="shared" si="164"/>
        <v>0.24199620771947666</v>
      </c>
      <c r="BL82" s="8">
        <f t="shared" si="165"/>
        <v>0.44907897850386835</v>
      </c>
      <c r="BM82" s="8">
        <f t="shared" si="166"/>
        <v>0.53462233486929189</v>
      </c>
      <c r="BN82" s="8">
        <f t="shared" si="167"/>
        <v>0.46344425231522424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1.37918215613383</v>
      </c>
      <c r="F83">
        <f>VLOOKUP(B83,home!$B$2:$E$405,3,FALSE)</f>
        <v>0.78</v>
      </c>
      <c r="G83">
        <f>VLOOKUP(C83,away!$B$2:$E$405,4,FALSE)</f>
        <v>1.1200000000000001</v>
      </c>
      <c r="H83">
        <f>VLOOKUP(A83,away!$A$2:$E$405,3,FALSE)</f>
        <v>1.33828996282528</v>
      </c>
      <c r="I83">
        <f>VLOOKUP(C83,away!$B$2:$E$405,3,FALSE)</f>
        <v>1.34</v>
      </c>
      <c r="J83">
        <f>VLOOKUP(B83,home!$B$2:$E$405,4,FALSE)</f>
        <v>0.98</v>
      </c>
      <c r="K83" s="3">
        <f t="shared" si="168"/>
        <v>1.204853531598514</v>
      </c>
      <c r="L83" s="3">
        <f t="shared" si="169"/>
        <v>1.7574423791821578</v>
      </c>
      <c r="M83" s="5">
        <f t="shared" si="114"/>
        <v>5.1700082031787199E-2</v>
      </c>
      <c r="N83" s="5">
        <f t="shared" si="115"/>
        <v>6.2291026419931686E-2</v>
      </c>
      <c r="O83" s="5">
        <f t="shared" si="116"/>
        <v>9.0859915169856836E-2</v>
      </c>
      <c r="P83" s="5">
        <f t="shared" si="117"/>
        <v>0.10947288967314339</v>
      </c>
      <c r="Q83" s="5">
        <f t="shared" si="118"/>
        <v>3.7525781584475525E-2</v>
      </c>
      <c r="R83" s="5">
        <f t="shared" si="119"/>
        <v>7.9840532744201123E-2</v>
      </c>
      <c r="S83" s="5">
        <f t="shared" si="120"/>
        <v>5.7951134226536687E-2</v>
      </c>
      <c r="T83" s="5">
        <f t="shared" si="121"/>
        <v>6.5949398868490675E-2</v>
      </c>
      <c r="U83" s="5">
        <f t="shared" si="122"/>
        <v>9.6196147841557514E-2</v>
      </c>
      <c r="V83" s="5">
        <f t="shared" si="123"/>
        <v>1.3634360751249431E-2</v>
      </c>
      <c r="W83" s="5">
        <f t="shared" si="124"/>
        <v>1.5071023489349942E-2</v>
      </c>
      <c r="X83" s="5">
        <f t="shared" si="125"/>
        <v>2.648645537783335E-2</v>
      </c>
      <c r="Y83" s="5">
        <f t="shared" si="126"/>
        <v>2.3274209577660757E-2</v>
      </c>
      <c r="Z83" s="5">
        <f t="shared" si="127"/>
        <v>4.6771711940379948E-2</v>
      </c>
      <c r="AA83" s="5">
        <f t="shared" si="128"/>
        <v>5.6353062310275162E-2</v>
      </c>
      <c r="AB83" s="5">
        <f t="shared" si="129"/>
        <v>3.3948593070463079E-2</v>
      </c>
      <c r="AC83" s="5">
        <f t="shared" si="130"/>
        <v>1.8043889047502637E-3</v>
      </c>
      <c r="AD83" s="5">
        <f t="shared" si="131"/>
        <v>4.5395939689868584E-3</v>
      </c>
      <c r="AE83" s="5">
        <f t="shared" si="132"/>
        <v>7.9780748253772387E-3</v>
      </c>
      <c r="AF83" s="5">
        <f t="shared" si="133"/>
        <v>7.0105034012021283E-3</v>
      </c>
      <c r="AG83" s="5">
        <f t="shared" si="134"/>
        <v>4.1068519255577605E-3</v>
      </c>
      <c r="AH83" s="5">
        <f t="shared" si="135"/>
        <v>2.0549647177730963E-2</v>
      </c>
      <c r="AI83" s="5">
        <f t="shared" si="136"/>
        <v>2.4759314975192587E-2</v>
      </c>
      <c r="AJ83" s="5">
        <f t="shared" si="137"/>
        <v>1.4915674043910384E-2</v>
      </c>
      <c r="AK83" s="5">
        <f t="shared" si="138"/>
        <v>5.9904008493259064E-3</v>
      </c>
      <c r="AL83" s="5">
        <f t="shared" si="139"/>
        <v>1.5282890063943768E-4</v>
      </c>
      <c r="AM83" s="5">
        <f t="shared" si="140"/>
        <v>1.0939091651114266E-3</v>
      </c>
      <c r="AN83" s="5">
        <f t="shared" si="141"/>
        <v>1.9224823257425934E-3</v>
      </c>
      <c r="AO83" s="5">
        <f t="shared" si="142"/>
        <v>1.689325956244356E-3</v>
      </c>
      <c r="AP83" s="5">
        <f t="shared" si="143"/>
        <v>9.8963100925208536E-4</v>
      </c>
      <c r="AQ83" s="5">
        <f t="shared" si="144"/>
        <v>4.3480486885310611E-4</v>
      </c>
      <c r="AR83" s="5">
        <f t="shared" si="145"/>
        <v>7.2229641654770801E-3</v>
      </c>
      <c r="AS83" s="5">
        <f t="shared" si="146"/>
        <v>8.7026138833845735E-3</v>
      </c>
      <c r="AT83" s="5">
        <f t="shared" si="147"/>
        <v>5.242687535767082E-3</v>
      </c>
      <c r="AU83" s="5">
        <f t="shared" si="148"/>
        <v>2.1055568641788268E-3</v>
      </c>
      <c r="AV83" s="5">
        <f t="shared" si="149"/>
        <v>6.3422190594683797E-4</v>
      </c>
      <c r="AW83" s="5">
        <f t="shared" si="150"/>
        <v>8.9891440104928057E-6</v>
      </c>
      <c r="AX83" s="5">
        <f t="shared" si="151"/>
        <v>2.1966672013874712E-4</v>
      </c>
      <c r="AY83" s="5">
        <f t="shared" si="152"/>
        <v>3.8605160326778099E-4</v>
      </c>
      <c r="AZ83" s="5">
        <f t="shared" si="153"/>
        <v>3.392317240670078E-4</v>
      </c>
      <c r="BA83" s="5">
        <f t="shared" si="154"/>
        <v>1.9872673607946253E-4</v>
      </c>
      <c r="BB83" s="5">
        <f t="shared" si="155"/>
        <v>8.731269696564883E-5</v>
      </c>
      <c r="BC83" s="5">
        <f t="shared" si="156"/>
        <v>3.0689406777624114E-5</v>
      </c>
      <c r="BD83" s="5">
        <f t="shared" si="157"/>
        <v>2.1156572212872541E-3</v>
      </c>
      <c r="BE83" s="5">
        <f t="shared" si="158"/>
        <v>2.5490570747198466E-3</v>
      </c>
      <c r="BF83" s="5">
        <f t="shared" si="159"/>
        <v>1.5356202093611928E-3</v>
      </c>
      <c r="BG83" s="5">
        <f t="shared" si="160"/>
        <v>6.1673247748096096E-4</v>
      </c>
      <c r="BH83" s="5">
        <f t="shared" si="161"/>
        <v>1.8576807588610916E-4</v>
      </c>
      <c r="BI83" s="5">
        <f t="shared" si="162"/>
        <v>4.4764664457927888E-5</v>
      </c>
      <c r="BJ83" s="8">
        <f t="shared" si="163"/>
        <v>0.26162475165136584</v>
      </c>
      <c r="BK83" s="8">
        <f t="shared" si="164"/>
        <v>0.23510173609137419</v>
      </c>
      <c r="BL83" s="8">
        <f t="shared" si="165"/>
        <v>0.45436893226046121</v>
      </c>
      <c r="BM83" s="8">
        <f t="shared" si="166"/>
        <v>0.56579984186092769</v>
      </c>
      <c r="BN83" s="8">
        <f t="shared" si="167"/>
        <v>0.43169022762339571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1.5798319327731101</v>
      </c>
      <c r="F84">
        <f>VLOOKUP(B84,home!$B$2:$E$405,3,FALSE)</f>
        <v>0.86</v>
      </c>
      <c r="G84">
        <f>VLOOKUP(C84,away!$B$2:$E$405,4,FALSE)</f>
        <v>0.86</v>
      </c>
      <c r="H84">
        <f>VLOOKUP(A84,away!$A$2:$E$405,3,FALSE)</f>
        <v>1.3907563025210099</v>
      </c>
      <c r="I84">
        <f>VLOOKUP(C84,away!$B$2:$E$405,3,FALSE)</f>
        <v>1.0900000000000001</v>
      </c>
      <c r="J84">
        <f>VLOOKUP(B84,home!$B$2:$E$405,4,FALSE)</f>
        <v>0.98</v>
      </c>
      <c r="K84" s="3">
        <f t="shared" si="168"/>
        <v>1.168443697478992</v>
      </c>
      <c r="L84" s="3">
        <f t="shared" si="169"/>
        <v>1.485605882352943</v>
      </c>
      <c r="M84" s="5">
        <f t="shared" ref="M84:M104" si="170">_xlfn.POISSON.DIST(0,K84,FALSE) * _xlfn.POISSON.DIST(0,L84,FALSE)</f>
        <v>7.0365683859766201E-2</v>
      </c>
      <c r="N84" s="5">
        <f t="shared" ref="N84:N104" si="171">_xlfn.POISSON.DIST(1,K84,FALSE) * _xlfn.POISSON.DIST(0,L84,FALSE)</f>
        <v>8.2218339824743039E-2</v>
      </c>
      <c r="O84" s="5">
        <f t="shared" ref="O84:O104" si="172">_xlfn.POISSON.DIST(0,K84,FALSE) * _xlfn.POISSON.DIST(1,L84,FALSE)</f>
        <v>0.1045356738578562</v>
      </c>
      <c r="P84" s="5">
        <f t="shared" ref="P84:P104" si="173">_xlfn.POISSON.DIST(1,K84,FALSE) * _xlfn.POISSON.DIST(1,L84,FALSE)</f>
        <v>0.12214404928093149</v>
      </c>
      <c r="Q84" s="5">
        <f t="shared" ref="Q84:Q104" si="174">_xlfn.POISSON.DIST(2,K84,FALSE) * _xlfn.POISSON.DIST(0,L84,FALSE)</f>
        <v>4.8033750492703517E-2</v>
      </c>
      <c r="R84" s="5">
        <f t="shared" ref="R84:R104" si="175">_xlfn.POISSON.DIST(0,K84,FALSE) * _xlfn.POISSON.DIST(2,L84,FALSE)</f>
        <v>7.7649405999479976E-2</v>
      </c>
      <c r="S84" s="5">
        <f t="shared" ref="S84:S104" si="176">_xlfn.POISSON.DIST(2,K84,FALSE) * _xlfn.POISSON.DIST(2,L84,FALSE)</f>
        <v>5.3005840192200331E-2</v>
      </c>
      <c r="T84" s="5">
        <f t="shared" ref="T84:T104" si="177">_xlfn.POISSON.DIST(2,K84,FALSE) * _xlfn.POISSON.DIST(1,L84,FALSE)</f>
        <v>7.1359222283433929E-2</v>
      </c>
      <c r="U84" s="5">
        <f t="shared" ref="U84:U104" si="178">_xlfn.POISSON.DIST(1,K84,FALSE) * _xlfn.POISSON.DIST(2,L84,FALSE)</f>
        <v>9.0728959053079802E-2</v>
      </c>
      <c r="V84" s="5">
        <f t="shared" ref="V84:V104" si="179">_xlfn.POISSON.DIST(3,K84,FALSE) * _xlfn.POISSON.DIST(3,L84,FALSE)</f>
        <v>1.0223335519809803E-2</v>
      </c>
      <c r="W84" s="5">
        <f t="shared" ref="W84:W104" si="180">_xlfn.POISSON.DIST(3,K84,FALSE) * _xlfn.POISSON.DIST(0,L84,FALSE)</f>
        <v>1.8708244343159288E-2</v>
      </c>
      <c r="X84" s="5">
        <f t="shared" ref="X84:X104" si="181">_xlfn.POISSON.DIST(3,K84,FALSE) * _xlfn.POISSON.DIST(1,L84,FALSE)</f>
        <v>2.779307784469361E-2</v>
      </c>
      <c r="Y84" s="5">
        <f t="shared" ref="Y84:Y104" si="182">_xlfn.POISSON.DIST(3,K84,FALSE) * _xlfn.POISSON.DIST(2,L84,FALSE)</f>
        <v>2.0644779967385046E-2</v>
      </c>
      <c r="Z84" s="5">
        <f t="shared" ref="Z84:Z104" si="183">_xlfn.POISSON.DIST(0,K84,FALSE) * _xlfn.POISSON.DIST(3,L84,FALSE)</f>
        <v>3.8452138104679769E-2</v>
      </c>
      <c r="AA84" s="5">
        <f t="shared" ref="AA84:AA104" si="184">_xlfn.POISSON.DIST(1,K84,FALSE) * _xlfn.POISSON.DIST(3,L84,FALSE)</f>
        <v>4.4929158423004864E-2</v>
      </c>
      <c r="AB84" s="5">
        <f t="shared" ref="AB84:AB104" si="185">_xlfn.POISSON.DIST(2,K84,FALSE) * _xlfn.POISSON.DIST(3,L84,FALSE)</f>
        <v>2.624859599619761E-2</v>
      </c>
      <c r="AC84" s="5">
        <f t="shared" ref="AC84:AC104" si="186">_xlfn.POISSON.DIST(4,K84,FALSE) * _xlfn.POISSON.DIST(4,L84,FALSE)</f>
        <v>1.1091340347410641E-3</v>
      </c>
      <c r="AD84" s="5">
        <f t="shared" ref="AD84:AD104" si="187">_xlfn.POISSON.DIST(4,K84,FALSE) * _xlfn.POISSON.DIST(0,L84,FALSE)</f>
        <v>5.4648825484153703E-3</v>
      </c>
      <c r="AE84" s="5">
        <f t="shared" ref="AE84:AE104" si="188">_xlfn.POISSON.DIST(4,K84,FALSE) * _xlfn.POISSON.DIST(1,L84,FALSE)</f>
        <v>8.1186616602938154E-3</v>
      </c>
      <c r="AF84" s="5">
        <f t="shared" ref="AF84:AF104" si="189">_xlfn.POISSON.DIST(4,K84,FALSE) * _xlfn.POISSON.DIST(2,L84,FALSE)</f>
        <v>6.0305657596829024E-3</v>
      </c>
      <c r="AG84" s="5">
        <f t="shared" ref="AG84:AG104" si="190">_xlfn.POISSON.DIST(4,K84,FALSE) * _xlfn.POISSON.DIST(3,L84,FALSE)</f>
        <v>2.9863479888337201E-3</v>
      </c>
      <c r="AH84" s="5">
        <f t="shared" ref="AH84:AH104" si="191">_xlfn.POISSON.DIST(0,K84,FALSE) * _xlfn.POISSON.DIST(4,L84,FALSE)</f>
        <v>1.4281180639340004E-2</v>
      </c>
      <c r="AI84" s="5">
        <f t="shared" ref="AI84:AI104" si="192">_xlfn.POISSON.DIST(1,K84,FALSE) * _xlfn.POISSON.DIST(4,L84,FALSE)</f>
        <v>1.6686755510595827E-2</v>
      </c>
      <c r="AJ84" s="5">
        <f t="shared" ref="AJ84:AJ104" si="193">_xlfn.POISSON.DIST(2,K84,FALSE) * _xlfn.POISSON.DIST(4,L84,FALSE)</f>
        <v>9.7487671538642705E-3</v>
      </c>
      <c r="AK84" s="5">
        <f t="shared" ref="AK84:AK104" si="194">_xlfn.POISSON.DIST(3,K84,FALSE) * _xlfn.POISSON.DIST(4,L84,FALSE)</f>
        <v>3.7969618463743068E-3</v>
      </c>
      <c r="AL84" s="5">
        <f t="shared" ref="AL84:AL104" si="195">_xlfn.POISSON.DIST(5,K84,FALSE) * _xlfn.POISSON.DIST(5,L84,FALSE)</f>
        <v>7.7011471937691168E-5</v>
      </c>
      <c r="AM84" s="5">
        <f t="shared" ref="AM84:AM104" si="196">_xlfn.POISSON.DIST(5,K84,FALSE) * _xlfn.POISSON.DIST(0,L84,FALSE)</f>
        <v>1.2770815142317735E-3</v>
      </c>
      <c r="AN84" s="5">
        <f t="shared" ref="AN84:AN104" si="197">_xlfn.POISSON.DIST(5,K84,FALSE) * _xlfn.POISSON.DIST(1,L84,FALSE)</f>
        <v>1.8972398097869263E-3</v>
      </c>
      <c r="AO84" s="5">
        <f t="shared" ref="AO84:AO104" si="198">_xlfn.POISSON.DIST(5,K84,FALSE) * _xlfn.POISSON.DIST(2,L84,FALSE)</f>
        <v>1.4092753108268185E-3</v>
      </c>
      <c r="AP84" s="5">
        <f t="shared" ref="AP84:AP104" si="199">_xlfn.POISSON.DIST(5,K84,FALSE) * _xlfn.POISSON.DIST(3,L84,FALSE)</f>
        <v>6.9787589720636425E-4</v>
      </c>
      <c r="AQ84" s="5">
        <f t="shared" ref="AQ84:AQ104" si="200">_xlfn.POISSON.DIST(5,K84,FALSE) * _xlfn.POISSON.DIST(4,L84,FALSE)</f>
        <v>2.5919213451052814E-4</v>
      </c>
      <c r="AR84" s="5">
        <f t="shared" ref="AR84:AR104" si="201">_xlfn.POISSON.DIST(0,K84,FALSE) * _xlfn.POISSON.DIST(5,L84,FALSE)</f>
        <v>4.2432411929496944E-3</v>
      </c>
      <c r="AS84" s="5">
        <f t="shared" ref="AS84:AS104" si="202">_xlfn.POISSON.DIST(1,K84,FALSE) * _xlfn.POISSON.DIST(5,L84,FALSE)</f>
        <v>4.9579884287853102E-3</v>
      </c>
      <c r="AT84" s="5">
        <f t="shared" ref="AT84:AT104" si="203">_xlfn.POISSON.DIST(2,K84,FALSE) * _xlfn.POISSON.DIST(5,L84,FALSE)</f>
        <v>2.8965651658939837E-3</v>
      </c>
      <c r="AU84" s="5">
        <f t="shared" ref="AU84:AU104" si="204">_xlfn.POISSON.DIST(3,K84,FALSE) * _xlfn.POISSON.DIST(5,L84,FALSE)</f>
        <v>1.1281577708086724E-3</v>
      </c>
      <c r="AV84" s="5">
        <f t="shared" ref="AV84:AV104" si="205">_xlfn.POISSON.DIST(4,K84,FALSE) * _xlfn.POISSON.DIST(5,L84,FALSE)</f>
        <v>3.2954720926583564E-4</v>
      </c>
      <c r="AW84" s="5">
        <f t="shared" ref="AW84:AW104" si="206">_xlfn.POISSON.DIST(6,K84,FALSE) * _xlfn.POISSON.DIST(6,L84,FALSE)</f>
        <v>3.7133366513888654E-6</v>
      </c>
      <c r="AX84" s="5">
        <f t="shared" ref="AX84:AX104" si="207">_xlfn.POISSON.DIST(6,K84,FALSE) * _xlfn.POISSON.DIST(0,L84,FALSE)</f>
        <v>2.4869964107850724E-4</v>
      </c>
      <c r="AY84" s="5">
        <f t="shared" ref="AY84:AY104" si="208">_xlfn.POISSON.DIST(6,K84,FALSE) * _xlfn.POISSON.DIST(1,L84,FALSE)</f>
        <v>3.6946964972529601E-4</v>
      </c>
      <c r="AZ84" s="5">
        <f t="shared" ref="AZ84:AZ104" si="209">_xlfn.POISSON.DIST(6,K84,FALSE) * _xlfn.POISSON.DIST(2,L84,FALSE)</f>
        <v>2.7444314249139062E-4</v>
      </c>
      <c r="BA84" s="5">
        <f t="shared" ref="BA84:BA104" si="210">_xlfn.POISSON.DIST(6,K84,FALSE) * _xlfn.POISSON.DIST(3,L84,FALSE)</f>
        <v>1.3590478228554554E-4</v>
      </c>
      <c r="BB84" s="5">
        <f t="shared" ref="BB84:BB104" si="211">_xlfn.POISSON.DIST(6,K84,FALSE) * _xlfn.POISSON.DIST(4,L84,FALSE)</f>
        <v>5.0475236000825633E-5</v>
      </c>
      <c r="BC84" s="5">
        <f t="shared" ref="BC84:BC104" si="212">_xlfn.POISSON.DIST(6,K84,FALSE) * _xlfn.POISSON.DIST(5,L84,FALSE)</f>
        <v>1.4997261503195919E-5</v>
      </c>
      <c r="BD84" s="5">
        <f t="shared" ref="BD84:BD104" si="213">_xlfn.POISSON.DIST(0,K84,FALSE) * _xlfn.POISSON.DIST(6,L84,FALSE)</f>
        <v>1.0506306794147305E-3</v>
      </c>
      <c r="BE84" s="5">
        <f t="shared" ref="BE84:BE104" si="214">_xlfn.POISSON.DIST(1,K84,FALSE) * _xlfn.POISSON.DIST(6,L84,FALSE)</f>
        <v>1.2276027957402133E-3</v>
      </c>
      <c r="BF84" s="5">
        <f t="shared" ref="BF84:BF104" si="215">_xlfn.POISSON.DIST(2,K84,FALSE) * _xlfn.POISSON.DIST(6,L84,FALSE)</f>
        <v>7.1719237484512148E-4</v>
      </c>
      <c r="BG84" s="5">
        <f t="shared" ref="BG84:BG104" si="216">_xlfn.POISSON.DIST(3,K84,FALSE) * _xlfn.POISSON.DIST(6,L84,FALSE)</f>
        <v>2.793329700892577E-4</v>
      </c>
      <c r="BH84" s="5">
        <f t="shared" ref="BH84:BH104" si="217">_xlfn.POISSON.DIST(4,K84,FALSE) * _xlfn.POISSON.DIST(6,L84,FALSE)</f>
        <v>8.1596212099720256E-5</v>
      </c>
      <c r="BI84" s="5">
        <f t="shared" ref="BI84:BI104" si="218">_xlfn.POISSON.DIST(5,K84,FALSE) * _xlfn.POISSON.DIST(6,L84,FALSE)</f>
        <v>1.9068115953215428E-5</v>
      </c>
      <c r="BJ84" s="8">
        <f t="shared" ref="BJ84:BJ104" si="219">SUM(N84,Q84,T84,W84,X84,Y84,AD84,AE84,AF84,AG84,AM84,AN84,AO84,AP84,AQ84,AX84,AY84,AZ84,BA84,BB84,BC84)</f>
        <v>0.29799252709299134</v>
      </c>
      <c r="BK84" s="8">
        <f t="shared" ref="BK84:BK104" si="220">SUM(M84,P84,S84,V84,AC84,AL84,AY84)</f>
        <v>0.25729452400911185</v>
      </c>
      <c r="BL84" s="8">
        <f t="shared" ref="BL84:BL104" si="221">SUM(O84,R84,U84,AA84,AB84,AH84,AI84,AJ84,AK84,AR84,AS84,AT84,AU84,AV84,BD84,BE84,BF84,BG84,BH84,BI84)</f>
        <v>0.40553638139563863</v>
      </c>
      <c r="BM84" s="8">
        <f t="shared" ref="BM84:BM104" si="222">SUM(S84:BI84)</f>
        <v>0.49396291097386724</v>
      </c>
      <c r="BN84" s="8">
        <f t="shared" ref="BN84:BN104" si="223">SUM(M84:R84)</f>
        <v>0.50494690331548042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1.5798319327731101</v>
      </c>
      <c r="F85">
        <f>VLOOKUP(B85,home!$B$2:$E$405,3,FALSE)</f>
        <v>1.58</v>
      </c>
      <c r="G85">
        <f>VLOOKUP(C85,away!$B$2:$E$405,4,FALSE)</f>
        <v>1.74</v>
      </c>
      <c r="H85">
        <f>VLOOKUP(A85,away!$A$2:$E$405,3,FALSE)</f>
        <v>1.3907563025210099</v>
      </c>
      <c r="I85">
        <f>VLOOKUP(C85,away!$B$2:$E$405,3,FALSE)</f>
        <v>0.47</v>
      </c>
      <c r="J85">
        <f>VLOOKUP(B85,home!$B$2:$E$405,4,FALSE)</f>
        <v>1.08</v>
      </c>
      <c r="K85" s="3">
        <f t="shared" si="168"/>
        <v>4.3432739495798351</v>
      </c>
      <c r="L85" s="3">
        <f t="shared" si="169"/>
        <v>0.7059478991596646</v>
      </c>
      <c r="M85" s="5">
        <f t="shared" si="170"/>
        <v>6.4143228181478031E-3</v>
      </c>
      <c r="N85" s="5">
        <f t="shared" si="171"/>
        <v>2.785916120025686E-2</v>
      </c>
      <c r="O85" s="5">
        <f t="shared" si="172"/>
        <v>4.5281777180033404E-3</v>
      </c>
      <c r="P85" s="5">
        <f t="shared" si="173"/>
        <v>1.9667116321671771E-2</v>
      </c>
      <c r="Q85" s="5">
        <f t="shared" si="174"/>
        <v>6.0499984549110465E-2</v>
      </c>
      <c r="R85" s="5">
        <f t="shared" si="175"/>
        <v>1.5983287735230312E-3</v>
      </c>
      <c r="S85" s="5">
        <f t="shared" si="176"/>
        <v>1.5075459848848827E-2</v>
      </c>
      <c r="T85" s="5">
        <f t="shared" si="177"/>
        <v>4.2709836991636704E-2</v>
      </c>
      <c r="U85" s="5">
        <f t="shared" si="178"/>
        <v>6.9419797249064682E-3</v>
      </c>
      <c r="V85" s="5">
        <f t="shared" si="179"/>
        <v>5.1359162378702434E-3</v>
      </c>
      <c r="W85" s="5">
        <f t="shared" si="180"/>
        <v>8.7589335614044667E-2</v>
      </c>
      <c r="X85" s="5">
        <f t="shared" si="181"/>
        <v>6.1833507465525628E-2</v>
      </c>
      <c r="Y85" s="5">
        <f t="shared" si="182"/>
        <v>2.1825617346480624E-2</v>
      </c>
      <c r="Z85" s="5">
        <f t="shared" si="183"/>
        <v>3.7611227994500908E-4</v>
      </c>
      <c r="AA85" s="5">
        <f t="shared" si="184"/>
        <v>1.6335586676022359E-3</v>
      </c>
      <c r="AB85" s="5">
        <f t="shared" si="185"/>
        <v>3.5474964030535686E-3</v>
      </c>
      <c r="AC85" s="5">
        <f t="shared" si="186"/>
        <v>9.8421011200489615E-4</v>
      </c>
      <c r="AD85" s="5">
        <f t="shared" si="187"/>
        <v>9.5106119908371395E-2</v>
      </c>
      <c r="AE85" s="5">
        <f t="shared" si="188"/>
        <v>6.7139965546541946E-2</v>
      </c>
      <c r="AF85" s="5">
        <f t="shared" si="189"/>
        <v>2.3698658813616772E-2</v>
      </c>
      <c r="AG85" s="5">
        <f t="shared" si="190"/>
        <v>5.5766728007914769E-3</v>
      </c>
      <c r="AH85" s="5">
        <f t="shared" si="191"/>
        <v>6.637891846883268E-5</v>
      </c>
      <c r="AI85" s="5">
        <f t="shared" si="192"/>
        <v>2.8830182738696474E-4</v>
      </c>
      <c r="AJ85" s="5">
        <f t="shared" si="193"/>
        <v>6.260869082530332E-4</v>
      </c>
      <c r="AK85" s="5">
        <f t="shared" si="194"/>
        <v>9.0642231959612641E-4</v>
      </c>
      <c r="AL85" s="5">
        <f t="shared" si="195"/>
        <v>1.2070845391816622E-4</v>
      </c>
      <c r="AM85" s="5">
        <f t="shared" si="196"/>
        <v>8.2614386608729107E-2</v>
      </c>
      <c r="AN85" s="5">
        <f t="shared" si="197"/>
        <v>5.8321452666796648E-2</v>
      </c>
      <c r="AO85" s="5">
        <f t="shared" si="198"/>
        <v>2.0585953493032452E-2</v>
      </c>
      <c r="AP85" s="5">
        <f t="shared" si="199"/>
        <v>4.8442035402016066E-3</v>
      </c>
      <c r="AQ85" s="5">
        <f t="shared" si="200"/>
        <v>8.5493882807678332E-4</v>
      </c>
      <c r="AR85" s="5">
        <f t="shared" si="201"/>
        <v>9.3720116083126229E-6</v>
      </c>
      <c r="AS85" s="5">
        <f t="shared" si="202"/>
        <v>4.0705213873544021E-5</v>
      </c>
      <c r="AT85" s="5">
        <f t="shared" si="203"/>
        <v>8.8396947514519738E-5</v>
      </c>
      <c r="AU85" s="5">
        <f t="shared" si="204"/>
        <v>1.2797738645406318E-4</v>
      </c>
      <c r="AV85" s="5">
        <f t="shared" si="205"/>
        <v>1.3896021218031098E-4</v>
      </c>
      <c r="AW85" s="5">
        <f t="shared" si="206"/>
        <v>1.0280756188240939E-5</v>
      </c>
      <c r="AX85" s="5">
        <f t="shared" si="207"/>
        <v>5.9802818869701728E-2</v>
      </c>
      <c r="AY85" s="5">
        <f t="shared" si="208"/>
        <v>4.2217674344891883E-2</v>
      </c>
      <c r="AZ85" s="5">
        <f t="shared" si="209"/>
        <v>1.4901739255591646E-2</v>
      </c>
      <c r="BA85" s="5">
        <f t="shared" si="210"/>
        <v>3.5066171737700093E-3</v>
      </c>
      <c r="BB85" s="5">
        <f t="shared" si="211"/>
        <v>6.1887225674503443E-4</v>
      </c>
      <c r="BC85" s="5">
        <f t="shared" si="212"/>
        <v>8.7378313899471563E-5</v>
      </c>
      <c r="BD85" s="5">
        <f t="shared" si="213"/>
        <v>1.1026919842980469E-6</v>
      </c>
      <c r="BE85" s="5">
        <f t="shared" si="214"/>
        <v>4.789293369812203E-6</v>
      </c>
      <c r="BF85" s="5">
        <f t="shared" si="215"/>
        <v>1.0400606565000383E-5</v>
      </c>
      <c r="BG85" s="5">
        <f t="shared" si="216"/>
        <v>1.5057561184531724E-5</v>
      </c>
      <c r="BH85" s="5">
        <f t="shared" si="217"/>
        <v>1.6349778309245285E-5</v>
      </c>
      <c r="BI85" s="5">
        <f t="shared" si="218"/>
        <v>1.4202313242390096E-5</v>
      </c>
      <c r="BJ85" s="8">
        <f t="shared" si="219"/>
        <v>0.78219489558781308</v>
      </c>
      <c r="BK85" s="8">
        <f t="shared" si="220"/>
        <v>8.961540813735358E-2</v>
      </c>
      <c r="BL85" s="8">
        <f t="shared" si="221"/>
        <v>2.0604045277079635E-2</v>
      </c>
      <c r="BM85" s="8">
        <f t="shared" si="222"/>
        <v>0.73001597631277437</v>
      </c>
      <c r="BN85" s="8">
        <f t="shared" si="223"/>
        <v>0.12056709138071327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1.5798319327731101</v>
      </c>
      <c r="F86">
        <f>VLOOKUP(B86,home!$B$2:$E$405,3,FALSE)</f>
        <v>0.63</v>
      </c>
      <c r="G86">
        <f>VLOOKUP(C86,away!$B$2:$E$405,4,FALSE)</f>
        <v>0.79</v>
      </c>
      <c r="H86">
        <f>VLOOKUP(A86,away!$A$2:$E$405,3,FALSE)</f>
        <v>1.3907563025210099</v>
      </c>
      <c r="I86">
        <f>VLOOKUP(C86,away!$B$2:$E$405,3,FALSE)</f>
        <v>0.69</v>
      </c>
      <c r="J86">
        <f>VLOOKUP(B86,home!$B$2:$E$405,4,FALSE)</f>
        <v>1.26</v>
      </c>
      <c r="K86" s="3">
        <f t="shared" si="168"/>
        <v>0.78628235294117688</v>
      </c>
      <c r="L86" s="3">
        <f t="shared" si="169"/>
        <v>1.2091235294117659</v>
      </c>
      <c r="M86" s="5">
        <f t="shared" si="170"/>
        <v>0.13595845982682561</v>
      </c>
      <c r="N86" s="5">
        <f t="shared" si="171"/>
        <v>0.1069017376948949</v>
      </c>
      <c r="O86" s="5">
        <f t="shared" si="172"/>
        <v>0.16439057279919916</v>
      </c>
      <c r="P86" s="5">
        <f t="shared" si="173"/>
        <v>0.12925740638190214</v>
      </c>
      <c r="Q86" s="5">
        <f t="shared" si="174"/>
        <v>4.2027474924121226E-2</v>
      </c>
      <c r="R86" s="5">
        <f t="shared" si="175"/>
        <v>9.9384254792494783E-2</v>
      </c>
      <c r="S86" s="5">
        <f t="shared" si="176"/>
        <v>3.0721657787711437E-2</v>
      </c>
      <c r="T86" s="5">
        <f t="shared" si="177"/>
        <v>5.0816408812517949E-2</v>
      </c>
      <c r="U86" s="5">
        <f t="shared" si="178"/>
        <v>7.8144085703548236E-2</v>
      </c>
      <c r="V86" s="5">
        <f t="shared" si="179"/>
        <v>3.2452737651141816E-3</v>
      </c>
      <c r="W86" s="5">
        <f t="shared" si="180"/>
        <v>1.1015153957171451E-2</v>
      </c>
      <c r="X86" s="5">
        <f t="shared" si="181"/>
        <v>1.3318681829709125E-2</v>
      </c>
      <c r="Y86" s="5">
        <f t="shared" si="182"/>
        <v>8.0519657905251275E-3</v>
      </c>
      <c r="Z86" s="5">
        <f t="shared" si="183"/>
        <v>4.0055946974219846E-2</v>
      </c>
      <c r="AA86" s="5">
        <f t="shared" si="184"/>
        <v>3.1495284236176598E-2</v>
      </c>
      <c r="AB86" s="5">
        <f t="shared" si="185"/>
        <v>1.2382093097886043E-2</v>
      </c>
      <c r="AC86" s="5">
        <f t="shared" si="186"/>
        <v>1.9283264462367216E-4</v>
      </c>
      <c r="AD86" s="5">
        <f t="shared" si="187"/>
        <v>2.1652552928635208E-3</v>
      </c>
      <c r="AE86" s="5">
        <f t="shared" si="188"/>
        <v>2.6180611217846471E-3</v>
      </c>
      <c r="AF86" s="5">
        <f t="shared" si="189"/>
        <v>1.58277965189399E-3</v>
      </c>
      <c r="AG86" s="5">
        <f t="shared" si="190"/>
        <v>6.3792537299306267E-4</v>
      </c>
      <c r="AH86" s="5">
        <f t="shared" si="191"/>
        <v>1.2108146994849803E-2</v>
      </c>
      <c r="AI86" s="5">
        <f t="shared" si="192"/>
        <v>9.5204223088681435E-3</v>
      </c>
      <c r="AJ86" s="5">
        <f t="shared" si="193"/>
        <v>3.7428700270052571E-3</v>
      </c>
      <c r="AK86" s="5">
        <f t="shared" si="194"/>
        <v>9.8098421719556672E-4</v>
      </c>
      <c r="AL86" s="5">
        <f t="shared" si="195"/>
        <v>7.3331361774961889E-6</v>
      </c>
      <c r="AM86" s="5">
        <f t="shared" si="196"/>
        <v>3.4050040527821332E-4</v>
      </c>
      <c r="AN86" s="5">
        <f t="shared" si="197"/>
        <v>4.1170705179613003E-4</v>
      </c>
      <c r="AO86" s="5">
        <f t="shared" si="198"/>
        <v>2.4890234177572476E-4</v>
      </c>
      <c r="AP86" s="5">
        <f t="shared" si="199"/>
        <v>1.0031789265557268E-4</v>
      </c>
      <c r="AQ86" s="5">
        <f t="shared" si="200"/>
        <v>3.0324181107714156E-5</v>
      </c>
      <c r="AR86" s="5">
        <f t="shared" si="201"/>
        <v>2.9280490858098534E-3</v>
      </c>
      <c r="AS86" s="5">
        <f t="shared" si="202"/>
        <v>2.3022733247178334E-3</v>
      </c>
      <c r="AT86" s="5">
        <f t="shared" si="203"/>
        <v>9.0511844343642192E-4</v>
      </c>
      <c r="AU86" s="5">
        <f t="shared" si="204"/>
        <v>2.3722621979854847E-4</v>
      </c>
      <c r="AV86" s="5">
        <f t="shared" si="205"/>
        <v>4.6631697570635872E-5</v>
      </c>
      <c r="AW86" s="5">
        <f t="shared" si="206"/>
        <v>1.9365844949907929E-7</v>
      </c>
      <c r="AX86" s="5">
        <f t="shared" si="207"/>
        <v>4.4621576639929632E-5</v>
      </c>
      <c r="AY86" s="5">
        <f t="shared" si="208"/>
        <v>5.3952998234789325E-5</v>
      </c>
      <c r="AZ86" s="5">
        <f t="shared" si="209"/>
        <v>3.2617919823997626E-5</v>
      </c>
      <c r="BA86" s="5">
        <f t="shared" si="210"/>
        <v>1.3146364779887343E-5</v>
      </c>
      <c r="BB86" s="5">
        <f t="shared" si="211"/>
        <v>3.973894745397976E-6</v>
      </c>
      <c r="BC86" s="5">
        <f t="shared" si="212"/>
        <v>9.6098592801329479E-7</v>
      </c>
      <c r="BD86" s="5">
        <f t="shared" si="213"/>
        <v>5.9006217415421723E-4</v>
      </c>
      <c r="BE86" s="5">
        <f t="shared" si="214"/>
        <v>4.6395547467556442E-4</v>
      </c>
      <c r="BF86" s="5">
        <f t="shared" si="215"/>
        <v>1.8240000114392167E-4</v>
      </c>
      <c r="BG86" s="5">
        <f t="shared" si="216"/>
        <v>4.7805967358638696E-5</v>
      </c>
      <c r="BH86" s="5">
        <f t="shared" si="217"/>
        <v>9.397247124844883E-6</v>
      </c>
      <c r="BI86" s="5">
        <f t="shared" si="218"/>
        <v>1.4777779160985491E-6</v>
      </c>
      <c r="BJ86" s="8">
        <f t="shared" si="219"/>
        <v>0.24041647006124039</v>
      </c>
      <c r="BK86" s="8">
        <f t="shared" si="220"/>
        <v>0.29943691654058929</v>
      </c>
      <c r="BL86" s="8">
        <f t="shared" si="221"/>
        <v>0.41986311159093015</v>
      </c>
      <c r="BM86" s="8">
        <f t="shared" si="222"/>
        <v>0.32179877940775659</v>
      </c>
      <c r="BN86" s="8">
        <f t="shared" si="223"/>
        <v>0.67791990641943778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1.5798319327731101</v>
      </c>
      <c r="F87">
        <f>VLOOKUP(B87,home!$B$2:$E$405,3,FALSE)</f>
        <v>0.69</v>
      </c>
      <c r="G87">
        <f>VLOOKUP(C87,away!$B$2:$E$405,4,FALSE)</f>
        <v>0.9</v>
      </c>
      <c r="H87">
        <f>VLOOKUP(A87,away!$A$2:$E$405,3,FALSE)</f>
        <v>1.3907563025210099</v>
      </c>
      <c r="I87">
        <f>VLOOKUP(C87,away!$B$2:$E$405,3,FALSE)</f>
        <v>0.57999999999999996</v>
      </c>
      <c r="J87">
        <f>VLOOKUP(B87,home!$B$2:$E$405,4,FALSE)</f>
        <v>1.26</v>
      </c>
      <c r="K87" s="3">
        <f t="shared" si="168"/>
        <v>0.98107563025210132</v>
      </c>
      <c r="L87" s="3">
        <f t="shared" si="169"/>
        <v>1.0163647058823539</v>
      </c>
      <c r="M87" s="5">
        <f t="shared" si="170"/>
        <v>0.13568213979957192</v>
      </c>
      <c r="N87" s="5">
        <f t="shared" si="171"/>
        <v>0.13311444081781873</v>
      </c>
      <c r="O87" s="5">
        <f t="shared" si="172"/>
        <v>0.13790253811088032</v>
      </c>
      <c r="P87" s="5">
        <f t="shared" si="173"/>
        <v>0.13529281949049635</v>
      </c>
      <c r="Q87" s="5">
        <f t="shared" si="174"/>
        <v>6.5297666960498768E-2</v>
      </c>
      <c r="R87" s="5">
        <f t="shared" si="175"/>
        <v>7.0079636293747499E-2</v>
      </c>
      <c r="S87" s="5">
        <f t="shared" si="176"/>
        <v>3.3726154069958471E-2</v>
      </c>
      <c r="T87" s="5">
        <f t="shared" si="177"/>
        <v>6.6366244075111228E-2</v>
      </c>
      <c r="U87" s="5">
        <f t="shared" si="178"/>
        <v>6.8753423344726353E-2</v>
      </c>
      <c r="V87" s="5">
        <f t="shared" si="179"/>
        <v>3.7365979711731106E-3</v>
      </c>
      <c r="W87" s="5">
        <f t="shared" si="180"/>
        <v>2.1353983255754386E-2</v>
      </c>
      <c r="X87" s="5">
        <f t="shared" si="181"/>
        <v>2.1703434911151516E-2</v>
      </c>
      <c r="Y87" s="5">
        <f t="shared" si="182"/>
        <v>1.1029302620054662E-2</v>
      </c>
      <c r="Z87" s="5">
        <f t="shared" si="183"/>
        <v>2.3742156310012339E-2</v>
      </c>
      <c r="AA87" s="5">
        <f t="shared" si="184"/>
        <v>2.3292850965389258E-2</v>
      </c>
      <c r="AB87" s="5">
        <f t="shared" si="185"/>
        <v>1.1426024220618764E-2</v>
      </c>
      <c r="AC87" s="5">
        <f t="shared" si="186"/>
        <v>2.3286727142627647E-4</v>
      </c>
      <c r="AD87" s="5">
        <f t="shared" si="187"/>
        <v>5.2374681452580117E-3</v>
      </c>
      <c r="AE87" s="5">
        <f t="shared" si="188"/>
        <v>5.3231777710233564E-3</v>
      </c>
      <c r="AF87" s="5">
        <f t="shared" si="189"/>
        <v>2.7051450048028191E-3</v>
      </c>
      <c r="AG87" s="5">
        <f t="shared" si="190"/>
        <v>9.1647130239184548E-4</v>
      </c>
      <c r="AH87" s="5">
        <f t="shared" si="191"/>
        <v>6.0326724287596417E-3</v>
      </c>
      <c r="AI87" s="5">
        <f t="shared" si="192"/>
        <v>5.9185079051498396E-3</v>
      </c>
      <c r="AJ87" s="5">
        <f t="shared" si="193"/>
        <v>2.903251936598461E-3</v>
      </c>
      <c r="AK87" s="5">
        <f t="shared" si="194"/>
        <v>9.4943657449298986E-4</v>
      </c>
      <c r="AL87" s="5">
        <f t="shared" si="195"/>
        <v>9.2879636965805143E-6</v>
      </c>
      <c r="AM87" s="5">
        <f t="shared" si="196"/>
        <v>1.0276704723068619E-3</v>
      </c>
      <c r="AN87" s="5">
        <f t="shared" si="197"/>
        <v>1.0444879973301434E-3</v>
      </c>
      <c r="AO87" s="5">
        <f t="shared" si="198"/>
        <v>5.3079036810204999E-4</v>
      </c>
      <c r="AP87" s="5">
        <f t="shared" si="199"/>
        <v>1.7982553212040882E-4</v>
      </c>
      <c r="AQ87" s="5">
        <f t="shared" si="200"/>
        <v>4.5692081015924278E-5</v>
      </c>
      <c r="AR87" s="5">
        <f t="shared" si="201"/>
        <v>1.2262790677481758E-3</v>
      </c>
      <c r="AS87" s="5">
        <f t="shared" si="202"/>
        <v>1.2030725092560008E-3</v>
      </c>
      <c r="AT87" s="5">
        <f t="shared" si="203"/>
        <v>5.9015256012865389E-4</v>
      </c>
      <c r="AU87" s="5">
        <f t="shared" si="204"/>
        <v>1.9299476495770345E-4</v>
      </c>
      <c r="AV87" s="5">
        <f t="shared" si="205"/>
        <v>4.7335615166558759E-5</v>
      </c>
      <c r="AW87" s="5">
        <f t="shared" si="206"/>
        <v>2.5725870071771691E-7</v>
      </c>
      <c r="AX87" s="5">
        <f t="shared" si="207"/>
        <v>1.6803707605165481E-4</v>
      </c>
      <c r="AY87" s="5">
        <f t="shared" si="208"/>
        <v>1.7078695337857086E-4</v>
      </c>
      <c r="AZ87" s="5">
        <f t="shared" si="209"/>
        <v>8.6790915819577225E-5</v>
      </c>
      <c r="BA87" s="5">
        <f t="shared" si="210"/>
        <v>2.9403741210074921E-5</v>
      </c>
      <c r="BB87" s="5">
        <f t="shared" si="211"/>
        <v>7.4712311967046618E-6</v>
      </c>
      <c r="BC87" s="5">
        <f t="shared" si="212"/>
        <v>1.5186991395635604E-6</v>
      </c>
      <c r="BD87" s="5">
        <f t="shared" si="213"/>
        <v>2.0772446067026027E-4</v>
      </c>
      <c r="BE87" s="5">
        <f t="shared" si="214"/>
        <v>2.0379340617085343E-4</v>
      </c>
      <c r="BF87" s="5">
        <f t="shared" si="215"/>
        <v>9.9968372200146235E-5</v>
      </c>
      <c r="BG87" s="5">
        <f t="shared" si="216"/>
        <v>3.2692177920511709E-5</v>
      </c>
      <c r="BH87" s="5">
        <f t="shared" si="217"/>
        <v>8.018374764419962E-6</v>
      </c>
      <c r="BI87" s="5">
        <f t="shared" si="218"/>
        <v>1.5733264151201722E-6</v>
      </c>
      <c r="BJ87" s="8">
        <f t="shared" si="219"/>
        <v>0.33633980993153689</v>
      </c>
      <c r="BK87" s="8">
        <f t="shared" si="220"/>
        <v>0.30885065351970131</v>
      </c>
      <c r="BL87" s="8">
        <f t="shared" si="221"/>
        <v>0.3310719464157616</v>
      </c>
      <c r="BM87" s="8">
        <f t="shared" si="222"/>
        <v>0.32246479500932074</v>
      </c>
      <c r="BN87" s="8">
        <f t="shared" si="223"/>
        <v>0.67736924147301358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1.5798319327731101</v>
      </c>
      <c r="F88">
        <f>VLOOKUP(B88,home!$B$2:$E$405,3,FALSE)</f>
        <v>0.74</v>
      </c>
      <c r="G88">
        <f>VLOOKUP(C88,away!$B$2:$E$405,4,FALSE)</f>
        <v>1.0900000000000001</v>
      </c>
      <c r="H88">
        <f>VLOOKUP(A88,away!$A$2:$E$405,3,FALSE)</f>
        <v>1.3907563025210099</v>
      </c>
      <c r="I88">
        <f>VLOOKUP(C88,away!$B$2:$E$405,3,FALSE)</f>
        <v>0.92</v>
      </c>
      <c r="J88">
        <f>VLOOKUP(B88,home!$B$2:$E$405,4,FALSE)</f>
        <v>0.66</v>
      </c>
      <c r="K88" s="3">
        <f t="shared" si="168"/>
        <v>1.2742924369747908</v>
      </c>
      <c r="L88" s="3">
        <f t="shared" si="169"/>
        <v>0.84446722689075726</v>
      </c>
      <c r="M88" s="5">
        <f t="shared" si="170"/>
        <v>0.12018060044611477</v>
      </c>
      <c r="N88" s="5">
        <f t="shared" si="171"/>
        <v>0.15314523021957321</v>
      </c>
      <c r="O88" s="5">
        <f t="shared" si="172"/>
        <v>0.10148857838479663</v>
      </c>
      <c r="P88" s="5">
        <f t="shared" si="173"/>
        <v>0.12932612787506959</v>
      </c>
      <c r="Q88" s="5">
        <f t="shared" si="174"/>
        <v>9.7575904313782699E-2</v>
      </c>
      <c r="R88" s="5">
        <f t="shared" si="175"/>
        <v>4.2851889174847231E-2</v>
      </c>
      <c r="S88" s="5">
        <f t="shared" si="176"/>
        <v>3.4791903370997752E-2</v>
      </c>
      <c r="T88" s="5">
        <f t="shared" si="177"/>
        <v>8.2399653327217964E-2</v>
      </c>
      <c r="U88" s="5">
        <f t="shared" si="178"/>
        <v>5.4605838285589736E-2</v>
      </c>
      <c r="V88" s="5">
        <f t="shared" si="179"/>
        <v>4.1599449566110435E-3</v>
      </c>
      <c r="W88" s="5">
        <f t="shared" si="180"/>
        <v>4.1446745632676363E-2</v>
      </c>
      <c r="X88" s="5">
        <f t="shared" si="181"/>
        <v>3.5000418348072812E-2</v>
      </c>
      <c r="Y88" s="5">
        <f t="shared" si="182"/>
        <v>1.4778353111206713E-2</v>
      </c>
      <c r="Z88" s="5">
        <f t="shared" si="183"/>
        <v>1.2062338672837769E-2</v>
      </c>
      <c r="AA88" s="5">
        <f t="shared" si="184"/>
        <v>1.5370946943025704E-2</v>
      </c>
      <c r="AB88" s="5">
        <f t="shared" si="185"/>
        <v>9.7935407193192221E-3</v>
      </c>
      <c r="AC88" s="5">
        <f t="shared" si="186"/>
        <v>2.7978183012425357E-4</v>
      </c>
      <c r="AD88" s="5">
        <f t="shared" si="187"/>
        <v>1.3203818624234366E-2</v>
      </c>
      <c r="AE88" s="5">
        <f t="shared" si="188"/>
        <v>1.115019209797573E-2</v>
      </c>
      <c r="AF88" s="5">
        <f t="shared" si="189"/>
        <v>4.7079859001383992E-3</v>
      </c>
      <c r="AG88" s="5">
        <f t="shared" si="190"/>
        <v>1.32524659911022E-3</v>
      </c>
      <c r="AH88" s="5">
        <f t="shared" si="191"/>
        <v>2.5465624222171111E-3</v>
      </c>
      <c r="AI88" s="5">
        <f t="shared" si="192"/>
        <v>3.2450652349154687E-3</v>
      </c>
      <c r="AJ88" s="5">
        <f t="shared" si="193"/>
        <v>2.0675810431713031E-3</v>
      </c>
      <c r="AK88" s="5">
        <f t="shared" si="194"/>
        <v>8.7823429538187953E-4</v>
      </c>
      <c r="AL88" s="5">
        <f t="shared" si="195"/>
        <v>1.204290895717187E-5</v>
      </c>
      <c r="AM88" s="5">
        <f t="shared" si="196"/>
        <v>3.3651052424097483E-3</v>
      </c>
      <c r="AN88" s="5">
        <f t="shared" si="197"/>
        <v>2.8417210922533098E-3</v>
      </c>
      <c r="AO88" s="5">
        <f t="shared" si="198"/>
        <v>1.199870165186063E-3</v>
      </c>
      <c r="AP88" s="5">
        <f t="shared" si="199"/>
        <v>3.3775034367454319E-4</v>
      </c>
      <c r="AQ88" s="5">
        <f t="shared" si="200"/>
        <v>7.1304774026060403E-5</v>
      </c>
      <c r="AR88" s="5">
        <f t="shared" si="201"/>
        <v>4.3009770135877889E-4</v>
      </c>
      <c r="AS88" s="5">
        <f t="shared" si="202"/>
        <v>5.4807024800173417E-4</v>
      </c>
      <c r="AT88" s="5">
        <f t="shared" si="203"/>
        <v>3.4920088597975406E-4</v>
      </c>
      <c r="AU88" s="5">
        <f t="shared" si="204"/>
        <v>1.4832801599629886E-4</v>
      </c>
      <c r="AV88" s="5">
        <f t="shared" si="205"/>
        <v>4.7253317243889886E-5</v>
      </c>
      <c r="AW88" s="5">
        <f t="shared" si="206"/>
        <v>3.5998201826659927E-7</v>
      </c>
      <c r="AX88" s="5">
        <f t="shared" si="207"/>
        <v>7.1468802667116029E-4</v>
      </c>
      <c r="AY88" s="5">
        <f t="shared" si="208"/>
        <v>6.0353061597502231E-4</v>
      </c>
      <c r="AZ88" s="5">
        <f t="shared" si="209"/>
        <v>2.5483091280804882E-4</v>
      </c>
      <c r="BA88" s="5">
        <f t="shared" si="210"/>
        <v>7.173211808835112E-5</v>
      </c>
      <c r="BB88" s="5">
        <f t="shared" si="211"/>
        <v>1.5143855710267544E-5</v>
      </c>
      <c r="BC88" s="5">
        <f t="shared" si="212"/>
        <v>2.5576979672166795E-6</v>
      </c>
      <c r="BD88" s="5">
        <f t="shared" si="213"/>
        <v>6.0533902193089494E-5</v>
      </c>
      <c r="BE88" s="5">
        <f t="shared" si="214"/>
        <v>7.7137893745225645E-5</v>
      </c>
      <c r="BF88" s="5">
        <f t="shared" si="215"/>
        <v>4.9148117301853043E-5</v>
      </c>
      <c r="BG88" s="5">
        <f t="shared" si="216"/>
        <v>2.0876358056433723E-5</v>
      </c>
      <c r="BH88" s="5">
        <f t="shared" si="217"/>
        <v>6.6506462957228133E-6</v>
      </c>
      <c r="BI88" s="5">
        <f t="shared" si="218"/>
        <v>1.6949736551267978E-6</v>
      </c>
      <c r="BJ88" s="8">
        <f t="shared" si="219"/>
        <v>0.46421178301875832</v>
      </c>
      <c r="BK88" s="8">
        <f t="shared" si="220"/>
        <v>0.28935393200384957</v>
      </c>
      <c r="BL88" s="8">
        <f t="shared" si="221"/>
        <v>0.23458722856309225</v>
      </c>
      <c r="BM88" s="8">
        <f t="shared" si="222"/>
        <v>0.35504378121039687</v>
      </c>
      <c r="BN88" s="8">
        <f t="shared" si="223"/>
        <v>0.64456833041418427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1.5798319327731101</v>
      </c>
      <c r="F89">
        <f>VLOOKUP(B89,home!$B$2:$E$405,3,FALSE)</f>
        <v>0.95</v>
      </c>
      <c r="G89">
        <f>VLOOKUP(C89,away!$B$2:$E$405,4,FALSE)</f>
        <v>0.9</v>
      </c>
      <c r="H89">
        <f>VLOOKUP(A89,away!$A$2:$E$405,3,FALSE)</f>
        <v>1.3907563025210099</v>
      </c>
      <c r="I89">
        <f>VLOOKUP(C89,away!$B$2:$E$405,3,FALSE)</f>
        <v>0.74</v>
      </c>
      <c r="J89">
        <f>VLOOKUP(B89,home!$B$2:$E$405,4,FALSE)</f>
        <v>1.1399999999999999</v>
      </c>
      <c r="K89" s="3">
        <f t="shared" si="168"/>
        <v>1.350756302521009</v>
      </c>
      <c r="L89" s="3">
        <f t="shared" si="169"/>
        <v>1.1732420168067239</v>
      </c>
      <c r="M89" s="5">
        <f t="shared" si="170"/>
        <v>8.0138545828528363E-2</v>
      </c>
      <c r="N89" s="5">
        <f t="shared" si="171"/>
        <v>0.10824764585275339</v>
      </c>
      <c r="O89" s="5">
        <f t="shared" si="172"/>
        <v>9.402190913182068E-2</v>
      </c>
      <c r="P89" s="5">
        <f t="shared" si="173"/>
        <v>0.12700068633486439</v>
      </c>
      <c r="Q89" s="5">
        <f t="shared" si="174"/>
        <v>7.3108094934334414E-2</v>
      </c>
      <c r="R89" s="5">
        <f t="shared" si="175"/>
        <v>5.5155227146917937E-2</v>
      </c>
      <c r="S89" s="5">
        <f t="shared" si="176"/>
        <v>5.0316530462251131E-2</v>
      </c>
      <c r="T89" s="5">
        <f t="shared" si="177"/>
        <v>8.5773488745655949E-2</v>
      </c>
      <c r="U89" s="5">
        <f t="shared" si="178"/>
        <v>7.4501270685677246E-2</v>
      </c>
      <c r="V89" s="5">
        <f t="shared" si="179"/>
        <v>8.8599809473404942E-3</v>
      </c>
      <c r="W89" s="5">
        <f t="shared" si="180"/>
        <v>3.2917073332618833E-2</v>
      </c>
      <c r="X89" s="5">
        <f t="shared" si="181"/>
        <v>3.8619693504136555E-2</v>
      </c>
      <c r="Y89" s="5">
        <f t="shared" si="182"/>
        <v>2.2655123547625361E-2</v>
      </c>
      <c r="Z89" s="5">
        <f t="shared" si="183"/>
        <v>2.1570143311760995E-2</v>
      </c>
      <c r="AA89" s="5">
        <f t="shared" si="184"/>
        <v>2.913600702464255E-2</v>
      </c>
      <c r="AB89" s="5">
        <f t="shared" si="185"/>
        <v>1.9677822559416164E-2</v>
      </c>
      <c r="AC89" s="5">
        <f t="shared" si="186"/>
        <v>8.7756120478035436E-4</v>
      </c>
      <c r="AD89" s="5">
        <f t="shared" si="187"/>
        <v>1.1115736066145278E-2</v>
      </c>
      <c r="AE89" s="5">
        <f t="shared" si="188"/>
        <v>1.3041448600535526E-2</v>
      </c>
      <c r="AF89" s="5">
        <f t="shared" si="189"/>
        <v>7.6503877290867665E-3</v>
      </c>
      <c r="AG89" s="5">
        <f t="shared" si="190"/>
        <v>2.9919187762090576E-3</v>
      </c>
      <c r="AH89" s="5">
        <f t="shared" si="191"/>
        <v>6.3267496104751301E-3</v>
      </c>
      <c r="AI89" s="5">
        <f t="shared" si="192"/>
        <v>8.5458969108216203E-3</v>
      </c>
      <c r="AJ89" s="5">
        <f t="shared" si="193"/>
        <v>5.7717120564935633E-3</v>
      </c>
      <c r="AK89" s="5">
        <f t="shared" si="194"/>
        <v>2.598725478881726E-3</v>
      </c>
      <c r="AL89" s="5">
        <f t="shared" si="195"/>
        <v>5.5629097910723649E-5</v>
      </c>
      <c r="AM89" s="5">
        <f t="shared" si="196"/>
        <v>3.0029301097011635E-3</v>
      </c>
      <c r="AN89" s="5">
        <f t="shared" si="197"/>
        <v>3.5231637782354303E-3</v>
      </c>
      <c r="AO89" s="5">
        <f t="shared" si="198"/>
        <v>2.0667618883586677E-3</v>
      </c>
      <c r="AP89" s="5">
        <f t="shared" si="199"/>
        <v>8.0827062871906556E-4</v>
      </c>
      <c r="AQ89" s="5">
        <f t="shared" si="200"/>
        <v>2.3707426564099866E-4</v>
      </c>
      <c r="AR89" s="5">
        <f t="shared" si="201"/>
        <v>1.484561694564999E-3</v>
      </c>
      <c r="AS89" s="5">
        <f t="shared" si="202"/>
        <v>2.0052810654149415E-3</v>
      </c>
      <c r="AT89" s="5">
        <f t="shared" si="203"/>
        <v>1.3543230187176383E-3</v>
      </c>
      <c r="AU89" s="5">
        <f t="shared" si="204"/>
        <v>6.0978678439404306E-4</v>
      </c>
      <c r="AV89" s="5">
        <f t="shared" si="205"/>
        <v>2.0591833555356825E-4</v>
      </c>
      <c r="AW89" s="5">
        <f t="shared" si="206"/>
        <v>2.4488609562245008E-6</v>
      </c>
      <c r="AX89" s="5">
        <f t="shared" si="207"/>
        <v>6.7603779528482529E-4</v>
      </c>
      <c r="AY89" s="5">
        <f t="shared" si="208"/>
        <v>7.9315594637753963E-4</v>
      </c>
      <c r="AZ89" s="5">
        <f t="shared" si="209"/>
        <v>4.6528194108511533E-4</v>
      </c>
      <c r="BA89" s="5">
        <f t="shared" si="210"/>
        <v>1.8196277431414937E-4</v>
      </c>
      <c r="BB89" s="5">
        <f t="shared" si="211"/>
        <v>5.3371593080019809E-5</v>
      </c>
      <c r="BC89" s="5">
        <f t="shared" si="212"/>
        <v>1.2523559101078044E-5</v>
      </c>
      <c r="BD89" s="5">
        <f t="shared" si="213"/>
        <v>2.9029169276757451E-4</v>
      </c>
      <c r="BE89" s="5">
        <f t="shared" si="214"/>
        <v>3.9211333357529367E-4</v>
      </c>
      <c r="BF89" s="5">
        <f t="shared" si="215"/>
        <v>2.6482477831467539E-4</v>
      </c>
      <c r="BG89" s="5">
        <f t="shared" si="216"/>
        <v>1.1923791279075899E-4</v>
      </c>
      <c r="BH89" s="5">
        <f t="shared" si="217"/>
        <v>4.0265340550392026E-5</v>
      </c>
      <c r="BI89" s="5">
        <f t="shared" si="218"/>
        <v>1.0877732504319355E-5</v>
      </c>
      <c r="BJ89" s="8">
        <f t="shared" si="219"/>
        <v>0.40794114536899928</v>
      </c>
      <c r="BK89" s="8">
        <f t="shared" si="220"/>
        <v>0.26804208982205296</v>
      </c>
      <c r="BL89" s="8">
        <f t="shared" si="221"/>
        <v>0.30251280229429484</v>
      </c>
      <c r="BM89" s="8">
        <f t="shared" si="222"/>
        <v>0.46160336448246753</v>
      </c>
      <c r="BN89" s="8">
        <f t="shared" si="223"/>
        <v>0.53767210922921915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1.5798319327731101</v>
      </c>
      <c r="F90">
        <f>VLOOKUP(B90,home!$B$2:$E$405,3,FALSE)</f>
        <v>1.27</v>
      </c>
      <c r="G90">
        <f>VLOOKUP(C90,away!$B$2:$E$405,4,FALSE)</f>
        <v>1.1100000000000001</v>
      </c>
      <c r="H90">
        <f>VLOOKUP(A90,away!$A$2:$E$405,3,FALSE)</f>
        <v>1.3907563025210099</v>
      </c>
      <c r="I90">
        <f>VLOOKUP(C90,away!$B$2:$E$405,3,FALSE)</f>
        <v>0.84</v>
      </c>
      <c r="J90">
        <f>VLOOKUP(B90,home!$B$2:$E$405,4,FALSE)</f>
        <v>1.08</v>
      </c>
      <c r="K90" s="3">
        <f t="shared" si="168"/>
        <v>2.2270890756302535</v>
      </c>
      <c r="L90" s="3">
        <f t="shared" si="169"/>
        <v>1.2616941176470604</v>
      </c>
      <c r="M90" s="5">
        <f t="shared" si="170"/>
        <v>3.0538008426763862E-2</v>
      </c>
      <c r="N90" s="5">
        <f t="shared" si="171"/>
        <v>6.801086495875043E-2</v>
      </c>
      <c r="O90" s="5">
        <f t="shared" si="172"/>
        <v>3.852962559670433E-2</v>
      </c>
      <c r="P90" s="5">
        <f t="shared" si="173"/>
        <v>8.5808908254544E-2</v>
      </c>
      <c r="Q90" s="5">
        <f t="shared" si="174"/>
        <v>7.5733127186898744E-2</v>
      </c>
      <c r="R90" s="5">
        <f t="shared" si="175"/>
        <v>2.4306300985252733E-2</v>
      </c>
      <c r="S90" s="5">
        <f t="shared" si="176"/>
        <v>6.0278724081623346E-2</v>
      </c>
      <c r="T90" s="5">
        <f t="shared" si="177"/>
        <v>9.555204108272683E-2</v>
      </c>
      <c r="U90" s="5">
        <f t="shared" si="178"/>
        <v>5.413229739323723E-2</v>
      </c>
      <c r="V90" s="5">
        <f t="shared" si="179"/>
        <v>1.8819722157155015E-2</v>
      </c>
      <c r="W90" s="5">
        <f t="shared" si="180"/>
        <v>5.6221473407086248E-2</v>
      </c>
      <c r="X90" s="5">
        <f t="shared" si="181"/>
        <v>7.0934302283171366E-2</v>
      </c>
      <c r="Y90" s="5">
        <f t="shared" si="182"/>
        <v>4.4748695965037881E-2</v>
      </c>
      <c r="Z90" s="5">
        <f t="shared" si="183"/>
        <v>1.0222372324950775E-2</v>
      </c>
      <c r="AA90" s="5">
        <f t="shared" si="184"/>
        <v>2.2766133731922909E-2</v>
      </c>
      <c r="AB90" s="5">
        <f t="shared" si="185"/>
        <v>2.5351103864351462E-2</v>
      </c>
      <c r="AC90" s="5">
        <f t="shared" si="186"/>
        <v>3.3051021807630537E-3</v>
      </c>
      <c r="AD90" s="5">
        <f t="shared" si="187"/>
        <v>3.130255731018966E-2</v>
      </c>
      <c r="AE90" s="5">
        <f t="shared" si="188"/>
        <v>3.9494252425576283E-2</v>
      </c>
      <c r="AF90" s="5">
        <f t="shared" si="189"/>
        <v>2.4914832983108873E-2</v>
      </c>
      <c r="AG90" s="5">
        <f t="shared" si="190"/>
        <v>1.0478299405649144E-2</v>
      </c>
      <c r="AH90" s="5">
        <f t="shared" si="191"/>
        <v>3.2243767576971244E-3</v>
      </c>
      <c r="AI90" s="5">
        <f t="shared" si="192"/>
        <v>7.1809742527833634E-3</v>
      </c>
      <c r="AJ90" s="5">
        <f t="shared" si="193"/>
        <v>7.9963346553779766E-3</v>
      </c>
      <c r="AK90" s="5">
        <f t="shared" si="194"/>
        <v>5.9361831853586323E-3</v>
      </c>
      <c r="AL90" s="5">
        <f t="shared" si="195"/>
        <v>3.71480950345712E-4</v>
      </c>
      <c r="AM90" s="5">
        <f t="shared" si="196"/>
        <v>1.394271668496266E-2</v>
      </c>
      <c r="AN90" s="5">
        <f t="shared" si="197"/>
        <v>1.7591443625436912E-2</v>
      </c>
      <c r="AO90" s="5">
        <f t="shared" si="198"/>
        <v>1.1097510471566817E-2</v>
      </c>
      <c r="AP90" s="5">
        <f t="shared" si="199"/>
        <v>4.6672212275008359E-3</v>
      </c>
      <c r="AQ90" s="5">
        <f t="shared" si="200"/>
        <v>1.4721513921238244E-3</v>
      </c>
      <c r="AR90" s="5">
        <f t="shared" si="201"/>
        <v>8.1363543765287244E-4</v>
      </c>
      <c r="AS90" s="5">
        <f t="shared" si="202"/>
        <v>1.8120385947423526E-3</v>
      </c>
      <c r="AT90" s="5">
        <f t="shared" si="203"/>
        <v>2.0177856794855449E-3</v>
      </c>
      <c r="AU90" s="5">
        <f t="shared" si="204"/>
        <v>1.4979294812484749E-3</v>
      </c>
      <c r="AV90" s="5">
        <f t="shared" si="205"/>
        <v>8.3400559593824317E-4</v>
      </c>
      <c r="AW90" s="5">
        <f t="shared" si="206"/>
        <v>2.8995173581956805E-5</v>
      </c>
      <c r="AX90" s="5">
        <f t="shared" si="207"/>
        <v>5.1752786689479987E-3</v>
      </c>
      <c r="AY90" s="5">
        <f t="shared" si="208"/>
        <v>6.5296186537959992E-3</v>
      </c>
      <c r="AZ90" s="5">
        <f t="shared" si="209"/>
        <v>4.119190722986465E-3</v>
      </c>
      <c r="BA90" s="5">
        <f t="shared" si="210"/>
        <v>1.7323862348861217E-3</v>
      </c>
      <c r="BB90" s="5">
        <f t="shared" si="211"/>
        <v>5.4643538051213966E-4</v>
      </c>
      <c r="BC90" s="5">
        <f t="shared" si="212"/>
        <v>1.3788686105327993E-4</v>
      </c>
      <c r="BD90" s="5">
        <f t="shared" si="213"/>
        <v>1.7109317426597013E-4</v>
      </c>
      <c r="BE90" s="5">
        <f t="shared" si="214"/>
        <v>3.8103973932264532E-4</v>
      </c>
      <c r="BF90" s="5">
        <f t="shared" si="215"/>
        <v>4.2430472041323148E-4</v>
      </c>
      <c r="BG90" s="5">
        <f t="shared" si="216"/>
        <v>3.1498813585688562E-4</v>
      </c>
      <c r="BH90" s="5">
        <f t="shared" si="217"/>
        <v>1.7537665908000206E-4</v>
      </c>
      <c r="BI90" s="5">
        <f t="shared" si="218"/>
        <v>7.8115888311520757E-5</v>
      </c>
      <c r="BJ90" s="8">
        <f t="shared" si="219"/>
        <v>0.58440228693196872</v>
      </c>
      <c r="BK90" s="8">
        <f t="shared" si="220"/>
        <v>0.20565156470499099</v>
      </c>
      <c r="BL90" s="8">
        <f t="shared" si="221"/>
        <v>0.19794364352900351</v>
      </c>
      <c r="BM90" s="8">
        <f t="shared" si="222"/>
        <v>0.66879240860178579</v>
      </c>
      <c r="BN90" s="8">
        <f t="shared" si="223"/>
        <v>0.32292683540891409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1.22527472527473</v>
      </c>
      <c r="F91">
        <f>VLOOKUP(B91,home!$B$2:$E$405,3,FALSE)</f>
        <v>0.64</v>
      </c>
      <c r="G91">
        <f>VLOOKUP(C91,away!$B$2:$E$405,4,FALSE)</f>
        <v>1.33</v>
      </c>
      <c r="H91">
        <f>VLOOKUP(A91,away!$A$2:$E$405,3,FALSE)</f>
        <v>1.1923076923076901</v>
      </c>
      <c r="I91">
        <f>VLOOKUP(C91,away!$B$2:$E$405,3,FALSE)</f>
        <v>1.28</v>
      </c>
      <c r="J91">
        <f>VLOOKUP(B91,home!$B$2:$E$405,4,FALSE)</f>
        <v>1.38</v>
      </c>
      <c r="K91" s="3">
        <f t="shared" si="168"/>
        <v>1.0429538461538503</v>
      </c>
      <c r="L91" s="3">
        <f t="shared" si="169"/>
        <v>2.1060923076923035</v>
      </c>
      <c r="M91" s="5">
        <f t="shared" si="170"/>
        <v>4.2893020703550257E-2</v>
      </c>
      <c r="N91" s="5">
        <f t="shared" si="171"/>
        <v>4.473544091592447E-2</v>
      </c>
      <c r="O91" s="5">
        <f t="shared" si="172"/>
        <v>9.0336660957433909E-2</v>
      </c>
      <c r="P91" s="5">
        <f t="shared" si="173"/>
        <v>9.4216967994252054E-2</v>
      </c>
      <c r="Q91" s="5">
        <f t="shared" si="174"/>
        <v>2.3328500081325875E-2</v>
      </c>
      <c r="R91" s="5">
        <f t="shared" si="175"/>
        <v>9.5128673372529615E-2</v>
      </c>
      <c r="S91" s="5">
        <f t="shared" si="176"/>
        <v>5.1738236853153034E-2</v>
      </c>
      <c r="T91" s="5">
        <f t="shared" si="177"/>
        <v>4.9131974571279699E-2</v>
      </c>
      <c r="U91" s="5">
        <f t="shared" si="178"/>
        <v>9.9214815773393125E-2</v>
      </c>
      <c r="V91" s="5">
        <f t="shared" si="179"/>
        <v>1.2627332231876955E-2</v>
      </c>
      <c r="W91" s="5">
        <f t="shared" si="180"/>
        <v>8.1101829616064113E-3</v>
      </c>
      <c r="X91" s="5">
        <f t="shared" si="181"/>
        <v>1.7080793949416445E-2</v>
      </c>
      <c r="Y91" s="5">
        <f t="shared" si="182"/>
        <v>1.7986864373071614E-2</v>
      </c>
      <c r="Z91" s="5">
        <f t="shared" si="183"/>
        <v>6.6783255743619416E-2</v>
      </c>
      <c r="AA91" s="5">
        <f t="shared" si="184"/>
        <v>6.9651853436484085E-2</v>
      </c>
      <c r="AB91" s="5">
        <f t="shared" si="185"/>
        <v>3.6321834216662678E-2</v>
      </c>
      <c r="AC91" s="5">
        <f t="shared" si="186"/>
        <v>1.7335409951744587E-3</v>
      </c>
      <c r="AD91" s="5">
        <f t="shared" si="187"/>
        <v>2.1146366282047075E-3</v>
      </c>
      <c r="AE91" s="5">
        <f t="shared" si="188"/>
        <v>4.4536199362263237E-3</v>
      </c>
      <c r="AF91" s="5">
        <f t="shared" si="189"/>
        <v>4.6898673445356755E-3</v>
      </c>
      <c r="AG91" s="5">
        <f t="shared" si="190"/>
        <v>3.292431179474638E-3</v>
      </c>
      <c r="AH91" s="5">
        <f t="shared" si="191"/>
        <v>3.516292530107118E-2</v>
      </c>
      <c r="AI91" s="5">
        <f t="shared" si="192"/>
        <v>3.667330818477272E-2</v>
      </c>
      <c r="AJ91" s="5">
        <f t="shared" si="193"/>
        <v>1.9124283911247097E-2</v>
      </c>
      <c r="AK91" s="5">
        <f t="shared" si="194"/>
        <v>6.6485818200577871E-3</v>
      </c>
      <c r="AL91" s="5">
        <f t="shared" si="195"/>
        <v>1.5231286934804948E-4</v>
      </c>
      <c r="AM91" s="5">
        <f t="shared" si="196"/>
        <v>4.4109368092078204E-4</v>
      </c>
      <c r="AN91" s="5">
        <f t="shared" si="197"/>
        <v>9.2898400835894233E-4</v>
      </c>
      <c r="AO91" s="5">
        <f t="shared" si="198"/>
        <v>9.7826303698696562E-4</v>
      </c>
      <c r="AP91" s="5">
        <f t="shared" si="199"/>
        <v>6.8677075236598653E-4</v>
      </c>
      <c r="AQ91" s="5">
        <f t="shared" si="200"/>
        <v>3.6160064967651507E-4</v>
      </c>
      <c r="AR91" s="5">
        <f t="shared" si="201"/>
        <v>1.4811273298509009E-2</v>
      </c>
      <c r="AS91" s="5">
        <f t="shared" si="202"/>
        <v>1.5447474453115796E-2</v>
      </c>
      <c r="AT91" s="5">
        <f t="shared" si="203"/>
        <v>8.0555014471202328E-3</v>
      </c>
      <c r="AU91" s="5">
        <f t="shared" si="204"/>
        <v>2.8005054056573181E-3</v>
      </c>
      <c r="AV91" s="5">
        <f t="shared" si="205"/>
        <v>7.301994710012371E-4</v>
      </c>
      <c r="AW91" s="5">
        <f t="shared" si="206"/>
        <v>9.2934419562225452E-6</v>
      </c>
      <c r="AX91" s="5">
        <f t="shared" si="207"/>
        <v>7.6673391838414772E-5</v>
      </c>
      <c r="AY91" s="5">
        <f t="shared" si="208"/>
        <v>1.6148124075556318E-4</v>
      </c>
      <c r="AZ91" s="5">
        <f t="shared" si="209"/>
        <v>1.700471994959503E-4</v>
      </c>
      <c r="BA91" s="5">
        <f t="shared" si="210"/>
        <v>1.1937836626767981E-4</v>
      </c>
      <c r="BB91" s="5">
        <f t="shared" si="211"/>
        <v>6.2855464725308712E-5</v>
      </c>
      <c r="BC91" s="5">
        <f t="shared" si="212"/>
        <v>2.6475882150879505E-5</v>
      </c>
      <c r="BD91" s="5">
        <f t="shared" si="213"/>
        <v>5.1989847935197042E-3</v>
      </c>
      <c r="BE91" s="5">
        <f t="shared" si="214"/>
        <v>5.4223011864967573E-3</v>
      </c>
      <c r="BF91" s="5">
        <f t="shared" si="215"/>
        <v>2.8276049387306896E-3</v>
      </c>
      <c r="BG91" s="5">
        <f t="shared" si="216"/>
        <v>9.8302048208426512E-4</v>
      </c>
      <c r="BH91" s="5">
        <f t="shared" si="217"/>
        <v>2.5631124815944905E-4</v>
      </c>
      <c r="BI91" s="5">
        <f t="shared" si="218"/>
        <v>5.3464160416078297E-5</v>
      </c>
      <c r="BJ91" s="8">
        <f t="shared" si="219"/>
        <v>0.17893793561460888</v>
      </c>
      <c r="BK91" s="8">
        <f t="shared" si="220"/>
        <v>0.20352289288811037</v>
      </c>
      <c r="BL91" s="8">
        <f t="shared" si="221"/>
        <v>0.54484957785846289</v>
      </c>
      <c r="BM91" s="8">
        <f t="shared" si="222"/>
        <v>0.60330221028098607</v>
      </c>
      <c r="BN91" s="8">
        <f t="shared" si="223"/>
        <v>0.3906392640250162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1.22527472527473</v>
      </c>
      <c r="F92">
        <f>VLOOKUP(B92,home!$B$2:$E$405,3,FALSE)</f>
        <v>0.93</v>
      </c>
      <c r="G92">
        <f>VLOOKUP(C92,away!$B$2:$E$405,4,FALSE)</f>
        <v>0.38</v>
      </c>
      <c r="H92">
        <f>VLOOKUP(A92,away!$A$2:$E$405,3,FALSE)</f>
        <v>1.1923076923076901</v>
      </c>
      <c r="I92">
        <f>VLOOKUP(C92,away!$B$2:$E$405,3,FALSE)</f>
        <v>1.58</v>
      </c>
      <c r="J92">
        <f>VLOOKUP(B92,home!$B$2:$E$405,4,FALSE)</f>
        <v>1.02</v>
      </c>
      <c r="K92" s="3">
        <f t="shared" si="168"/>
        <v>0.43301208791208962</v>
      </c>
      <c r="L92" s="3">
        <f t="shared" si="169"/>
        <v>1.9215230769230733</v>
      </c>
      <c r="M92" s="5">
        <f t="shared" si="170"/>
        <v>9.4937626626865862E-2</v>
      </c>
      <c r="N92" s="5">
        <f t="shared" si="171"/>
        <v>4.1109139927117573E-2</v>
      </c>
      <c r="O92" s="5">
        <f t="shared" si="172"/>
        <v>0.18242484043182916</v>
      </c>
      <c r="P92" s="5">
        <f t="shared" si="173"/>
        <v>7.8992161042416117E-2</v>
      </c>
      <c r="Q92" s="5">
        <f t="shared" si="174"/>
        <v>8.9003772560557158E-3</v>
      </c>
      <c r="R92" s="5">
        <f t="shared" si="175"/>
        <v>0.17526677034688457</v>
      </c>
      <c r="S92" s="5">
        <f t="shared" si="176"/>
        <v>1.6431213123420475E-2</v>
      </c>
      <c r="T92" s="5">
        <f t="shared" si="177"/>
        <v>1.7102280290832314E-2</v>
      </c>
      <c r="U92" s="5">
        <f t="shared" si="178"/>
        <v>7.5892630169513198E-2</v>
      </c>
      <c r="V92" s="5">
        <f t="shared" si="179"/>
        <v>1.5190523613394023E-3</v>
      </c>
      <c r="W92" s="5">
        <f t="shared" si="180"/>
        <v>1.2846569796166535E-3</v>
      </c>
      <c r="X92" s="5">
        <f t="shared" si="181"/>
        <v>2.4684980322636938E-3</v>
      </c>
      <c r="Y92" s="5">
        <f t="shared" si="182"/>
        <v>2.3716379671669431E-3</v>
      </c>
      <c r="Z92" s="5">
        <f t="shared" si="183"/>
        <v>0.11225971461310509</v>
      </c>
      <c r="AA92" s="5">
        <f t="shared" si="184"/>
        <v>4.8609813413035947E-2</v>
      </c>
      <c r="AB92" s="5">
        <f t="shared" si="185"/>
        <v>1.0524318399497898E-2</v>
      </c>
      <c r="AC92" s="5">
        <f t="shared" si="186"/>
        <v>7.8994778612906391E-5</v>
      </c>
      <c r="AD92" s="5">
        <f t="shared" si="187"/>
        <v>1.3906800024866147E-4</v>
      </c>
      <c r="AE92" s="5">
        <f t="shared" si="188"/>
        <v>2.6722237173934667E-4</v>
      </c>
      <c r="AF92" s="5">
        <f t="shared" si="189"/>
        <v>2.5673697698363546E-4</v>
      </c>
      <c r="AG92" s="5">
        <f t="shared" si="190"/>
        <v>1.6444200865784115E-4</v>
      </c>
      <c r="AH92" s="5">
        <f t="shared" si="191"/>
        <v>5.3927408059469946E-2</v>
      </c>
      <c r="AI92" s="5">
        <f t="shared" si="192"/>
        <v>2.335121955951833E-2</v>
      </c>
      <c r="AJ92" s="5">
        <f t="shared" si="193"/>
        <v>5.0556801683803295E-3</v>
      </c>
      <c r="AK92" s="5">
        <f t="shared" si="194"/>
        <v>7.2972354184203711E-4</v>
      </c>
      <c r="AL92" s="5">
        <f t="shared" si="195"/>
        <v>2.6290812169660453E-6</v>
      </c>
      <c r="AM92" s="5">
        <f t="shared" si="196"/>
        <v>1.2043625029886378E-5</v>
      </c>
      <c r="AN92" s="5">
        <f t="shared" si="197"/>
        <v>2.314210342473501E-5</v>
      </c>
      <c r="AO92" s="5">
        <f t="shared" si="198"/>
        <v>2.2234042889584412E-5</v>
      </c>
      <c r="AP92" s="5">
        <f t="shared" si="199"/>
        <v>1.4241075501877939E-5</v>
      </c>
      <c r="AQ92" s="5">
        <f t="shared" si="200"/>
        <v>6.8411388042655747E-6</v>
      </c>
      <c r="AR92" s="5">
        <f t="shared" si="201"/>
        <v>2.0724551812983775E-2</v>
      </c>
      <c r="AS92" s="5">
        <f t="shared" si="202"/>
        <v>8.973981451582385E-3</v>
      </c>
      <c r="AT92" s="5">
        <f t="shared" si="203"/>
        <v>1.942921222617027E-3</v>
      </c>
      <c r="AU92" s="5">
        <f t="shared" si="204"/>
        <v>2.8043612508470297E-4</v>
      </c>
      <c r="AV92" s="5">
        <f t="shared" si="205"/>
        <v>3.0358058012225787E-5</v>
      </c>
      <c r="AW92" s="5">
        <f t="shared" si="206"/>
        <v>6.0764107932676692E-8</v>
      </c>
      <c r="AX92" s="5">
        <f t="shared" si="207"/>
        <v>8.6917253670356736E-7</v>
      </c>
      <c r="AY92" s="5">
        <f t="shared" si="208"/>
        <v>1.6701350871036713E-6</v>
      </c>
      <c r="AZ92" s="5">
        <f t="shared" si="209"/>
        <v>1.6046015557243162E-6</v>
      </c>
      <c r="BA92" s="5">
        <f t="shared" si="210"/>
        <v>1.0277596395303127E-6</v>
      </c>
      <c r="BB92" s="5">
        <f t="shared" si="211"/>
        <v>4.937159662219088E-7</v>
      </c>
      <c r="BC92" s="5">
        <f t="shared" si="212"/>
        <v>1.8973732450815413E-7</v>
      </c>
      <c r="BD92" s="5">
        <f t="shared" si="213"/>
        <v>6.6371174279227091E-3</v>
      </c>
      <c r="BE92" s="5">
        <f t="shared" si="214"/>
        <v>2.8739520751825303E-3</v>
      </c>
      <c r="BF92" s="5">
        <f t="shared" si="215"/>
        <v>6.2222799431703511E-4</v>
      </c>
      <c r="BG92" s="5">
        <f t="shared" si="216"/>
        <v>8.9810747658857076E-5</v>
      </c>
      <c r="BH92" s="5">
        <f t="shared" si="217"/>
        <v>9.7222848401768793E-6</v>
      </c>
      <c r="BI92" s="5">
        <f t="shared" si="218"/>
        <v>8.4197337158420923E-7</v>
      </c>
      <c r="BJ92" s="8">
        <f t="shared" si="219"/>
        <v>7.4148416918442525E-2</v>
      </c>
      <c r="BK92" s="8">
        <f t="shared" si="220"/>
        <v>0.1919633471489588</v>
      </c>
      <c r="BL92" s="8">
        <f t="shared" si="221"/>
        <v>0.6179683252635445</v>
      </c>
      <c r="BM92" s="8">
        <f t="shared" si="222"/>
        <v>0.41470727894190273</v>
      </c>
      <c r="BN92" s="8">
        <f t="shared" si="223"/>
        <v>0.58163091563116898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1.4629629629629599</v>
      </c>
      <c r="F93">
        <f>VLOOKUP(B93,home!$B$2:$E$405,3,FALSE)</f>
        <v>0.57999999999999996</v>
      </c>
      <c r="G93">
        <f>VLOOKUP(C93,away!$B$2:$E$405,4,FALSE)</f>
        <v>1.05</v>
      </c>
      <c r="H93">
        <f>VLOOKUP(A93,away!$A$2:$E$405,3,FALSE)</f>
        <v>1.1481481481481499</v>
      </c>
      <c r="I93">
        <f>VLOOKUP(C93,away!$B$2:$E$405,3,FALSE)</f>
        <v>0.84</v>
      </c>
      <c r="J93">
        <f>VLOOKUP(B93,home!$B$2:$E$405,4,FALSE)</f>
        <v>1.27</v>
      </c>
      <c r="K93" s="3">
        <f t="shared" si="168"/>
        <v>0.89094444444444254</v>
      </c>
      <c r="L93" s="3">
        <f t="shared" si="169"/>
        <v>1.2248444444444462</v>
      </c>
      <c r="M93" s="5">
        <f t="shared" si="170"/>
        <v>0.12053816081933386</v>
      </c>
      <c r="N93" s="5">
        <f t="shared" si="171"/>
        <v>0.10739280472553626</v>
      </c>
      <c r="O93" s="5">
        <f t="shared" si="172"/>
        <v>0.14764049662311229</v>
      </c>
      <c r="P93" s="5">
        <f t="shared" si="173"/>
        <v>0.13153948024138037</v>
      </c>
      <c r="Q93" s="5">
        <f t="shared" si="174"/>
        <v>4.78405113717617E-2</v>
      </c>
      <c r="R93" s="5">
        <f t="shared" si="175"/>
        <v>9.0418321031919061E-2</v>
      </c>
      <c r="S93" s="5">
        <f t="shared" si="176"/>
        <v>3.5886217992213677E-2</v>
      </c>
      <c r="T93" s="5">
        <f t="shared" si="177"/>
        <v>5.8597184573083674E-2</v>
      </c>
      <c r="U93" s="5">
        <f t="shared" si="178"/>
        <v>8.0557700799382376E-2</v>
      </c>
      <c r="V93" s="5">
        <f t="shared" si="179"/>
        <v>4.3512771118736932E-3</v>
      </c>
      <c r="W93" s="5">
        <f t="shared" si="180"/>
        <v>1.4207745942017425E-2</v>
      </c>
      <c r="X93" s="5">
        <f t="shared" si="181"/>
        <v>1.7402278685158167E-2</v>
      </c>
      <c r="Y93" s="5">
        <f t="shared" si="182"/>
        <v>1.0657542184094992E-2</v>
      </c>
      <c r="Z93" s="5">
        <f t="shared" si="183"/>
        <v>3.6916126063980162E-2</v>
      </c>
      <c r="AA93" s="5">
        <f t="shared" si="184"/>
        <v>3.2890217427113809E-2</v>
      </c>
      <c r="AB93" s="5">
        <f t="shared" si="185"/>
        <v>1.4651678246628417E-2</v>
      </c>
      <c r="AC93" s="5">
        <f t="shared" si="186"/>
        <v>2.9677568798106469E-4</v>
      </c>
      <c r="AD93" s="5">
        <f t="shared" si="187"/>
        <v>3.1645780787796229E-3</v>
      </c>
      <c r="AE93" s="5">
        <f t="shared" si="188"/>
        <v>3.8761158788039006E-3</v>
      </c>
      <c r="AF93" s="5">
        <f t="shared" si="189"/>
        <v>2.3738195000879299E-3</v>
      </c>
      <c r="AG93" s="5">
        <f t="shared" si="190"/>
        <v>9.6918654226553123E-4</v>
      </c>
      <c r="AH93" s="5">
        <f t="shared" si="191"/>
        <v>1.1304127979969235E-2</v>
      </c>
      <c r="AI93" s="5">
        <f t="shared" si="192"/>
        <v>1.0071350023042568E-2</v>
      </c>
      <c r="AJ93" s="5">
        <f t="shared" si="193"/>
        <v>4.4865066755425918E-3</v>
      </c>
      <c r="AK93" s="5">
        <f t="shared" si="194"/>
        <v>1.3324093991791926E-3</v>
      </c>
      <c r="AL93" s="5">
        <f t="shared" si="195"/>
        <v>1.2954476650367408E-5</v>
      </c>
      <c r="AM93" s="5">
        <f t="shared" si="196"/>
        <v>5.638926516598748E-4</v>
      </c>
      <c r="AN93" s="5">
        <f t="shared" si="197"/>
        <v>6.9068078164864505E-4</v>
      </c>
      <c r="AO93" s="5">
        <f t="shared" si="198"/>
        <v>4.2298825914344526E-4</v>
      </c>
      <c r="AP93" s="5">
        <f t="shared" si="199"/>
        <v>1.7269827309235889E-4</v>
      </c>
      <c r="AQ93" s="5">
        <f t="shared" si="200"/>
        <v>5.2882130090581407E-5</v>
      </c>
      <c r="AR93" s="5">
        <f t="shared" si="201"/>
        <v>2.7691596711108641E-3</v>
      </c>
      <c r="AS93" s="5">
        <f t="shared" si="202"/>
        <v>2.467167424755824E-3</v>
      </c>
      <c r="AT93" s="5">
        <f t="shared" si="203"/>
        <v>1.0990545553002517E-3</v>
      </c>
      <c r="AU93" s="5">
        <f t="shared" si="204"/>
        <v>3.2639885006203892E-4</v>
      </c>
      <c r="AV93" s="5">
        <f t="shared" si="205"/>
        <v>7.2700810533957014E-5</v>
      </c>
      <c r="AW93" s="5">
        <f t="shared" si="206"/>
        <v>3.9268917775952495E-7</v>
      </c>
      <c r="AX93" s="5">
        <f t="shared" si="207"/>
        <v>8.3732837543235101E-5</v>
      </c>
      <c r="AY93" s="5">
        <f t="shared" si="208"/>
        <v>1.0255970088240087E-4</v>
      </c>
      <c r="AZ93" s="5">
        <f t="shared" si="209"/>
        <v>6.2809839924846432E-5</v>
      </c>
      <c r="BA93" s="5">
        <f t="shared" si="210"/>
        <v>2.5644094496131044E-5</v>
      </c>
      <c r="BB93" s="5">
        <f t="shared" si="211"/>
        <v>7.8525066690986295E-6</v>
      </c>
      <c r="BC93" s="5">
        <f t="shared" si="212"/>
        <v>1.9236198337216818E-6</v>
      </c>
      <c r="BD93" s="5">
        <f t="shared" si="213"/>
        <v>5.6529830648995819E-4</v>
      </c>
      <c r="BE93" s="5">
        <f t="shared" si="214"/>
        <v>5.0364938562107999E-4</v>
      </c>
      <c r="BF93" s="5">
        <f t="shared" si="215"/>
        <v>2.2436181103347894E-4</v>
      </c>
      <c r="BG93" s="5">
        <f t="shared" si="216"/>
        <v>6.6631303028590643E-5</v>
      </c>
      <c r="BH93" s="5">
        <f t="shared" si="217"/>
        <v>1.4841197314854243E-5</v>
      </c>
      <c r="BI93" s="5">
        <f t="shared" si="218"/>
        <v>2.6445364593146347E-6</v>
      </c>
      <c r="BJ93" s="8">
        <f t="shared" si="219"/>
        <v>0.26866943217657346</v>
      </c>
      <c r="BK93" s="8">
        <f t="shared" si="220"/>
        <v>0.29272742603031549</v>
      </c>
      <c r="BL93" s="8">
        <f t="shared" si="221"/>
        <v>0.40146471605759965</v>
      </c>
      <c r="BM93" s="8">
        <f t="shared" si="222"/>
        <v>0.35430575850372054</v>
      </c>
      <c r="BN93" s="8">
        <f t="shared" si="223"/>
        <v>0.64536977481304358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1.4629629629629599</v>
      </c>
      <c r="F94">
        <f>VLOOKUP(B94,home!$B$2:$E$405,3,FALSE)</f>
        <v>0.89</v>
      </c>
      <c r="G94">
        <f>VLOOKUP(C94,away!$B$2:$E$405,4,FALSE)</f>
        <v>0.97</v>
      </c>
      <c r="H94">
        <f>VLOOKUP(A94,away!$A$2:$E$405,3,FALSE)</f>
        <v>1.1481481481481499</v>
      </c>
      <c r="I94">
        <f>VLOOKUP(C94,away!$B$2:$E$405,3,FALSE)</f>
        <v>0.74</v>
      </c>
      <c r="J94">
        <f>VLOOKUP(B94,home!$B$2:$E$405,4,FALSE)</f>
        <v>1.34</v>
      </c>
      <c r="K94" s="3">
        <f t="shared" si="168"/>
        <v>1.2629759259259234</v>
      </c>
      <c r="L94" s="3">
        <f t="shared" si="169"/>
        <v>1.1385037037037056</v>
      </c>
      <c r="M94" s="5">
        <f t="shared" si="170"/>
        <v>9.0583823573408079E-2</v>
      </c>
      <c r="N94" s="5">
        <f t="shared" si="171"/>
        <v>0.11440518845153556</v>
      </c>
      <c r="O94" s="5">
        <f t="shared" si="172"/>
        <v>0.10313001863396813</v>
      </c>
      <c r="P94" s="5">
        <f t="shared" si="173"/>
        <v>0.13025073077499363</v>
      </c>
      <c r="Q94" s="5">
        <f t="shared" si="174"/>
        <v>7.2245499407653957E-2</v>
      </c>
      <c r="R94" s="5">
        <f t="shared" si="175"/>
        <v>5.8706954088902454E-2</v>
      </c>
      <c r="S94" s="5">
        <f t="shared" si="176"/>
        <v>4.6821971622978124E-2</v>
      </c>
      <c r="T94" s="5">
        <f t="shared" si="177"/>
        <v>8.2251768651537896E-2</v>
      </c>
      <c r="U94" s="5">
        <f t="shared" si="178"/>
        <v>7.4145469698722252E-2</v>
      </c>
      <c r="V94" s="5">
        <f t="shared" si="179"/>
        <v>7.4806047403727345E-3</v>
      </c>
      <c r="W94" s="5">
        <f t="shared" si="180"/>
        <v>3.041477550278749E-2</v>
      </c>
      <c r="X94" s="5">
        <f t="shared" si="181"/>
        <v>3.4627334557240291E-2</v>
      </c>
      <c r="Y94" s="5">
        <f t="shared" si="182"/>
        <v>1.9711674321402698E-2</v>
      </c>
      <c r="Z94" s="5">
        <f t="shared" si="183"/>
        <v>2.2279361554459622E-2</v>
      </c>
      <c r="AA94" s="5">
        <f t="shared" si="184"/>
        <v>2.8138297288282061E-2</v>
      </c>
      <c r="AB94" s="5">
        <f t="shared" si="185"/>
        <v>1.7768996035823471E-2</v>
      </c>
      <c r="AC94" s="5">
        <f t="shared" si="186"/>
        <v>6.7227389203963707E-4</v>
      </c>
      <c r="AD94" s="5">
        <f t="shared" si="187"/>
        <v>9.6032823131155347E-3</v>
      </c>
      <c r="AE94" s="5">
        <f t="shared" si="188"/>
        <v>1.0933372481194324E-2</v>
      </c>
      <c r="AF94" s="5">
        <f t="shared" si="189"/>
        <v>6.2238425319059562E-3</v>
      </c>
      <c r="AG94" s="5">
        <f t="shared" si="190"/>
        <v>2.3619559246145271E-3</v>
      </c>
      <c r="AH94" s="5">
        <f t="shared" si="191"/>
        <v>6.3412839114765536E-3</v>
      </c>
      <c r="AI94" s="5">
        <f t="shared" si="192"/>
        <v>8.0088889196562613E-3</v>
      </c>
      <c r="AJ94" s="5">
        <f t="shared" si="193"/>
        <v>5.0575169494703684E-3</v>
      </c>
      <c r="AK94" s="5">
        <f t="shared" si="194"/>
        <v>2.1291740507144627E-3</v>
      </c>
      <c r="AL94" s="5">
        <f t="shared" si="195"/>
        <v>3.8666579645161871E-5</v>
      </c>
      <c r="AM94" s="5">
        <f t="shared" si="196"/>
        <v>2.4257428742670262E-3</v>
      </c>
      <c r="AN94" s="5">
        <f t="shared" si="197"/>
        <v>2.7617172465858814E-3</v>
      </c>
      <c r="AO94" s="5">
        <f t="shared" si="198"/>
        <v>1.5721126569102132E-3</v>
      </c>
      <c r="AP94" s="5">
        <f t="shared" si="199"/>
        <v>5.9661869417725034E-4</v>
      </c>
      <c r="AQ94" s="5">
        <f t="shared" si="200"/>
        <v>1.6981314825491691E-4</v>
      </c>
      <c r="AR94" s="5">
        <f t="shared" si="201"/>
        <v>1.4439150438905553E-3</v>
      </c>
      <c r="AS94" s="5">
        <f t="shared" si="202"/>
        <v>1.8236299395160444E-3</v>
      </c>
      <c r="AT94" s="5">
        <f t="shared" si="203"/>
        <v>1.1516003557032561E-3</v>
      </c>
      <c r="AU94" s="5">
        <f t="shared" si="204"/>
        <v>4.8481450851364739E-4</v>
      </c>
      <c r="AV94" s="5">
        <f t="shared" si="205"/>
        <v>1.5307726319808637E-4</v>
      </c>
      <c r="AW94" s="5">
        <f t="shared" si="206"/>
        <v>1.5444106098131887E-6</v>
      </c>
      <c r="AX94" s="5">
        <f t="shared" si="207"/>
        <v>5.1060914211426738E-4</v>
      </c>
      <c r="AY94" s="5">
        <f t="shared" si="208"/>
        <v>5.8133039944206516E-4</v>
      </c>
      <c r="AZ94" s="5">
        <f t="shared" si="209"/>
        <v>3.3092340642017291E-4</v>
      </c>
      <c r="BA94" s="5">
        <f t="shared" si="210"/>
        <v>1.2558584128387121E-4</v>
      </c>
      <c r="BB94" s="5">
        <f t="shared" si="211"/>
        <v>3.5744986358608257E-5</v>
      </c>
      <c r="BC94" s="5">
        <f t="shared" si="212"/>
        <v>8.1391598716227858E-6</v>
      </c>
      <c r="BD94" s="5">
        <f t="shared" si="213"/>
        <v>2.7398377088381641E-4</v>
      </c>
      <c r="BE94" s="5">
        <f t="shared" si="214"/>
        <v>3.4603490672066405E-4</v>
      </c>
      <c r="BF94" s="5">
        <f t="shared" si="215"/>
        <v>2.1851687835911066E-4</v>
      </c>
      <c r="BG94" s="5">
        <f t="shared" si="216"/>
        <v>9.1993852258680022E-5</v>
      </c>
      <c r="BH94" s="5">
        <f t="shared" si="217"/>
        <v>2.9046505183974757E-5</v>
      </c>
      <c r="BI94" s="5">
        <f t="shared" si="218"/>
        <v>7.3370073559285284E-6</v>
      </c>
      <c r="BJ94" s="8">
        <f t="shared" si="219"/>
        <v>0.39189703169867407</v>
      </c>
      <c r="BK94" s="8">
        <f t="shared" si="220"/>
        <v>0.27642940158287943</v>
      </c>
      <c r="BL94" s="8">
        <f t="shared" si="221"/>
        <v>0.3094505496085998</v>
      </c>
      <c r="BM94" s="8">
        <f t="shared" si="222"/>
        <v>0.43015434352531884</v>
      </c>
      <c r="BN94" s="8">
        <f t="shared" si="223"/>
        <v>0.56932221493046176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1.4629629629629599</v>
      </c>
      <c r="F95">
        <f>VLOOKUP(B95,home!$B$2:$E$405,3,FALSE)</f>
        <v>0.63</v>
      </c>
      <c r="G95">
        <f>VLOOKUP(C95,away!$B$2:$E$405,4,FALSE)</f>
        <v>0.95</v>
      </c>
      <c r="H95">
        <f>VLOOKUP(A95,away!$A$2:$E$405,3,FALSE)</f>
        <v>1.1481481481481499</v>
      </c>
      <c r="I95">
        <f>VLOOKUP(C95,away!$B$2:$E$405,3,FALSE)</f>
        <v>1.26</v>
      </c>
      <c r="J95">
        <f>VLOOKUP(B95,home!$B$2:$E$405,4,FALSE)</f>
        <v>0.87</v>
      </c>
      <c r="K95" s="3">
        <f t="shared" si="168"/>
        <v>0.87558333333333149</v>
      </c>
      <c r="L95" s="3">
        <f t="shared" si="169"/>
        <v>1.2586000000000019</v>
      </c>
      <c r="M95" s="5">
        <f t="shared" si="170"/>
        <v>0.11834119623413225</v>
      </c>
      <c r="N95" s="5">
        <f t="shared" si="171"/>
        <v>0.1036175790693354</v>
      </c>
      <c r="O95" s="5">
        <f t="shared" si="172"/>
        <v>0.14894422958027906</v>
      </c>
      <c r="P95" s="5">
        <f t="shared" si="173"/>
        <v>0.13041308501666571</v>
      </c>
      <c r="Q95" s="5">
        <f t="shared" si="174"/>
        <v>4.5362912636729362E-2</v>
      </c>
      <c r="R95" s="5">
        <f t="shared" si="175"/>
        <v>9.3730603674869795E-2</v>
      </c>
      <c r="S95" s="5">
        <f t="shared" si="176"/>
        <v>3.5929104328799082E-2</v>
      </c>
      <c r="T95" s="5">
        <f t="shared" si="177"/>
        <v>5.7093761844587657E-2</v>
      </c>
      <c r="U95" s="5">
        <f t="shared" si="178"/>
        <v>8.2068954400987895E-2</v>
      </c>
      <c r="V95" s="5">
        <f t="shared" si="179"/>
        <v>4.3993558799197783E-3</v>
      </c>
      <c r="W95" s="5">
        <f t="shared" si="180"/>
        <v>1.3239670085392069E-2</v>
      </c>
      <c r="X95" s="5">
        <f t="shared" si="181"/>
        <v>1.6663448769474482E-2</v>
      </c>
      <c r="Y95" s="5">
        <f t="shared" si="182"/>
        <v>1.0486308310630311E-2</v>
      </c>
      <c r="Z95" s="5">
        <f t="shared" si="183"/>
        <v>3.9323112595063783E-2</v>
      </c>
      <c r="AA95" s="5">
        <f t="shared" si="184"/>
        <v>3.4430662003027857E-2</v>
      </c>
      <c r="AB95" s="5">
        <f t="shared" si="185"/>
        <v>1.5073456902742205E-2</v>
      </c>
      <c r="AC95" s="5">
        <f t="shared" si="186"/>
        <v>3.0300816127644295E-4</v>
      </c>
      <c r="AD95" s="5">
        <f t="shared" si="187"/>
        <v>2.8981086164002949E-3</v>
      </c>
      <c r="AE95" s="5">
        <f t="shared" si="188"/>
        <v>3.6475595046014161E-3</v>
      </c>
      <c r="AF95" s="5">
        <f t="shared" si="189"/>
        <v>2.2954091962456755E-3</v>
      </c>
      <c r="AG95" s="5">
        <f t="shared" si="190"/>
        <v>9.6300067146493768E-4</v>
      </c>
      <c r="AH95" s="5">
        <f t="shared" si="191"/>
        <v>1.2373017378036833E-2</v>
      </c>
      <c r="AI95" s="5">
        <f t="shared" si="192"/>
        <v>1.0833607799252725E-2</v>
      </c>
      <c r="AJ95" s="5">
        <f t="shared" si="193"/>
        <v>4.7428632144478396E-3</v>
      </c>
      <c r="AK95" s="5">
        <f t="shared" si="194"/>
        <v>1.3842573276167597E-3</v>
      </c>
      <c r="AL95" s="5">
        <f t="shared" si="195"/>
        <v>1.3356711054063508E-5</v>
      </c>
      <c r="AM95" s="5">
        <f t="shared" si="196"/>
        <v>5.0750712054196403E-4</v>
      </c>
      <c r="AN95" s="5">
        <f t="shared" si="197"/>
        <v>6.3874846191411695E-4</v>
      </c>
      <c r="AO95" s="5">
        <f t="shared" si="198"/>
        <v>4.019644070825545E-4</v>
      </c>
      <c r="AP95" s="5">
        <f t="shared" si="199"/>
        <v>1.6863746758470136E-4</v>
      </c>
      <c r="AQ95" s="5">
        <f t="shared" si="200"/>
        <v>5.3061779175526345E-5</v>
      </c>
      <c r="AR95" s="5">
        <f t="shared" si="201"/>
        <v>3.1145359343994353E-3</v>
      </c>
      <c r="AS95" s="5">
        <f t="shared" si="202"/>
        <v>2.7270357552278994E-3</v>
      </c>
      <c r="AT95" s="5">
        <f t="shared" si="203"/>
        <v>1.1938735283408117E-3</v>
      </c>
      <c r="AU95" s="5">
        <f t="shared" si="204"/>
        <v>3.484452545076912E-4</v>
      </c>
      <c r="AV95" s="5">
        <f t="shared" si="205"/>
        <v>7.6273214356506306E-5</v>
      </c>
      <c r="AW95" s="5">
        <f t="shared" si="206"/>
        <v>4.0886717335299494E-7</v>
      </c>
      <c r="AX95" s="5">
        <f t="shared" si="207"/>
        <v>7.406079604908893E-5</v>
      </c>
      <c r="AY95" s="5">
        <f t="shared" si="208"/>
        <v>9.3212917907383458E-5</v>
      </c>
      <c r="AZ95" s="5">
        <f t="shared" si="209"/>
        <v>5.8658889239116518E-5</v>
      </c>
      <c r="BA95" s="5">
        <f t="shared" si="210"/>
        <v>2.46093593321174E-5</v>
      </c>
      <c r="BB95" s="5">
        <f t="shared" si="211"/>
        <v>7.7433349138507471E-6</v>
      </c>
      <c r="BC95" s="5">
        <f t="shared" si="212"/>
        <v>1.9491522645145128E-6</v>
      </c>
      <c r="BD95" s="5">
        <f t="shared" si="213"/>
        <v>6.5332582117252262E-4</v>
      </c>
      <c r="BE95" s="5">
        <f t="shared" si="214"/>
        <v>5.7204120025497332E-4</v>
      </c>
      <c r="BF95" s="5">
        <f t="shared" si="215"/>
        <v>2.5043487046162466E-4</v>
      </c>
      <c r="BG95" s="5">
        <f t="shared" si="216"/>
        <v>7.3092199553896801E-5</v>
      </c>
      <c r="BH95" s="5">
        <f t="shared" si="217"/>
        <v>1.59995779315165E-5</v>
      </c>
      <c r="BI95" s="5">
        <f t="shared" si="218"/>
        <v>2.8017927554407262E-6</v>
      </c>
      <c r="BJ95" s="8">
        <f t="shared" si="219"/>
        <v>0.25829791239086658</v>
      </c>
      <c r="BK95" s="8">
        <f t="shared" si="220"/>
        <v>0.28949231924975471</v>
      </c>
      <c r="BL95" s="8">
        <f t="shared" si="221"/>
        <v>0.41260951143022317</v>
      </c>
      <c r="BM95" s="8">
        <f t="shared" si="222"/>
        <v>0.35922044540316256</v>
      </c>
      <c r="BN95" s="8">
        <f t="shared" si="223"/>
        <v>0.64040960621201148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1.4629629629629599</v>
      </c>
      <c r="F96">
        <f>VLOOKUP(B96,home!$B$2:$E$405,3,FALSE)</f>
        <v>0.91</v>
      </c>
      <c r="G96">
        <f>VLOOKUP(C96,away!$B$2:$E$405,4,FALSE)</f>
        <v>0.63</v>
      </c>
      <c r="H96">
        <f>VLOOKUP(A96,away!$A$2:$E$405,3,FALSE)</f>
        <v>1.1481481481481499</v>
      </c>
      <c r="I96">
        <f>VLOOKUP(C96,away!$B$2:$E$405,3,FALSE)</f>
        <v>1.1000000000000001</v>
      </c>
      <c r="J96">
        <f>VLOOKUP(B96,home!$B$2:$E$405,4,FALSE)</f>
        <v>1.31</v>
      </c>
      <c r="K96" s="3">
        <f t="shared" si="168"/>
        <v>0.83871666666666489</v>
      </c>
      <c r="L96" s="3">
        <f t="shared" si="169"/>
        <v>1.6544814814814843</v>
      </c>
      <c r="M96" s="5">
        <f t="shared" si="170"/>
        <v>8.2645231775307748E-2</v>
      </c>
      <c r="N96" s="5">
        <f t="shared" si="171"/>
        <v>6.9315933310480055E-2</v>
      </c>
      <c r="O96" s="5">
        <f t="shared" si="172"/>
        <v>0.13673500550499182</v>
      </c>
      <c r="P96" s="5">
        <f t="shared" si="173"/>
        <v>0.1146819280337948</v>
      </c>
      <c r="Q96" s="5">
        <f t="shared" si="174"/>
        <v>2.9068214266527333E-2</v>
      </c>
      <c r="R96" s="5">
        <f t="shared" si="175"/>
        <v>0.11311276723913889</v>
      </c>
      <c r="S96" s="5">
        <f t="shared" si="176"/>
        <v>3.9784341864106038E-2</v>
      </c>
      <c r="T96" s="5">
        <f t="shared" si="177"/>
        <v>4.8092822203705358E-2</v>
      </c>
      <c r="U96" s="5">
        <f t="shared" si="178"/>
        <v>9.4869563096252899E-2</v>
      </c>
      <c r="V96" s="5">
        <f t="shared" si="179"/>
        <v>6.1340435128197481E-3</v>
      </c>
      <c r="W96" s="5">
        <f t="shared" si="180"/>
        <v>8.1266652585247328E-3</v>
      </c>
      <c r="X96" s="5">
        <f t="shared" si="181"/>
        <v>1.3445417176428111E-2</v>
      </c>
      <c r="Y96" s="5">
        <f t="shared" si="182"/>
        <v>1.112259686459669E-2</v>
      </c>
      <c r="Z96" s="5">
        <f t="shared" si="183"/>
        <v>6.2380992905426952E-2</v>
      </c>
      <c r="AA96" s="5">
        <f t="shared" si="184"/>
        <v>5.2319978432996558E-2</v>
      </c>
      <c r="AB96" s="5">
        <f t="shared" si="185"/>
        <v>2.1940818955697335E-2</v>
      </c>
      <c r="AC96" s="5">
        <f t="shared" si="186"/>
        <v>5.3199071620815591E-4</v>
      </c>
      <c r="AD96" s="5">
        <f t="shared" si="187"/>
        <v>1.7039923991864134E-3</v>
      </c>
      <c r="AE96" s="5">
        <f t="shared" si="188"/>
        <v>2.8192238690391263E-3</v>
      </c>
      <c r="AF96" s="5">
        <f t="shared" si="189"/>
        <v>2.3321768417379081E-3</v>
      </c>
      <c r="AG96" s="5">
        <f t="shared" si="190"/>
        <v>1.2861811320651147E-3</v>
      </c>
      <c r="AH96" s="5">
        <f t="shared" si="191"/>
        <v>2.5802049389614189E-2</v>
      </c>
      <c r="AI96" s="5">
        <f t="shared" si="192"/>
        <v>2.1640608857225865E-2</v>
      </c>
      <c r="AJ96" s="5">
        <f t="shared" si="193"/>
        <v>9.0751696626847917E-3</v>
      </c>
      <c r="AK96" s="5">
        <f t="shared" si="194"/>
        <v>2.5371653496404768E-3</v>
      </c>
      <c r="AL96" s="5">
        <f t="shared" si="195"/>
        <v>2.9528489288626474E-5</v>
      </c>
      <c r="AM96" s="5">
        <f t="shared" si="196"/>
        <v>2.8583336501419241E-4</v>
      </c>
      <c r="AN96" s="5">
        <f t="shared" si="197"/>
        <v>4.7290600920551893E-4</v>
      </c>
      <c r="AO96" s="5">
        <f t="shared" si="198"/>
        <v>3.9120711735592177E-4</v>
      </c>
      <c r="AP96" s="5">
        <f t="shared" si="199"/>
        <v>2.1574831036304213E-4</v>
      </c>
      <c r="AQ96" s="5">
        <f t="shared" si="200"/>
        <v>8.923789603914326E-5</v>
      </c>
      <c r="AR96" s="5">
        <f t="shared" si="201"/>
        <v>8.5378025798774591E-3</v>
      </c>
      <c r="AS96" s="5">
        <f t="shared" si="202"/>
        <v>7.1607973204528734E-3</v>
      </c>
      <c r="AT96" s="5">
        <f t="shared" si="203"/>
        <v>3.00294002964291E-3</v>
      </c>
      <c r="AU96" s="5">
        <f t="shared" si="204"/>
        <v>8.3953861728733249E-4</v>
      </c>
      <c r="AV96" s="5">
        <f t="shared" si="205"/>
        <v>1.7603375765729305E-4</v>
      </c>
      <c r="AW96" s="5">
        <f t="shared" si="206"/>
        <v>1.1381930030598519E-6</v>
      </c>
      <c r="AX96" s="5">
        <f t="shared" si="207"/>
        <v>3.9955534521136574E-5</v>
      </c>
      <c r="AY96" s="5">
        <f t="shared" si="208"/>
        <v>6.6105691947914634E-5</v>
      </c>
      <c r="AZ96" s="5">
        <f t="shared" si="209"/>
        <v>5.4685321574172214E-5</v>
      </c>
      <c r="BA96" s="5">
        <f t="shared" si="210"/>
        <v>3.0158617284442615E-5</v>
      </c>
      <c r="BB96" s="5">
        <f t="shared" si="211"/>
        <v>1.247421845104943E-5</v>
      </c>
      <c r="BC96" s="5">
        <f t="shared" si="212"/>
        <v>4.1276726846431842E-6</v>
      </c>
      <c r="BD96" s="5">
        <f t="shared" si="213"/>
        <v>2.3542727101586833E-3</v>
      </c>
      <c r="BE96" s="5">
        <f t="shared" si="214"/>
        <v>1.9745677598885861E-3</v>
      </c>
      <c r="BF96" s="5">
        <f t="shared" si="215"/>
        <v>8.2805144484060912E-4</v>
      </c>
      <c r="BG96" s="5">
        <f t="shared" si="216"/>
        <v>2.3150018254841049E-4</v>
      </c>
      <c r="BH96" s="5">
        <f t="shared" si="217"/>
        <v>4.854076535993181E-5</v>
      </c>
      <c r="BI96" s="5">
        <f t="shared" si="218"/>
        <v>8.1423897840261474E-6</v>
      </c>
      <c r="BJ96" s="8">
        <f t="shared" si="219"/>
        <v>0.18897566307673208</v>
      </c>
      <c r="BK96" s="8">
        <f t="shared" si="220"/>
        <v>0.24387317008347303</v>
      </c>
      <c r="BL96" s="8">
        <f t="shared" si="221"/>
        <v>0.50319531404574092</v>
      </c>
      <c r="BM96" s="8">
        <f t="shared" si="222"/>
        <v>0.45280109248218736</v>
      </c>
      <c r="BN96" s="8">
        <f t="shared" si="223"/>
        <v>0.54555908013024068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1.4629629629629599</v>
      </c>
      <c r="F97">
        <f>VLOOKUP(B97,home!$B$2:$E$405,3,FALSE)</f>
        <v>0.46</v>
      </c>
      <c r="G97">
        <f>VLOOKUP(C97,away!$B$2:$E$405,4,FALSE)</f>
        <v>1.26</v>
      </c>
      <c r="H97">
        <f>VLOOKUP(A97,away!$A$2:$E$405,3,FALSE)</f>
        <v>1.1481481481481499</v>
      </c>
      <c r="I97">
        <f>VLOOKUP(C97,away!$B$2:$E$405,3,FALSE)</f>
        <v>0.57999999999999996</v>
      </c>
      <c r="J97">
        <f>VLOOKUP(B97,home!$B$2:$E$405,4,FALSE)</f>
        <v>0.87</v>
      </c>
      <c r="K97" s="3">
        <f t="shared" si="168"/>
        <v>0.84793333333333154</v>
      </c>
      <c r="L97" s="3">
        <f t="shared" si="169"/>
        <v>0.5793555555555564</v>
      </c>
      <c r="M97" s="5">
        <f t="shared" si="170"/>
        <v>0.23995859559222307</v>
      </c>
      <c r="N97" s="5">
        <f t="shared" si="171"/>
        <v>0.20346889182249855</v>
      </c>
      <c r="O97" s="5">
        <f t="shared" si="172"/>
        <v>0.13902134545966349</v>
      </c>
      <c r="P97" s="5">
        <f t="shared" si="173"/>
        <v>0.11788083286009707</v>
      </c>
      <c r="Q97" s="5">
        <f t="shared" si="174"/>
        <v>8.6264027836345111E-2</v>
      </c>
      <c r="R97" s="5">
        <f t="shared" si="175"/>
        <v>4.027139441643212E-2</v>
      </c>
      <c r="S97" s="5">
        <f t="shared" si="176"/>
        <v>1.4477383818544583E-2</v>
      </c>
      <c r="T97" s="5">
        <f t="shared" si="177"/>
        <v>4.9977543771585711E-2</v>
      </c>
      <c r="U97" s="5">
        <f t="shared" si="178"/>
        <v>3.4147457705506597E-2</v>
      </c>
      <c r="V97" s="5">
        <f t="shared" si="179"/>
        <v>7.9023172863699315E-4</v>
      </c>
      <c r="W97" s="5">
        <f t="shared" si="180"/>
        <v>2.4382048223343809E-2</v>
      </c>
      <c r="X97" s="5">
        <f t="shared" si="181"/>
        <v>1.412587509401772E-2</v>
      </c>
      <c r="Y97" s="5">
        <f t="shared" si="182"/>
        <v>4.0919521064015155E-3</v>
      </c>
      <c r="Z97" s="5">
        <f t="shared" si="183"/>
        <v>7.777152028376322E-3</v>
      </c>
      <c r="AA97" s="5">
        <f t="shared" si="184"/>
        <v>6.5945064432612142E-3</v>
      </c>
      <c r="AB97" s="5">
        <f t="shared" si="185"/>
        <v>2.7958509150613066E-3</v>
      </c>
      <c r="AC97" s="5">
        <f t="shared" si="186"/>
        <v>2.4262824929832905E-5</v>
      </c>
      <c r="AD97" s="5">
        <f t="shared" si="187"/>
        <v>5.1685878558784849E-3</v>
      </c>
      <c r="AE97" s="5">
        <f t="shared" si="188"/>
        <v>2.9944500886801822E-3</v>
      </c>
      <c r="AF97" s="5">
        <f t="shared" si="189"/>
        <v>8.6742564735534566E-4</v>
      </c>
      <c r="AG97" s="5">
        <f t="shared" si="190"/>
        <v>1.6751595594223149E-4</v>
      </c>
      <c r="AH97" s="5">
        <f t="shared" si="191"/>
        <v>1.1264340585099963E-3</v>
      </c>
      <c r="AI97" s="5">
        <f t="shared" si="192"/>
        <v>9.5514098601257405E-4</v>
      </c>
      <c r="AJ97" s="5">
        <f t="shared" si="193"/>
        <v>4.0494794003646345E-4</v>
      </c>
      <c r="AK97" s="5">
        <f t="shared" si="194"/>
        <v>1.1445628554052818E-4</v>
      </c>
      <c r="AL97" s="5">
        <f t="shared" si="195"/>
        <v>4.7676925316362823E-7</v>
      </c>
      <c r="AM97" s="5">
        <f t="shared" si="196"/>
        <v>8.7652358585224468E-4</v>
      </c>
      <c r="AN97" s="5">
        <f t="shared" si="197"/>
        <v>5.0781880903897573E-4</v>
      </c>
      <c r="AO97" s="5">
        <f t="shared" si="198"/>
        <v>1.4710382411616834E-4</v>
      </c>
      <c r="AP97" s="5">
        <f t="shared" si="199"/>
        <v>2.8408472581723188E-5</v>
      </c>
      <c r="AQ97" s="5">
        <f t="shared" si="200"/>
        <v>4.1146516037672565E-6</v>
      </c>
      <c r="AR97" s="5">
        <f t="shared" si="201"/>
        <v>1.3052116595295185E-4</v>
      </c>
      <c r="AS97" s="5">
        <f t="shared" si="202"/>
        <v>1.106732473170394E-4</v>
      </c>
      <c r="AT97" s="5">
        <f t="shared" si="203"/>
        <v>4.6921767754180699E-5</v>
      </c>
      <c r="AU97" s="5">
        <f t="shared" si="204"/>
        <v>1.3262176979231627E-5</v>
      </c>
      <c r="AV97" s="5">
        <f t="shared" si="205"/>
        <v>2.8113604833141105E-6</v>
      </c>
      <c r="AW97" s="5">
        <f t="shared" si="206"/>
        <v>6.5059784939503197E-9</v>
      </c>
      <c r="AX97" s="5">
        <f t="shared" si="207"/>
        <v>1.2387226098282969E-4</v>
      </c>
      <c r="AY97" s="5">
        <f t="shared" si="208"/>
        <v>7.1766082579630177E-5</v>
      </c>
      <c r="AZ97" s="5">
        <f t="shared" si="209"/>
        <v>2.0789039321483783E-5</v>
      </c>
      <c r="BA97" s="5">
        <f t="shared" si="210"/>
        <v>4.0147484751881816E-6</v>
      </c>
      <c r="BB97" s="5">
        <f t="shared" si="211"/>
        <v>5.8149170831461784E-7</v>
      </c>
      <c r="BC97" s="5">
        <f t="shared" si="212"/>
        <v>6.7378090344313022E-8</v>
      </c>
      <c r="BD97" s="5">
        <f t="shared" si="213"/>
        <v>1.2603027102071892E-5</v>
      </c>
      <c r="BE97" s="5">
        <f t="shared" si="214"/>
        <v>1.0686526780750135E-5</v>
      </c>
      <c r="BF97" s="5">
        <f t="shared" si="215"/>
        <v>4.5307311374786891E-6</v>
      </c>
      <c r="BG97" s="5">
        <f t="shared" si="216"/>
        <v>1.2805859852798073E-6</v>
      </c>
      <c r="BH97" s="5">
        <f t="shared" si="217"/>
        <v>2.7146288577956382E-7</v>
      </c>
      <c r="BI97" s="5">
        <f t="shared" si="218"/>
        <v>4.6036485923070223E-8</v>
      </c>
      <c r="BJ97" s="8">
        <f t="shared" si="219"/>
        <v>0.3932933787463993</v>
      </c>
      <c r="BK97" s="8">
        <f t="shared" si="220"/>
        <v>0.3732035496762644</v>
      </c>
      <c r="BL97" s="8">
        <f t="shared" si="221"/>
        <v>0.22576514229888819</v>
      </c>
      <c r="BM97" s="8">
        <f t="shared" si="222"/>
        <v>0.17310237518606766</v>
      </c>
      <c r="BN97" s="8">
        <f t="shared" si="223"/>
        <v>0.82686508798725944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1.33720930232558</v>
      </c>
      <c r="F98">
        <f>VLOOKUP(B98,home!$B$2:$E$405,3,FALSE)</f>
        <v>0.46</v>
      </c>
      <c r="G98">
        <f>VLOOKUP(C98,away!$B$2:$E$405,4,FALSE)</f>
        <v>0.87</v>
      </c>
      <c r="H98">
        <f>VLOOKUP(A98,away!$A$2:$E$405,3,FALSE)</f>
        <v>1.3217054263565899</v>
      </c>
      <c r="I98">
        <f>VLOOKUP(C98,away!$B$2:$E$405,3,FALSE)</f>
        <v>1.25</v>
      </c>
      <c r="J98">
        <f>VLOOKUP(B98,home!$B$2:$E$405,4,FALSE)</f>
        <v>0.99</v>
      </c>
      <c r="K98" s="3">
        <f t="shared" si="168"/>
        <v>0.53515116279069719</v>
      </c>
      <c r="L98" s="3">
        <f t="shared" si="169"/>
        <v>1.6356104651162799</v>
      </c>
      <c r="M98" s="5">
        <f t="shared" si="170"/>
        <v>0.11409068915894797</v>
      </c>
      <c r="N98" s="5">
        <f t="shared" si="171"/>
        <v>6.1055764967003011E-2</v>
      </c>
      <c r="O98" s="5">
        <f t="shared" si="172"/>
        <v>0.18660792516070382</v>
      </c>
      <c r="P98" s="5">
        <f t="shared" si="173"/>
        <v>9.9863448135710062E-2</v>
      </c>
      <c r="Q98" s="5">
        <f t="shared" si="174"/>
        <v>1.6337031808583587E-2</v>
      </c>
      <c r="R98" s="5">
        <f t="shared" si="175"/>
        <v>0.1526089376332414</v>
      </c>
      <c r="S98" s="5">
        <f t="shared" si="176"/>
        <v>2.1852590134809231E-2</v>
      </c>
      <c r="T98" s="5">
        <f t="shared" si="177"/>
        <v>2.6721020195056858E-2</v>
      </c>
      <c r="U98" s="5">
        <f t="shared" si="178"/>
        <v>8.1668850426682135E-2</v>
      </c>
      <c r="V98" s="5">
        <f t="shared" si="179"/>
        <v>2.1252829828677057E-3</v>
      </c>
      <c r="W98" s="5">
        <f t="shared" si="180"/>
        <v>2.9142605229707042E-3</v>
      </c>
      <c r="X98" s="5">
        <f t="shared" si="181"/>
        <v>4.7665950094461264E-3</v>
      </c>
      <c r="Y98" s="5">
        <f t="shared" si="182"/>
        <v>3.8981463402105597E-3</v>
      </c>
      <c r="Z98" s="5">
        <f t="shared" si="183"/>
        <v>8.3202925154402418E-2</v>
      </c>
      <c r="AA98" s="5">
        <f t="shared" si="184"/>
        <v>4.4526142143965809E-2</v>
      </c>
      <c r="AB98" s="5">
        <f t="shared" si="185"/>
        <v>1.1914108371463585E-2</v>
      </c>
      <c r="AC98" s="5">
        <f t="shared" si="186"/>
        <v>1.1626610840129125E-4</v>
      </c>
      <c r="AD98" s="5">
        <f t="shared" si="187"/>
        <v>3.8989247688569941E-4</v>
      </c>
      <c r="AE98" s="5">
        <f t="shared" si="188"/>
        <v>6.3771221546435721E-4</v>
      </c>
      <c r="AF98" s="5">
        <f t="shared" si="189"/>
        <v>5.2152438667299537E-4</v>
      </c>
      <c r="AG98" s="5">
        <f t="shared" si="190"/>
        <v>2.8433691488523349E-4</v>
      </c>
      <c r="AH98" s="5">
        <f t="shared" si="191"/>
        <v>3.4021893777706806E-2</v>
      </c>
      <c r="AI98" s="5">
        <f t="shared" si="192"/>
        <v>1.8206856015481384E-2</v>
      </c>
      <c r="AJ98" s="5">
        <f t="shared" si="193"/>
        <v>4.8717100837238313E-3</v>
      </c>
      <c r="AK98" s="5">
        <f t="shared" si="194"/>
        <v>8.6903377202799097E-4</v>
      </c>
      <c r="AL98" s="5">
        <f t="shared" si="195"/>
        <v>4.0707036032002372E-6</v>
      </c>
      <c r="AM98" s="5">
        <f t="shared" si="196"/>
        <v>4.1730282473745433E-5</v>
      </c>
      <c r="AN98" s="5">
        <f t="shared" si="197"/>
        <v>6.8254486726316505E-5</v>
      </c>
      <c r="AO98" s="5">
        <f t="shared" si="198"/>
        <v>5.5818876390351762E-5</v>
      </c>
      <c r="AP98" s="5">
        <f t="shared" si="199"/>
        <v>3.0432646125030455E-5</v>
      </c>
      <c r="AQ98" s="5">
        <f t="shared" si="200"/>
        <v>1.2443988620820058E-5</v>
      </c>
      <c r="AR98" s="5">
        <f t="shared" si="201"/>
        <v>1.1129313101178337E-2</v>
      </c>
      <c r="AS98" s="5">
        <f t="shared" si="202"/>
        <v>5.9558648471573277E-3</v>
      </c>
      <c r="AT98" s="5">
        <f t="shared" si="203"/>
        <v>1.5936439991902408E-3</v>
      </c>
      <c r="AU98" s="5">
        <f t="shared" si="204"/>
        <v>2.8428014641369143E-4</v>
      </c>
      <c r="AV98" s="5">
        <f t="shared" si="205"/>
        <v>3.8033212727899152E-5</v>
      </c>
      <c r="AW98" s="5">
        <f t="shared" si="206"/>
        <v>9.8974504198461247E-8</v>
      </c>
      <c r="AX98" s="5">
        <f t="shared" si="207"/>
        <v>3.722001531568184E-6</v>
      </c>
      <c r="AY98" s="5">
        <f t="shared" si="208"/>
        <v>6.0877446562117434E-6</v>
      </c>
      <c r="AZ98" s="5">
        <f t="shared" si="209"/>
        <v>4.97858943432782E-6</v>
      </c>
      <c r="BA98" s="5">
        <f t="shared" si="210"/>
        <v>2.7143443267679739E-6</v>
      </c>
      <c r="BB98" s="5">
        <f t="shared" si="211"/>
        <v>1.1099024966976757E-6</v>
      </c>
      <c r="BC98" s="5">
        <f t="shared" si="212"/>
        <v>3.6307362777148101E-7</v>
      </c>
      <c r="BD98" s="5">
        <f t="shared" si="213"/>
        <v>3.033870162973836E-3</v>
      </c>
      <c r="BE98" s="5">
        <f t="shared" si="214"/>
        <v>1.6235791454714506E-3</v>
      </c>
      <c r="BF98" s="5">
        <f t="shared" si="215"/>
        <v>4.344301337908866E-4</v>
      </c>
      <c r="BG98" s="5">
        <f t="shared" si="216"/>
        <v>7.7495263749837037E-5</v>
      </c>
      <c r="BH98" s="5">
        <f t="shared" si="217"/>
        <v>1.0367920126624264E-5</v>
      </c>
      <c r="BI98" s="5">
        <f t="shared" si="218"/>
        <v>1.10968090229681E-6</v>
      </c>
      <c r="BJ98" s="8">
        <f t="shared" si="219"/>
        <v>0.11775394077358872</v>
      </c>
      <c r="BK98" s="8">
        <f t="shared" si="220"/>
        <v>0.23805843496899567</v>
      </c>
      <c r="BL98" s="8">
        <f t="shared" si="221"/>
        <v>0.55947744499867902</v>
      </c>
      <c r="BM98" s="8">
        <f t="shared" si="222"/>
        <v>0.36792296026132409</v>
      </c>
      <c r="BN98" s="8">
        <f t="shared" si="223"/>
        <v>0.63056379686418984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1.33720930232558</v>
      </c>
      <c r="F99">
        <f>VLOOKUP(B99,home!$B$2:$E$405,3,FALSE)</f>
        <v>0.52</v>
      </c>
      <c r="G99">
        <f>VLOOKUP(C99,away!$B$2:$E$405,4,FALSE)</f>
        <v>0.81</v>
      </c>
      <c r="H99">
        <f>VLOOKUP(A99,away!$A$2:$E$405,3,FALSE)</f>
        <v>1.3217054263565899</v>
      </c>
      <c r="I99">
        <f>VLOOKUP(C99,away!$B$2:$E$405,3,FALSE)</f>
        <v>1.25</v>
      </c>
      <c r="J99">
        <f>VLOOKUP(B99,home!$B$2:$E$405,4,FALSE)</f>
        <v>1.86</v>
      </c>
      <c r="K99" s="3">
        <f t="shared" si="168"/>
        <v>0.56323255813953432</v>
      </c>
      <c r="L99" s="3">
        <f t="shared" si="169"/>
        <v>3.0729651162790717</v>
      </c>
      <c r="M99" s="5">
        <f t="shared" si="170"/>
        <v>2.6352353939468449E-2</v>
      </c>
      <c r="N99" s="5">
        <f t="shared" si="171"/>
        <v>1.4842503722325248E-2</v>
      </c>
      <c r="O99" s="5">
        <f t="shared" si="172"/>
        <v>8.0979864387825923E-2</v>
      </c>
      <c r="P99" s="5">
        <f t="shared" si="173"/>
        <v>4.5610496176947762E-2</v>
      </c>
      <c r="Q99" s="5">
        <f t="shared" si="174"/>
        <v>4.1798906703604047E-3</v>
      </c>
      <c r="R99" s="5">
        <f t="shared" si="175"/>
        <v>0.12442414919239948</v>
      </c>
      <c r="S99" s="5">
        <f t="shared" si="176"/>
        <v>1.9735593320105969E-2</v>
      </c>
      <c r="T99" s="5">
        <f t="shared" si="177"/>
        <v>1.284465821987787E-2</v>
      </c>
      <c r="U99" s="5">
        <f t="shared" si="178"/>
        <v>7.0079731843970233E-2</v>
      </c>
      <c r="V99" s="5">
        <f t="shared" si="179"/>
        <v>3.7953607304731392E-3</v>
      </c>
      <c r="W99" s="5">
        <f t="shared" si="180"/>
        <v>7.847501716702213E-4</v>
      </c>
      <c r="X99" s="5">
        <f t="shared" si="181"/>
        <v>2.4115099025366032E-3</v>
      </c>
      <c r="Y99" s="5">
        <f t="shared" si="182"/>
        <v>3.7052429040282634E-3</v>
      </c>
      <c r="Z99" s="5">
        <f t="shared" si="183"/>
        <v>0.12745035669698215</v>
      </c>
      <c r="AA99" s="5">
        <f t="shared" si="184"/>
        <v>7.1784190438237375E-2</v>
      </c>
      <c r="AB99" s="5">
        <f t="shared" si="185"/>
        <v>2.021559660725197E-2</v>
      </c>
      <c r="AC99" s="5">
        <f t="shared" si="186"/>
        <v>4.105617245925492E-4</v>
      </c>
      <c r="AD99" s="5">
        <f t="shared" si="187"/>
        <v>1.1049921167256435E-4</v>
      </c>
      <c r="AE99" s="5">
        <f t="shared" si="188"/>
        <v>3.3956022284612749E-4</v>
      </c>
      <c r="AF99" s="5">
        <f t="shared" si="189"/>
        <v>5.2172835984104894E-4</v>
      </c>
      <c r="AG99" s="5">
        <f t="shared" si="190"/>
        <v>5.3441768332167943E-4</v>
      </c>
      <c r="AH99" s="5">
        <f t="shared" si="191"/>
        <v>9.791262504678773E-2</v>
      </c>
      <c r="AI99" s="5">
        <f t="shared" si="192"/>
        <v>5.5147578279259292E-2</v>
      </c>
      <c r="AJ99" s="5">
        <f t="shared" si="193"/>
        <v>1.5530455794713715E-2</v>
      </c>
      <c r="AK99" s="5">
        <f t="shared" si="194"/>
        <v>2.9157527821098532E-3</v>
      </c>
      <c r="AL99" s="5">
        <f t="shared" si="195"/>
        <v>2.8423910839909232E-5</v>
      </c>
      <c r="AM99" s="5">
        <f t="shared" si="196"/>
        <v>1.2447350732548064E-5</v>
      </c>
      <c r="AN99" s="5">
        <f t="shared" si="197"/>
        <v>3.825027459121095E-5</v>
      </c>
      <c r="AO99" s="5">
        <f t="shared" si="198"/>
        <v>5.8770879753443497E-5</v>
      </c>
      <c r="AP99" s="5">
        <f t="shared" si="199"/>
        <v>6.0200287778454617E-5</v>
      </c>
      <c r="AQ99" s="5">
        <f t="shared" si="200"/>
        <v>4.6248346083288094E-5</v>
      </c>
      <c r="AR99" s="5">
        <f t="shared" si="201"/>
        <v>6.0176416242418242E-2</v>
      </c>
      <c r="AS99" s="5">
        <f t="shared" si="202"/>
        <v>3.3893316859886648E-2</v>
      </c>
      <c r="AT99" s="5">
        <f t="shared" si="203"/>
        <v>9.5449097794138831E-3</v>
      </c>
      <c r="AU99" s="5">
        <f t="shared" si="204"/>
        <v>1.7920013174234466E-3</v>
      </c>
      <c r="AV99" s="5">
        <f t="shared" si="205"/>
        <v>2.5232837155045584E-4</v>
      </c>
      <c r="AW99" s="5">
        <f t="shared" si="206"/>
        <v>1.3665537343936554E-6</v>
      </c>
      <c r="AX99" s="5">
        <f t="shared" si="207"/>
        <v>1.1684588658588417E-6</v>
      </c>
      <c r="AY99" s="5">
        <f t="shared" si="208"/>
        <v>3.5906333345912281E-6</v>
      </c>
      <c r="AZ99" s="5">
        <f t="shared" si="209"/>
        <v>5.5169454912738233E-6</v>
      </c>
      <c r="BA99" s="5">
        <f t="shared" si="210"/>
        <v>5.6511270143658546E-6</v>
      </c>
      <c r="BB99" s="5">
        <f t="shared" si="211"/>
        <v>4.3414290457021427E-6</v>
      </c>
      <c r="BC99" s="5">
        <f t="shared" si="212"/>
        <v>2.6682120024486855E-6</v>
      </c>
      <c r="BD99" s="5">
        <f t="shared" si="213"/>
        <v>3.0820004655940075E-2</v>
      </c>
      <c r="BE99" s="5">
        <f t="shared" si="214"/>
        <v>1.7358830064237486E-2</v>
      </c>
      <c r="BF99" s="5">
        <f t="shared" si="215"/>
        <v>4.8885291316949683E-3</v>
      </c>
      <c r="BG99" s="5">
        <f t="shared" si="216"/>
        <v>9.177929227947311E-4</v>
      </c>
      <c r="BH99" s="5">
        <f t="shared" si="217"/>
        <v>1.2923271393700913E-4</v>
      </c>
      <c r="BI99" s="5">
        <f t="shared" si="218"/>
        <v>1.4557614413211262E-5</v>
      </c>
      <c r="BJ99" s="8">
        <f t="shared" si="219"/>
        <v>4.0513615013173201E-2</v>
      </c>
      <c r="BK99" s="8">
        <f t="shared" si="220"/>
        <v>9.5936380435762345E-2</v>
      </c>
      <c r="BL99" s="8">
        <f t="shared" si="221"/>
        <v>0.69877786404626552</v>
      </c>
      <c r="BM99" s="8">
        <f t="shared" si="222"/>
        <v>0.66628673402325578</v>
      </c>
      <c r="BN99" s="8">
        <f t="shared" si="223"/>
        <v>0.29638925808932726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1.33720930232558</v>
      </c>
      <c r="F100">
        <f>VLOOKUP(B100,home!$B$2:$E$405,3,FALSE)</f>
        <v>1.27</v>
      </c>
      <c r="G100">
        <f>VLOOKUP(C100,away!$B$2:$E$405,4,FALSE)</f>
        <v>0.81</v>
      </c>
      <c r="H100">
        <f>VLOOKUP(A100,away!$A$2:$E$405,3,FALSE)</f>
        <v>1.3217054263565899</v>
      </c>
      <c r="I100">
        <f>VLOOKUP(C100,away!$B$2:$E$405,3,FALSE)</f>
        <v>1.04</v>
      </c>
      <c r="J100">
        <f>VLOOKUP(B100,home!$B$2:$E$405,4,FALSE)</f>
        <v>0.93</v>
      </c>
      <c r="K100" s="3">
        <f t="shared" si="168"/>
        <v>1.3755872093023243</v>
      </c>
      <c r="L100" s="3">
        <f t="shared" si="169"/>
        <v>1.2783534883720939</v>
      </c>
      <c r="M100" s="5">
        <f t="shared" si="170"/>
        <v>7.0373345844359114E-2</v>
      </c>
      <c r="N100" s="5">
        <f t="shared" si="171"/>
        <v>9.6804674419309275E-2</v>
      </c>
      <c r="O100" s="5">
        <f t="shared" si="172"/>
        <v>8.9962012148552289E-2</v>
      </c>
      <c r="P100" s="5">
        <f t="shared" si="173"/>
        <v>0.12375059323464883</v>
      </c>
      <c r="Q100" s="5">
        <f t="shared" si="174"/>
        <v>6.6581635965938885E-2</v>
      </c>
      <c r="R100" s="5">
        <f t="shared" si="175"/>
        <v>5.7501626025537267E-2</v>
      </c>
      <c r="S100" s="5">
        <f t="shared" si="176"/>
        <v>5.4403443314309359E-2</v>
      </c>
      <c r="T100" s="5">
        <f t="shared" si="177"/>
        <v>8.5114866598578851E-2</v>
      </c>
      <c r="U100" s="5">
        <f t="shared" si="178"/>
        <v>7.90985012748147E-2</v>
      </c>
      <c r="V100" s="5">
        <f t="shared" si="179"/>
        <v>1.0629747990482365E-2</v>
      </c>
      <c r="W100" s="5">
        <f t="shared" si="180"/>
        <v>3.0529615603056375E-2</v>
      </c>
      <c r="X100" s="5">
        <f t="shared" si="181"/>
        <v>3.9027640604826226E-2</v>
      </c>
      <c r="Y100" s="5">
        <f t="shared" si="182"/>
        <v>2.4945560255055999E-2</v>
      </c>
      <c r="Z100" s="5">
        <f t="shared" si="183"/>
        <v>2.450246807227105E-2</v>
      </c>
      <c r="AA100" s="5">
        <f t="shared" si="184"/>
        <v>3.3705281676554635E-2</v>
      </c>
      <c r="AB100" s="5">
        <f t="shared" si="185"/>
        <v>2.318227718010028E-2</v>
      </c>
      <c r="AC100" s="5">
        <f t="shared" si="186"/>
        <v>1.1682669091312382E-3</v>
      </c>
      <c r="AD100" s="5">
        <f t="shared" si="187"/>
        <v>1.0499037182120257E-2</v>
      </c>
      <c r="AE100" s="5">
        <f t="shared" si="188"/>
        <v>1.3421480806311751E-2</v>
      </c>
      <c r="AF100" s="5">
        <f t="shared" si="189"/>
        <v>8.5786984039338682E-3</v>
      </c>
      <c r="AG100" s="5">
        <f t="shared" si="190"/>
        <v>3.6555363434536579E-3</v>
      </c>
      <c r="AH100" s="5">
        <f t="shared" si="191"/>
        <v>7.8307038834783873E-3</v>
      </c>
      <c r="AI100" s="5">
        <f t="shared" si="192"/>
        <v>1.0771816101946909E-2</v>
      </c>
      <c r="AJ100" s="5">
        <f t="shared" si="193"/>
        <v>7.4087862253974955E-3</v>
      </c>
      <c r="AK100" s="5">
        <f t="shared" si="194"/>
        <v>3.3971438560373469E-3</v>
      </c>
      <c r="AL100" s="5">
        <f t="shared" si="195"/>
        <v>8.2175273224124334E-5</v>
      </c>
      <c r="AM100" s="5">
        <f t="shared" si="196"/>
        <v>2.8884682515428277E-3</v>
      </c>
      <c r="AN100" s="5">
        <f t="shared" si="197"/>
        <v>3.692483465411817E-3</v>
      </c>
      <c r="AO100" s="5">
        <f t="shared" si="198"/>
        <v>2.3601495593827374E-3</v>
      </c>
      <c r="AP100" s="5">
        <f t="shared" si="199"/>
        <v>1.0057018074389277E-3</v>
      </c>
      <c r="AQ100" s="5">
        <f t="shared" si="200"/>
        <v>3.2141060345041827E-4</v>
      </c>
      <c r="AR100" s="5">
        <f t="shared" si="201"/>
        <v>2.0020815251706988E-3</v>
      </c>
      <c r="AS100" s="5">
        <f t="shared" si="202"/>
        <v>2.7540377380053022E-3</v>
      </c>
      <c r="AT100" s="5">
        <f t="shared" si="203"/>
        <v>1.8942095431680002E-3</v>
      </c>
      <c r="AU100" s="5">
        <f t="shared" si="204"/>
        <v>8.6855013977343322E-4</v>
      </c>
      <c r="AV100" s="5">
        <f t="shared" si="205"/>
        <v>2.9869161572752026E-4</v>
      </c>
      <c r="AW100" s="5">
        <f t="shared" si="206"/>
        <v>4.0140034904358821E-6</v>
      </c>
      <c r="AX100" s="5">
        <f t="shared" si="207"/>
        <v>6.6222333021635966E-4</v>
      </c>
      <c r="AY100" s="5">
        <f t="shared" si="208"/>
        <v>8.4655550426346847E-4</v>
      </c>
      <c r="AZ100" s="5">
        <f t="shared" si="209"/>
        <v>5.4109859098790114E-4</v>
      </c>
      <c r="BA100" s="5">
        <f t="shared" si="210"/>
        <v>2.3057175711420274E-4</v>
      </c>
      <c r="BB100" s="5">
        <f t="shared" si="211"/>
        <v>7.3688052506756067E-5</v>
      </c>
      <c r="BC100" s="5">
        <f t="shared" si="212"/>
        <v>1.8839875794671516E-5</v>
      </c>
      <c r="BD100" s="5">
        <f t="shared" si="213"/>
        <v>4.2656131695121397E-4</v>
      </c>
      <c r="BE100" s="5">
        <f t="shared" si="214"/>
        <v>5.8677229158124466E-4</v>
      </c>
      <c r="BF100" s="5">
        <f t="shared" si="215"/>
        <v>4.0357822953608705E-4</v>
      </c>
      <c r="BG100" s="5">
        <f t="shared" si="216"/>
        <v>1.8505235016757292E-4</v>
      </c>
      <c r="BH100" s="5">
        <f t="shared" si="217"/>
        <v>6.3638911485462061E-5</v>
      </c>
      <c r="BI100" s="5">
        <f t="shared" si="218"/>
        <v>1.7508174530664873E-5</v>
      </c>
      <c r="BJ100" s="8">
        <f t="shared" si="219"/>
        <v>0.39179993698069526</v>
      </c>
      <c r="BK100" s="8">
        <f t="shared" si="220"/>
        <v>0.26125412807041853</v>
      </c>
      <c r="BL100" s="8">
        <f t="shared" si="221"/>
        <v>0.32235883020851652</v>
      </c>
      <c r="BM100" s="8">
        <f t="shared" si="222"/>
        <v>0.49409893419278261</v>
      </c>
      <c r="BN100" s="8">
        <f t="shared" si="223"/>
        <v>0.50497388763834561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1.5798319327731101</v>
      </c>
      <c r="F101">
        <f>VLOOKUP(B101,home!$B$2:$E$405,3,FALSE)</f>
        <v>0.26</v>
      </c>
      <c r="G101">
        <f>VLOOKUP(C101,away!$B$2:$E$405,4,FALSE)</f>
        <v>0.53</v>
      </c>
      <c r="H101">
        <f>VLOOKUP(A101,away!$A$2:$E$405,3,FALSE)</f>
        <v>1.3907563025210099</v>
      </c>
      <c r="I101">
        <f>VLOOKUP(C101,away!$B$2:$E$405,3,FALSE)</f>
        <v>1.32</v>
      </c>
      <c r="J101">
        <f>VLOOKUP(B101,home!$B$2:$E$405,4,FALSE)</f>
        <v>1.2</v>
      </c>
      <c r="K101" s="3">
        <f t="shared" si="168"/>
        <v>0.2177008403361346</v>
      </c>
      <c r="L101" s="3">
        <f t="shared" si="169"/>
        <v>2.2029579831932797</v>
      </c>
      <c r="M101" s="5">
        <f t="shared" si="170"/>
        <v>8.8863053099437983E-2</v>
      </c>
      <c r="N101" s="5">
        <f t="shared" si="171"/>
        <v>1.9345561334582199E-2</v>
      </c>
      <c r="O101" s="5">
        <f t="shared" si="172"/>
        <v>0.1957615722363352</v>
      </c>
      <c r="P101" s="5">
        <f t="shared" si="173"/>
        <v>4.2617458781373088E-2</v>
      </c>
      <c r="Q101" s="5">
        <f t="shared" si="174"/>
        <v>2.1057724796563889E-3</v>
      </c>
      <c r="R101" s="5">
        <f t="shared" si="175"/>
        <v>0.2156272591802513</v>
      </c>
      <c r="S101" s="5">
        <f t="shared" si="176"/>
        <v>5.10968206029802E-3</v>
      </c>
      <c r="T101" s="5">
        <f t="shared" si="177"/>
        <v>4.63892829484775E-3</v>
      </c>
      <c r="U101" s="5">
        <f t="shared" si="178"/>
        <v>4.6942235522918201E-2</v>
      </c>
      <c r="V101" s="5">
        <f t="shared" si="179"/>
        <v>2.7228121999139075E-4</v>
      </c>
      <c r="W101" s="5">
        <f t="shared" si="180"/>
        <v>1.5280947945930058E-4</v>
      </c>
      <c r="X101" s="5">
        <f t="shared" si="181"/>
        <v>3.3663286268247565E-4</v>
      </c>
      <c r="Y101" s="5">
        <f t="shared" si="182"/>
        <v>3.7079402612578348E-4</v>
      </c>
      <c r="Z101" s="5">
        <f t="shared" si="183"/>
        <v>0.15833926400174034</v>
      </c>
      <c r="AA101" s="5">
        <f t="shared" si="184"/>
        <v>3.4470590831383936E-2</v>
      </c>
      <c r="AB101" s="5">
        <f t="shared" si="185"/>
        <v>3.7521382954376699E-3</v>
      </c>
      <c r="AC101" s="5">
        <f t="shared" si="186"/>
        <v>8.1613879905607716E-6</v>
      </c>
      <c r="AD101" s="5">
        <f t="shared" si="187"/>
        <v>8.3166880224042603E-6</v>
      </c>
      <c r="AE101" s="5">
        <f t="shared" si="188"/>
        <v>1.8321314272683394E-5</v>
      </c>
      <c r="AF101" s="5">
        <f t="shared" si="189"/>
        <v>2.0180542769800432E-5</v>
      </c>
      <c r="AG101" s="5">
        <f t="shared" si="190"/>
        <v>1.4818962599968428E-5</v>
      </c>
      <c r="AH101" s="5">
        <f t="shared" si="191"/>
        <v>8.7203686421395546E-2</v>
      </c>
      <c r="AI101" s="5">
        <f t="shared" si="192"/>
        <v>1.8984315814346578E-2</v>
      </c>
      <c r="AJ101" s="5">
        <f t="shared" si="193"/>
        <v>2.0664507529949095E-3</v>
      </c>
      <c r="AK101" s="5">
        <f t="shared" si="194"/>
        <v>1.4995602181340996E-4</v>
      </c>
      <c r="AL101" s="5">
        <f t="shared" si="195"/>
        <v>1.5656343290267484E-7</v>
      </c>
      <c r="AM101" s="5">
        <f t="shared" si="196"/>
        <v>3.6210999425817478E-7</v>
      </c>
      <c r="AN101" s="5">
        <f t="shared" si="197"/>
        <v>7.9771310264511871E-7</v>
      </c>
      <c r="AO101" s="5">
        <f t="shared" si="198"/>
        <v>8.7866422388497227E-7</v>
      </c>
      <c r="AP101" s="5">
        <f t="shared" si="199"/>
        <v>6.452201221845757E-7</v>
      </c>
      <c r="AQ101" s="5">
        <f t="shared" si="200"/>
        <v>3.5534820477086357E-7</v>
      </c>
      <c r="AR101" s="5">
        <f t="shared" si="201"/>
        <v>3.8421211433179336E-2</v>
      </c>
      <c r="AS101" s="5">
        <f t="shared" si="202"/>
        <v>8.3643300157354439E-3</v>
      </c>
      <c r="AT101" s="5">
        <f t="shared" si="203"/>
        <v>9.1046083663717998E-4</v>
      </c>
      <c r="AU101" s="5">
        <f t="shared" si="204"/>
        <v>6.6069363076351408E-5</v>
      </c>
      <c r="AV101" s="5">
        <f t="shared" si="205"/>
        <v>3.5958389655487221E-6</v>
      </c>
      <c r="AW101" s="5">
        <f t="shared" si="206"/>
        <v>2.0857111075465902E-9</v>
      </c>
      <c r="AX101" s="5">
        <f t="shared" si="207"/>
        <v>1.313860834068624E-8</v>
      </c>
      <c r="AY101" s="5">
        <f t="shared" si="208"/>
        <v>2.894380213216456E-8</v>
      </c>
      <c r="AZ101" s="5">
        <f t="shared" si="209"/>
        <v>3.1880989985509294E-8</v>
      </c>
      <c r="BA101" s="5">
        <f t="shared" si="210"/>
        <v>2.3410827133560904E-8</v>
      </c>
      <c r="BB101" s="5">
        <f t="shared" si="211"/>
        <v>1.289326713175896E-8</v>
      </c>
      <c r="BC101" s="5">
        <f t="shared" si="212"/>
        <v>5.6806651514703835E-9</v>
      </c>
      <c r="BD101" s="5">
        <f t="shared" si="213"/>
        <v>1.410671907511322E-2</v>
      </c>
      <c r="BE101" s="5">
        <f t="shared" si="214"/>
        <v>3.0710445970379275E-3</v>
      </c>
      <c r="BF101" s="5">
        <f t="shared" si="215"/>
        <v>3.3428449474245128E-4</v>
      </c>
      <c r="BG101" s="5">
        <f t="shared" si="216"/>
        <v>2.4258005138923935E-5</v>
      </c>
      <c r="BH101" s="5">
        <f t="shared" si="217"/>
        <v>1.3202470259055033E-6</v>
      </c>
      <c r="BI101" s="5">
        <f t="shared" si="218"/>
        <v>5.7483777398182141E-8</v>
      </c>
      <c r="BJ101" s="8">
        <f t="shared" si="219"/>
        <v>2.7015290988826369E-2</v>
      </c>
      <c r="BK101" s="8">
        <f t="shared" si="220"/>
        <v>0.13687082205632609</v>
      </c>
      <c r="BL101" s="8">
        <f t="shared" si="221"/>
        <v>0.67026155646730656</v>
      </c>
      <c r="BM101" s="8">
        <f t="shared" si="222"/>
        <v>0.42816622954447198</v>
      </c>
      <c r="BN101" s="8">
        <f t="shared" si="223"/>
        <v>0.56432067711163614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1.4629629629629599</v>
      </c>
      <c r="F102">
        <f>VLOOKUP(B102,home!$B$2:$E$405,3,FALSE)</f>
        <v>1.47</v>
      </c>
      <c r="G102">
        <f>VLOOKUP(C102,away!$B$2:$E$405,4,FALSE)</f>
        <v>0.89</v>
      </c>
      <c r="H102">
        <f>VLOOKUP(A102,away!$A$2:$E$405,3,FALSE)</f>
        <v>1.1481481481481499</v>
      </c>
      <c r="I102">
        <f>VLOOKUP(C102,away!$B$2:$E$405,3,FALSE)</f>
        <v>0.63</v>
      </c>
      <c r="J102">
        <f>VLOOKUP(B102,home!$B$2:$E$405,4,FALSE)</f>
        <v>0.74</v>
      </c>
      <c r="K102" s="3">
        <f t="shared" si="168"/>
        <v>1.9139944444444406</v>
      </c>
      <c r="L102" s="3">
        <f t="shared" si="169"/>
        <v>0.53526666666666756</v>
      </c>
      <c r="M102" s="5">
        <f t="shared" si="170"/>
        <v>8.6357371433705171E-2</v>
      </c>
      <c r="N102" s="5">
        <f t="shared" si="171"/>
        <v>0.16528752916093672</v>
      </c>
      <c r="O102" s="5">
        <f t="shared" si="172"/>
        <v>4.6224222349414659E-2</v>
      </c>
      <c r="P102" s="5">
        <f t="shared" si="173"/>
        <v>8.8472904775544189E-2</v>
      </c>
      <c r="Q102" s="5">
        <f t="shared" si="174"/>
        <v>0.15817970627499073</v>
      </c>
      <c r="R102" s="5">
        <f t="shared" si="175"/>
        <v>1.237114270811503E-2</v>
      </c>
      <c r="S102" s="5">
        <f t="shared" si="176"/>
        <v>2.266006580987558E-2</v>
      </c>
      <c r="T102" s="5">
        <f t="shared" si="177"/>
        <v>8.4668324112126825E-2</v>
      </c>
      <c r="U102" s="5">
        <f t="shared" si="178"/>
        <v>2.3678298414761517E-2</v>
      </c>
      <c r="V102" s="5">
        <f t="shared" si="179"/>
        <v>2.5794643446580257E-3</v>
      </c>
      <c r="W102" s="5">
        <f t="shared" si="180"/>
        <v>0.10091835967806191</v>
      </c>
      <c r="X102" s="5">
        <f t="shared" si="181"/>
        <v>5.4018233990344021E-2</v>
      </c>
      <c r="Y102" s="5">
        <f t="shared" si="182"/>
        <v>1.4457080023615763E-2</v>
      </c>
      <c r="Z102" s="5">
        <f t="shared" si="183"/>
        <v>2.2072867734101278E-3</v>
      </c>
      <c r="AA102" s="5">
        <f t="shared" si="184"/>
        <v>4.224734621602679E-3</v>
      </c>
      <c r="AB102" s="5">
        <f t="shared" si="185"/>
        <v>4.0430592974998077E-3</v>
      </c>
      <c r="AC102" s="5">
        <f t="shared" si="186"/>
        <v>1.651659113953255E-4</v>
      </c>
      <c r="AD102" s="5">
        <f t="shared" si="187"/>
        <v>4.828929494156408E-2</v>
      </c>
      <c r="AE102" s="5">
        <f t="shared" si="188"/>
        <v>2.5847649939054571E-2</v>
      </c>
      <c r="AF102" s="5">
        <f t="shared" si="189"/>
        <v>6.9176927120223166E-3</v>
      </c>
      <c r="AG102" s="5">
        <f t="shared" si="190"/>
        <v>1.2342701063294951E-3</v>
      </c>
      <c r="AH102" s="5">
        <f t="shared" si="191"/>
        <v>2.9537175839516568E-4</v>
      </c>
      <c r="AI102" s="5">
        <f t="shared" si="192"/>
        <v>5.6533990461413261E-4</v>
      </c>
      <c r="AJ102" s="5">
        <f t="shared" si="193"/>
        <v>5.4102871832709999E-4</v>
      </c>
      <c r="AK102" s="5">
        <f t="shared" si="194"/>
        <v>3.4517532038765529E-4</v>
      </c>
      <c r="AL102" s="5">
        <f t="shared" si="195"/>
        <v>6.768482045455722E-6</v>
      </c>
      <c r="AM102" s="5">
        <f t="shared" si="196"/>
        <v>1.8485088448858534E-2</v>
      </c>
      <c r="AN102" s="5">
        <f t="shared" si="197"/>
        <v>9.8944516770590255E-3</v>
      </c>
      <c r="AO102" s="5">
        <f t="shared" si="198"/>
        <v>2.6480850838369015E-3</v>
      </c>
      <c r="AP102" s="5">
        <f t="shared" si="199"/>
        <v>4.7247722529170045E-4</v>
      </c>
      <c r="AQ102" s="5">
        <f t="shared" si="200"/>
        <v>6.3225327364451131E-5</v>
      </c>
      <c r="AR102" s="5">
        <f t="shared" si="201"/>
        <v>3.1620531308730531E-5</v>
      </c>
      <c r="AS102" s="5">
        <f t="shared" si="202"/>
        <v>6.0521521255291723E-5</v>
      </c>
      <c r="AT102" s="5">
        <f t="shared" si="203"/>
        <v>5.7918927725977261E-5</v>
      </c>
      <c r="AU102" s="5">
        <f t="shared" si="204"/>
        <v>3.6952168631899861E-5</v>
      </c>
      <c r="AV102" s="5">
        <f t="shared" si="205"/>
        <v>1.7681561367907612E-5</v>
      </c>
      <c r="AW102" s="5">
        <f t="shared" si="206"/>
        <v>1.9261923431950209E-7</v>
      </c>
      <c r="AX102" s="5">
        <f t="shared" si="207"/>
        <v>5.8967260993632239E-3</v>
      </c>
      <c r="AY102" s="5">
        <f t="shared" si="208"/>
        <v>3.1563209234524931E-3</v>
      </c>
      <c r="AZ102" s="5">
        <f t="shared" si="209"/>
        <v>8.44736689813337E-4</v>
      </c>
      <c r="BA102" s="5">
        <f t="shared" si="210"/>
        <v>1.5071979738913988E-4</v>
      </c>
      <c r="BB102" s="5">
        <f t="shared" si="211"/>
        <v>2.0168820887290096E-5</v>
      </c>
      <c r="BC102" s="5">
        <f t="shared" si="212"/>
        <v>2.1591395053873666E-6</v>
      </c>
      <c r="BD102" s="5">
        <f t="shared" si="213"/>
        <v>2.8209027319755306E-6</v>
      </c>
      <c r="BE102" s="5">
        <f t="shared" si="214"/>
        <v>5.3991921573193095E-6</v>
      </c>
      <c r="BF102" s="5">
        <f t="shared" si="215"/>
        <v>5.1670118967985782E-6</v>
      </c>
      <c r="BG102" s="5">
        <f t="shared" si="216"/>
        <v>3.2965440216169373E-6</v>
      </c>
      <c r="BH102" s="5">
        <f t="shared" si="217"/>
        <v>1.5773917358103377E-6</v>
      </c>
      <c r="BI102" s="5">
        <f t="shared" si="218"/>
        <v>6.0382380381071185E-7</v>
      </c>
      <c r="BJ102" s="8">
        <f t="shared" si="219"/>
        <v>0.70145230017186788</v>
      </c>
      <c r="BK102" s="8">
        <f t="shared" si="220"/>
        <v>0.20339806168067623</v>
      </c>
      <c r="BL102" s="8">
        <f t="shared" si="221"/>
        <v>9.2511932669754882E-2</v>
      </c>
      <c r="BM102" s="8">
        <f t="shared" si="222"/>
        <v>0.43952057628878449</v>
      </c>
      <c r="BN102" s="8">
        <f t="shared" si="223"/>
        <v>0.55689287670270649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1.4629629629629599</v>
      </c>
      <c r="F103">
        <f>VLOOKUP(B103,home!$B$2:$E$405,3,FALSE)</f>
        <v>0.89</v>
      </c>
      <c r="G103">
        <f>VLOOKUP(C103,away!$B$2:$E$405,4,FALSE)</f>
        <v>0.47</v>
      </c>
      <c r="H103">
        <f>VLOOKUP(A103,away!$A$2:$E$405,3,FALSE)</f>
        <v>1.1481481481481499</v>
      </c>
      <c r="I103">
        <f>VLOOKUP(C103,away!$B$2:$E$405,3,FALSE)</f>
        <v>0.79</v>
      </c>
      <c r="J103">
        <f>VLOOKUP(B103,home!$B$2:$E$405,4,FALSE)</f>
        <v>1.34</v>
      </c>
      <c r="K103" s="3">
        <f t="shared" si="168"/>
        <v>0.61195740740740612</v>
      </c>
      <c r="L103" s="3">
        <f t="shared" si="169"/>
        <v>1.2154296296296316</v>
      </c>
      <c r="M103" s="5">
        <f t="shared" si="170"/>
        <v>0.16083327058167432</v>
      </c>
      <c r="N103" s="5">
        <f t="shared" si="171"/>
        <v>9.8423111290015242E-2</v>
      </c>
      <c r="O103" s="5">
        <f t="shared" si="172"/>
        <v>0.19548152249520673</v>
      </c>
      <c r="P103" s="5">
        <f t="shared" si="173"/>
        <v>0.11962636570221924</v>
      </c>
      <c r="Q103" s="5">
        <f t="shared" si="174"/>
        <v>3.0115376007004164E-2</v>
      </c>
      <c r="R103" s="5">
        <f t="shared" si="175"/>
        <v>0.11879701724289282</v>
      </c>
      <c r="S103" s="5">
        <f t="shared" si="176"/>
        <v>2.224425847861802E-2</v>
      </c>
      <c r="T103" s="5">
        <f t="shared" si="177"/>
        <v>3.6603120306350163E-2</v>
      </c>
      <c r="U103" s="5">
        <f t="shared" si="178"/>
        <v>7.2698714679693605E-2</v>
      </c>
      <c r="V103" s="5">
        <f t="shared" si="179"/>
        <v>1.8383425476816949E-3</v>
      </c>
      <c r="W103" s="5">
        <f t="shared" si="180"/>
        <v>6.1431091414484917E-3</v>
      </c>
      <c r="X103" s="5">
        <f t="shared" si="181"/>
        <v>7.4665168685651437E-3</v>
      </c>
      <c r="Y103" s="5">
        <f t="shared" si="182"/>
        <v>4.5375129160917654E-3</v>
      </c>
      <c r="Z103" s="5">
        <f t="shared" si="183"/>
        <v>4.8129804889544735E-2</v>
      </c>
      <c r="AA103" s="5">
        <f t="shared" si="184"/>
        <v>2.945339061923009E-2</v>
      </c>
      <c r="AB103" s="5">
        <f t="shared" si="185"/>
        <v>9.0121102813508318E-3</v>
      </c>
      <c r="AC103" s="5">
        <f t="shared" si="186"/>
        <v>8.5458934079517409E-5</v>
      </c>
      <c r="AD103" s="5">
        <f t="shared" si="187"/>
        <v>9.3983028590538867E-4</v>
      </c>
      <c r="AE103" s="5">
        <f t="shared" si="188"/>
        <v>1.1422975763126972E-3</v>
      </c>
      <c r="AF103" s="5">
        <f t="shared" si="189"/>
        <v>6.9419116005228385E-4</v>
      </c>
      <c r="AG103" s="5">
        <f t="shared" si="190"/>
        <v>2.8124683485150392E-4</v>
      </c>
      <c r="AH103" s="5">
        <f t="shared" si="191"/>
        <v>1.4624597732761448E-2</v>
      </c>
      <c r="AI103" s="5">
        <f t="shared" si="192"/>
        <v>8.9496309129169244E-3</v>
      </c>
      <c r="AJ103" s="5">
        <f t="shared" si="193"/>
        <v>2.7383964653609092E-3</v>
      </c>
      <c r="AK103" s="5">
        <f t="shared" si="194"/>
        <v>5.5859400046528898E-4</v>
      </c>
      <c r="AL103" s="5">
        <f t="shared" si="195"/>
        <v>2.5425440056637232E-6</v>
      </c>
      <c r="AM103" s="5">
        <f t="shared" si="196"/>
        <v>1.1502722103312459E-4</v>
      </c>
      <c r="AN103" s="5">
        <f t="shared" si="197"/>
        <v>1.398074926576164E-4</v>
      </c>
      <c r="AO103" s="5">
        <f t="shared" si="198"/>
        <v>8.4963084510147083E-5</v>
      </c>
      <c r="AP103" s="5">
        <f t="shared" si="199"/>
        <v>3.4422216779453055E-5</v>
      </c>
      <c r="AQ103" s="5">
        <f t="shared" si="200"/>
        <v>1.045944554782038E-5</v>
      </c>
      <c r="AR103" s="5">
        <f t="shared" si="201"/>
        <v>3.5550338811625175E-3</v>
      </c>
      <c r="AS103" s="5">
        <f t="shared" si="202"/>
        <v>2.1755293171617025E-3</v>
      </c>
      <c r="AT103" s="5">
        <f t="shared" si="203"/>
        <v>6.6566564033454013E-4</v>
      </c>
      <c r="AU103" s="5">
        <f t="shared" si="204"/>
        <v>1.3578633981977203E-4</v>
      </c>
      <c r="AV103" s="5">
        <f t="shared" si="205"/>
        <v>2.0773864119362178E-5</v>
      </c>
      <c r="AW103" s="5">
        <f t="shared" si="206"/>
        <v>5.2531160225654918E-8</v>
      </c>
      <c r="AX103" s="5">
        <f t="shared" si="207"/>
        <v>1.1731959994118262E-5</v>
      </c>
      <c r="AY103" s="5">
        <f t="shared" si="208"/>
        <v>1.4259371790480815E-5</v>
      </c>
      <c r="AZ103" s="5">
        <f t="shared" si="209"/>
        <v>8.6656314870276582E-6</v>
      </c>
      <c r="BA103" s="5">
        <f t="shared" si="210"/>
        <v>3.5108217562616337E-6</v>
      </c>
      <c r="BB103" s="5">
        <f t="shared" si="211"/>
        <v>1.0667891967271825E-6</v>
      </c>
      <c r="BC103" s="5">
        <f t="shared" si="212"/>
        <v>2.5932143965420224E-7</v>
      </c>
      <c r="BD103" s="5">
        <f t="shared" si="213"/>
        <v>7.2014891891702428E-4</v>
      </c>
      <c r="BE103" s="5">
        <f t="shared" si="214"/>
        <v>4.4070046536770843E-4</v>
      </c>
      <c r="BF103" s="5">
        <f t="shared" si="215"/>
        <v>1.3484495711483011E-4</v>
      </c>
      <c r="BG103" s="5">
        <f t="shared" si="216"/>
        <v>2.7506456785984773E-5</v>
      </c>
      <c r="BH103" s="5">
        <f t="shared" si="217"/>
        <v>4.2081949954287727E-6</v>
      </c>
      <c r="BI103" s="5">
        <f t="shared" si="218"/>
        <v>5.1504721985348259E-7</v>
      </c>
      <c r="BJ103" s="8">
        <f t="shared" si="219"/>
        <v>0.18677048574278929</v>
      </c>
      <c r="BK103" s="8">
        <f t="shared" si="220"/>
        <v>0.30464449816006894</v>
      </c>
      <c r="BL103" s="8">
        <f t="shared" si="221"/>
        <v>0.4601946875128774</v>
      </c>
      <c r="BM103" s="8">
        <f t="shared" si="222"/>
        <v>0.2764486061456376</v>
      </c>
      <c r="BN103" s="8">
        <f t="shared" si="223"/>
        <v>0.72327666331901252</v>
      </c>
    </row>
    <row r="104" spans="1:66" x14ac:dyDescent="0.25">
      <c r="A104" t="s">
        <v>40</v>
      </c>
      <c r="B104" t="s">
        <v>332</v>
      </c>
      <c r="C104" t="s">
        <v>238</v>
      </c>
      <c r="D104" s="11">
        <v>44289</v>
      </c>
      <c r="E104">
        <f>VLOOKUP(A104,home!$A$2:$E$405,3,FALSE)</f>
        <v>1.4629629629629599</v>
      </c>
      <c r="F104">
        <f>VLOOKUP(B104,home!$B$2:$E$405,3,FALSE)</f>
        <v>1.1000000000000001</v>
      </c>
      <c r="G104">
        <f>VLOOKUP(C104,away!$B$2:$E$405,4,FALSE)</f>
        <v>0.74</v>
      </c>
      <c r="H104">
        <f>VLOOKUP(A104,away!$A$2:$E$405,3,FALSE)</f>
        <v>1.1481481481481499</v>
      </c>
      <c r="I104">
        <f>VLOOKUP(C104,away!$B$2:$E$405,3,FALSE)</f>
        <v>0.53</v>
      </c>
      <c r="J104">
        <f>VLOOKUP(B104,home!$B$2:$E$405,4,FALSE)</f>
        <v>1.07</v>
      </c>
      <c r="K104" s="3">
        <f t="shared" si="168"/>
        <v>1.1908518518518494</v>
      </c>
      <c r="L104" s="3">
        <f t="shared" si="169"/>
        <v>0.65111481481481581</v>
      </c>
      <c r="M104" s="5">
        <f t="shared" si="170"/>
        <v>0.15850539210292108</v>
      </c>
      <c r="N104" s="5">
        <f t="shared" si="171"/>
        <v>0.18875643971426706</v>
      </c>
      <c r="O104" s="5">
        <f t="shared" si="172"/>
        <v>0.10320520902624322</v>
      </c>
      <c r="P104" s="5">
        <f t="shared" si="173"/>
        <v>0.12290211428965893</v>
      </c>
      <c r="Q104" s="5">
        <f t="shared" si="174"/>
        <v>0.1123904778913485</v>
      </c>
      <c r="R104" s="5">
        <f t="shared" si="175"/>
        <v>3.3599220281523359E-2</v>
      </c>
      <c r="S104" s="5">
        <f t="shared" si="176"/>
        <v>2.3823999765037056E-2</v>
      </c>
      <c r="T104" s="5">
        <f t="shared" si="177"/>
        <v>7.3179105199174019E-2</v>
      </c>
      <c r="U104" s="5">
        <f t="shared" si="178"/>
        <v>4.0011693693030301E-2</v>
      </c>
      <c r="V104" s="5">
        <f t="shared" si="179"/>
        <v>2.0525203893085957E-3</v>
      </c>
      <c r="W104" s="5">
        <f t="shared" si="180"/>
        <v>4.4613469575808903E-2</v>
      </c>
      <c r="X104" s="5">
        <f t="shared" si="181"/>
        <v>2.9048490981099229E-2</v>
      </c>
      <c r="Y104" s="5">
        <f t="shared" si="182"/>
        <v>9.4569514129041361E-3</v>
      </c>
      <c r="Z104" s="5">
        <f t="shared" si="183"/>
        <v>7.2923166971754286E-3</v>
      </c>
      <c r="AA104" s="5">
        <f t="shared" si="184"/>
        <v>8.6840688431215202E-3</v>
      </c>
      <c r="AB104" s="5">
        <f t="shared" si="185"/>
        <v>5.1707197317201071E-3</v>
      </c>
      <c r="AC104" s="5">
        <f t="shared" si="186"/>
        <v>9.9467868301627974E-5</v>
      </c>
      <c r="AD104" s="5">
        <f t="shared" si="187"/>
        <v>1.3282008215472036E-2</v>
      </c>
      <c r="AE104" s="5">
        <f t="shared" si="188"/>
        <v>8.6481123195859353E-3</v>
      </c>
      <c r="AF104" s="5">
        <f t="shared" si="189"/>
        <v>2.8154570257324617E-3</v>
      </c>
      <c r="AG104" s="5">
        <f t="shared" si="190"/>
        <v>6.1106192664295473E-4</v>
      </c>
      <c r="AH104" s="5">
        <f t="shared" si="191"/>
        <v>1.1870338589630917E-3</v>
      </c>
      <c r="AI104" s="5">
        <f t="shared" si="192"/>
        <v>1.4135814691570447E-3</v>
      </c>
      <c r="AJ104" s="5">
        <f t="shared" si="193"/>
        <v>8.4168305514456261E-4</v>
      </c>
      <c r="AK104" s="5">
        <f t="shared" si="194"/>
        <v>3.341066082970749E-4</v>
      </c>
      <c r="AL104" s="5">
        <f t="shared" si="195"/>
        <v>3.0850209336014482E-6</v>
      </c>
      <c r="AM104" s="5">
        <f t="shared" si="196"/>
        <v>3.1633808159412698E-3</v>
      </c>
      <c r="AN104" s="5">
        <f t="shared" si="197"/>
        <v>2.0597241141603407E-3</v>
      </c>
      <c r="AO104" s="5">
        <f t="shared" si="198"/>
        <v>6.7055844258056033E-4</v>
      </c>
      <c r="AP104" s="5">
        <f t="shared" si="199"/>
        <v>1.4553684538778431E-4</v>
      </c>
      <c r="AQ104" s="5">
        <f t="shared" si="200"/>
        <v>2.369029903334991E-5</v>
      </c>
      <c r="AR104" s="5">
        <f t="shared" si="201"/>
        <v>1.54579066251534E-4</v>
      </c>
      <c r="AS104" s="5">
        <f t="shared" si="202"/>
        <v>1.8408076730316896E-4</v>
      </c>
      <c r="AT104" s="5">
        <f t="shared" si="203"/>
        <v>1.096064613166441E-4</v>
      </c>
      <c r="AU104" s="5">
        <f t="shared" si="204"/>
        <v>4.3508352477951243E-5</v>
      </c>
      <c r="AV104" s="5">
        <f t="shared" si="205"/>
        <v>1.2953000529847802E-5</v>
      </c>
      <c r="AW104" s="5">
        <f t="shared" si="206"/>
        <v>6.6446319154114486E-8</v>
      </c>
      <c r="AX104" s="5">
        <f t="shared" si="207"/>
        <v>6.2785298379604542E-4</v>
      </c>
      <c r="AY104" s="5">
        <f t="shared" si="208"/>
        <v>4.0880437927529165E-4</v>
      </c>
      <c r="AZ104" s="5">
        <f t="shared" si="209"/>
        <v>1.3308929385365861E-4</v>
      </c>
      <c r="BA104" s="5">
        <f t="shared" si="210"/>
        <v>2.8885470307119846E-5</v>
      </c>
      <c r="BB104" s="5">
        <f t="shared" si="211"/>
        <v>4.7019394124647992E-6</v>
      </c>
      <c r="BC104" s="5">
        <f t="shared" si="212"/>
        <v>6.123004819635005E-7</v>
      </c>
      <c r="BD104" s="5">
        <f t="shared" si="213"/>
        <v>1.6774786682769107E-5</v>
      </c>
      <c r="BE104" s="5">
        <f t="shared" si="214"/>
        <v>1.9976285785595333E-5</v>
      </c>
      <c r="BF104" s="5">
        <f t="shared" si="215"/>
        <v>1.1894398460448993E-5</v>
      </c>
      <c r="BG104" s="5">
        <f t="shared" si="216"/>
        <v>4.7214888110964904E-6</v>
      </c>
      <c r="BH104" s="5">
        <f t="shared" si="217"/>
        <v>1.4056484235480097E-6</v>
      </c>
      <c r="BI104" s="5">
        <f t="shared" si="218"/>
        <v>3.3478380564695601E-7</v>
      </c>
      <c r="BJ104" s="8">
        <f t="shared" si="219"/>
        <v>0.49006841114626515</v>
      </c>
      <c r="BK104" s="8">
        <f t="shared" si="220"/>
        <v>0.3077953838154362</v>
      </c>
      <c r="BL104" s="8">
        <f t="shared" si="221"/>
        <v>0.19500715160704857</v>
      </c>
      <c r="BM104" s="8">
        <f t="shared" si="222"/>
        <v>0.28039567202700694</v>
      </c>
      <c r="BN104" s="8">
        <f t="shared" si="223"/>
        <v>0.71935885330596216</v>
      </c>
    </row>
    <row r="105" spans="1:66" x14ac:dyDescent="0.25">
      <c r="D105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4:66" x14ac:dyDescent="0.25">
      <c r="D145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4:66" x14ac:dyDescent="0.25">
      <c r="D146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4:66" x14ac:dyDescent="0.25">
      <c r="D147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4:66" x14ac:dyDescent="0.25">
      <c r="D148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4:66" x14ac:dyDescent="0.25">
      <c r="D149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4:66" x14ac:dyDescent="0.25">
      <c r="D150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4:66" x14ac:dyDescent="0.25">
      <c r="D15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4:66" x14ac:dyDescent="0.25">
      <c r="D152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4:66" x14ac:dyDescent="0.25">
      <c r="D153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4:66" x14ac:dyDescent="0.25">
      <c r="D154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4:66" s="10" customFormat="1" x14ac:dyDescent="0.25">
      <c r="D155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4:66" x14ac:dyDescent="0.25">
      <c r="D156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4:66" x14ac:dyDescent="0.25">
      <c r="D157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4:66" x14ac:dyDescent="0.25">
      <c r="D158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4:66" x14ac:dyDescent="0.25">
      <c r="D159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4:66" x14ac:dyDescent="0.25">
      <c r="D160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4:66" x14ac:dyDescent="0.25">
      <c r="D16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4:66" x14ac:dyDescent="0.25">
      <c r="D162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4:66" x14ac:dyDescent="0.25">
      <c r="D163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4:66" x14ac:dyDescent="0.25">
      <c r="D164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4:66" x14ac:dyDescent="0.25">
      <c r="D165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4:66" x14ac:dyDescent="0.25">
      <c r="D166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4:66" x14ac:dyDescent="0.25">
      <c r="D167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4:66" x14ac:dyDescent="0.25">
      <c r="D168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4:66" x14ac:dyDescent="0.25">
      <c r="D169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4:66" x14ac:dyDescent="0.25">
      <c r="D170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4:66" x14ac:dyDescent="0.25">
      <c r="D171"/>
      <c r="K171" s="3"/>
      <c r="L171" s="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8"/>
      <c r="BK171" s="8"/>
      <c r="BL171" s="8"/>
      <c r="BM171" s="8"/>
      <c r="BN171" s="8"/>
    </row>
    <row r="172" spans="4:66" x14ac:dyDescent="0.25">
      <c r="D172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4:66" x14ac:dyDescent="0.25">
      <c r="D173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4:66" x14ac:dyDescent="0.25">
      <c r="D174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4:66" x14ac:dyDescent="0.25">
      <c r="D175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4:66" x14ac:dyDescent="0.25">
      <c r="D17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4:66" x14ac:dyDescent="0.25">
      <c r="D177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4:66" x14ac:dyDescent="0.25">
      <c r="D178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4:66" x14ac:dyDescent="0.25">
      <c r="D179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4:66" x14ac:dyDescent="0.25">
      <c r="D180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4:66" x14ac:dyDescent="0.25">
      <c r="D181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4:66" x14ac:dyDescent="0.25">
      <c r="D182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4:66" x14ac:dyDescent="0.25">
      <c r="D183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4:66" x14ac:dyDescent="0.25">
      <c r="D184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4:66" x14ac:dyDescent="0.25">
      <c r="D185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4:66" x14ac:dyDescent="0.25">
      <c r="D18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4:66" x14ac:dyDescent="0.25">
      <c r="D187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4:66" x14ac:dyDescent="0.25">
      <c r="D188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4:66" s="10" customFormat="1" x14ac:dyDescent="0.25"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4:66" x14ac:dyDescent="0.25">
      <c r="D190" s="11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4:66" x14ac:dyDescent="0.25">
      <c r="D191" s="11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4:66" x14ac:dyDescent="0.25">
      <c r="D192" s="11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4:66" x14ac:dyDescent="0.25">
      <c r="D193" s="11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4:66" x14ac:dyDescent="0.25">
      <c r="D194" s="11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4:66" x14ac:dyDescent="0.25">
      <c r="D195" s="11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4:66" x14ac:dyDescent="0.25">
      <c r="D196" s="11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4:66" x14ac:dyDescent="0.25">
      <c r="D197" s="11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4:66" x14ac:dyDescent="0.25">
      <c r="D198" s="11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4:66" x14ac:dyDescent="0.25">
      <c r="D199" s="11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4:66" x14ac:dyDescent="0.25">
      <c r="D200" s="11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4:66" x14ac:dyDescent="0.25">
      <c r="D201" s="11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4:66" x14ac:dyDescent="0.25">
      <c r="D202" s="11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4:66" x14ac:dyDescent="0.25">
      <c r="D203" s="11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4:66" x14ac:dyDescent="0.25">
      <c r="D204" s="11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4:66" x14ac:dyDescent="0.25">
      <c r="D205" s="11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4:66" x14ac:dyDescent="0.25">
      <c r="D206" s="11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4:66" x14ac:dyDescent="0.25">
      <c r="D207" s="11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4:66" x14ac:dyDescent="0.25">
      <c r="D208" s="11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4:66" x14ac:dyDescent="0.25">
      <c r="D209" s="11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4:66" x14ac:dyDescent="0.25">
      <c r="D210" s="11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4:66" x14ac:dyDescent="0.25">
      <c r="D211" s="11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4:66" x14ac:dyDescent="0.25">
      <c r="D212" s="11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4:66" x14ac:dyDescent="0.25">
      <c r="D213" s="11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4:66" x14ac:dyDescent="0.25">
      <c r="D214" s="11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4:66" x14ac:dyDescent="0.25">
      <c r="D215" s="11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4:66" x14ac:dyDescent="0.25">
      <c r="D216" s="11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4:66" x14ac:dyDescent="0.25">
      <c r="D217" s="11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4:66" x14ac:dyDescent="0.25">
      <c r="D218" s="11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4:66" x14ac:dyDescent="0.25">
      <c r="D219" s="11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4:66" x14ac:dyDescent="0.25">
      <c r="D220" s="11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4:66" x14ac:dyDescent="0.25">
      <c r="D221" s="11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4:66" x14ac:dyDescent="0.25">
      <c r="D222" s="11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4:66" x14ac:dyDescent="0.25">
      <c r="D223" s="11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4:66" x14ac:dyDescent="0.25">
      <c r="D224" s="11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4:66" x14ac:dyDescent="0.25">
      <c r="D225" s="11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4:66" x14ac:dyDescent="0.25">
      <c r="D226" s="11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4:66" x14ac:dyDescent="0.25">
      <c r="D227" s="11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4:66" x14ac:dyDescent="0.25">
      <c r="D228" s="11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4:66" x14ac:dyDescent="0.25">
      <c r="D229" s="11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4:66" s="10" customFormat="1" x14ac:dyDescent="0.25">
      <c r="D230" s="15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4:66" x14ac:dyDescent="0.25">
      <c r="D231" s="11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4:66" x14ac:dyDescent="0.25">
      <c r="D232" s="11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4:66" x14ac:dyDescent="0.25">
      <c r="D233" s="11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4:66" x14ac:dyDescent="0.25">
      <c r="D234" s="11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4:66" x14ac:dyDescent="0.25">
      <c r="D235" s="11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4:66" x14ac:dyDescent="0.25">
      <c r="D236" s="11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4:66" x14ac:dyDescent="0.25">
      <c r="D237" s="11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4:66" x14ac:dyDescent="0.25">
      <c r="D238" s="11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4:66" x14ac:dyDescent="0.25">
      <c r="D239" s="11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4:66" x14ac:dyDescent="0.25">
      <c r="D240" s="11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4:66" x14ac:dyDescent="0.25">
      <c r="D241" s="11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4:66" x14ac:dyDescent="0.25">
      <c r="D242" s="11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4:66" x14ac:dyDescent="0.25">
      <c r="D243" s="11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4:66" x14ac:dyDescent="0.25">
      <c r="D244" s="11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4:66" x14ac:dyDescent="0.25">
      <c r="D245" s="11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4:66" x14ac:dyDescent="0.25">
      <c r="D246" s="11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4:66" x14ac:dyDescent="0.25">
      <c r="D247" s="11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4:66" x14ac:dyDescent="0.25">
      <c r="D248" s="11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4:66" x14ac:dyDescent="0.25">
      <c r="D249" s="11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4:66" x14ac:dyDescent="0.25">
      <c r="D250" s="11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4:66" x14ac:dyDescent="0.25">
      <c r="D251" s="11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4:66" x14ac:dyDescent="0.25">
      <c r="D252" s="11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4:66" x14ac:dyDescent="0.25">
      <c r="D253" s="11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4:66" x14ac:dyDescent="0.25">
      <c r="D254" s="11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4:66" x14ac:dyDescent="0.25">
      <c r="D255" s="11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4:66" x14ac:dyDescent="0.25">
      <c r="D256" s="11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4:66" x14ac:dyDescent="0.25">
      <c r="D257" s="11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4:66" x14ac:dyDescent="0.25">
      <c r="D258" s="11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4:66" x14ac:dyDescent="0.25">
      <c r="D259" s="11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4:66" x14ac:dyDescent="0.25">
      <c r="D260" s="11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4:66" x14ac:dyDescent="0.25">
      <c r="D261" s="11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4:66" x14ac:dyDescent="0.25">
      <c r="D262" s="11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4:66" x14ac:dyDescent="0.25">
      <c r="D263" s="11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4:66" x14ac:dyDescent="0.25">
      <c r="D264" s="11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4:66" x14ac:dyDescent="0.25">
      <c r="D265" s="11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4:66" x14ac:dyDescent="0.25">
      <c r="D266" s="11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4:66" x14ac:dyDescent="0.25">
      <c r="D267" s="11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4:66" x14ac:dyDescent="0.25">
      <c r="D268" s="11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4:66" x14ac:dyDescent="0.25">
      <c r="D269" s="11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4:66" x14ac:dyDescent="0.25">
      <c r="D270" s="11"/>
      <c r="E270" s="10"/>
      <c r="F270" s="10"/>
      <c r="G270" s="10"/>
      <c r="H270" s="10"/>
      <c r="I270" s="10"/>
      <c r="J270" s="10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4:66" x14ac:dyDescent="0.25">
      <c r="D271" s="11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4:66" s="10" customFormat="1" x14ac:dyDescent="0.25">
      <c r="D272" s="15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4:66" x14ac:dyDescent="0.25">
      <c r="D273" s="11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4:66" x14ac:dyDescent="0.25">
      <c r="D274" s="11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4:66" x14ac:dyDescent="0.25">
      <c r="D275" s="11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4:66" x14ac:dyDescent="0.25">
      <c r="D276" s="11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4:66" x14ac:dyDescent="0.25">
      <c r="D277" s="11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4:66" x14ac:dyDescent="0.25">
      <c r="D278" s="11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4:66" x14ac:dyDescent="0.25">
      <c r="D279" s="11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4:66" x14ac:dyDescent="0.25">
      <c r="D280" s="11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4:66" x14ac:dyDescent="0.25">
      <c r="D281" s="11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4:66" x14ac:dyDescent="0.25">
      <c r="D282" s="11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4:66" x14ac:dyDescent="0.25">
      <c r="D283" s="11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4:66" x14ac:dyDescent="0.25">
      <c r="D284" s="11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4:66" x14ac:dyDescent="0.25">
      <c r="D285" s="11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4:66" x14ac:dyDescent="0.25">
      <c r="D286" s="11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4:66" x14ac:dyDescent="0.25">
      <c r="D287" s="11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4:66" x14ac:dyDescent="0.25">
      <c r="D288" s="11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4:66" x14ac:dyDescent="0.25">
      <c r="D289" s="11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4:66" x14ac:dyDescent="0.25">
      <c r="D290" s="11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4:66" x14ac:dyDescent="0.25">
      <c r="D291" s="11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4:66" x14ac:dyDescent="0.25">
      <c r="D292" s="11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4:66" x14ac:dyDescent="0.25">
      <c r="D293" s="11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4:66" x14ac:dyDescent="0.25">
      <c r="D294" s="11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4:66" x14ac:dyDescent="0.25">
      <c r="D295" s="11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4:66" x14ac:dyDescent="0.25">
      <c r="D296" s="11"/>
      <c r="E296" s="10"/>
      <c r="F296" s="10"/>
      <c r="G296" s="10"/>
      <c r="H296" s="10"/>
      <c r="I296" s="10"/>
      <c r="J296" s="10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4:66" x14ac:dyDescent="0.25">
      <c r="D297" s="11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4:66" x14ac:dyDescent="0.25">
      <c r="D298" s="11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4:66" x14ac:dyDescent="0.25">
      <c r="D299" s="11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4:66" x14ac:dyDescent="0.25">
      <c r="D300" s="11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4:66" x14ac:dyDescent="0.25">
      <c r="D301" s="11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4:66" x14ac:dyDescent="0.25">
      <c r="D302" s="11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4:66" x14ac:dyDescent="0.25">
      <c r="D303" s="11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4:66" x14ac:dyDescent="0.25">
      <c r="D304" s="11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4:66" x14ac:dyDescent="0.25">
      <c r="D305" s="11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4:66" x14ac:dyDescent="0.25">
      <c r="D306" s="11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4:66" x14ac:dyDescent="0.25">
      <c r="D307" s="11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4:66" x14ac:dyDescent="0.25">
      <c r="D308" s="11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4:66" x14ac:dyDescent="0.25">
      <c r="D309" s="11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4:66" x14ac:dyDescent="0.25">
      <c r="D310" s="11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4:66" x14ac:dyDescent="0.25">
      <c r="D311" s="11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4:66" x14ac:dyDescent="0.25">
      <c r="D312" s="11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4:66" x14ac:dyDescent="0.25">
      <c r="D313" s="11"/>
      <c r="E313" s="10"/>
      <c r="F313" s="10"/>
      <c r="G313" s="10"/>
      <c r="H313" s="10"/>
      <c r="I313" s="10"/>
      <c r="J313" s="10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4:66" x14ac:dyDescent="0.25">
      <c r="D314" s="11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4:66" x14ac:dyDescent="0.25">
      <c r="D315" s="11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4:66" x14ac:dyDescent="0.25">
      <c r="D316" s="11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4:66" x14ac:dyDescent="0.25">
      <c r="D317" s="11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4:66" x14ac:dyDescent="0.25">
      <c r="D318" s="11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4:66" x14ac:dyDescent="0.25">
      <c r="D319" s="11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4:66" x14ac:dyDescent="0.25">
      <c r="D320" s="11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4:66" x14ac:dyDescent="0.25">
      <c r="D321" s="11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4:66" x14ac:dyDescent="0.25">
      <c r="D322" s="11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4:66" x14ac:dyDescent="0.25">
      <c r="D323" s="11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4:66" x14ac:dyDescent="0.25">
      <c r="D324" s="11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4:66" x14ac:dyDescent="0.25">
      <c r="D325" s="11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4:66" x14ac:dyDescent="0.25">
      <c r="D326" s="11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4:66" x14ac:dyDescent="0.25">
      <c r="D327" s="11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4:66" x14ac:dyDescent="0.25">
      <c r="D328" s="11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4:66" x14ac:dyDescent="0.25">
      <c r="D329" s="11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4:66" x14ac:dyDescent="0.25">
      <c r="D330" s="11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4:66" x14ac:dyDescent="0.25">
      <c r="D331" s="11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4:66" x14ac:dyDescent="0.25">
      <c r="D332" s="11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4:66" x14ac:dyDescent="0.25">
      <c r="D333" s="11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4:66" x14ac:dyDescent="0.25">
      <c r="D334" s="11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4:66" x14ac:dyDescent="0.25">
      <c r="D335" s="11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4:66" x14ac:dyDescent="0.25">
      <c r="D336" s="11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4:66" x14ac:dyDescent="0.25">
      <c r="D337" s="11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4:66" x14ac:dyDescent="0.25">
      <c r="D338" s="11"/>
      <c r="E338" s="10"/>
      <c r="F338" s="10"/>
      <c r="G338" s="10"/>
      <c r="H338" s="10"/>
      <c r="I338" s="10"/>
      <c r="J338" s="10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4:66" x14ac:dyDescent="0.25">
      <c r="D339" s="11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4:66" x14ac:dyDescent="0.25">
      <c r="D340" s="11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4:66" x14ac:dyDescent="0.25">
      <c r="D341" s="11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4:66" x14ac:dyDescent="0.25">
      <c r="D342" s="11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4:66" x14ac:dyDescent="0.25">
      <c r="D343" s="11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4:66" x14ac:dyDescent="0.25">
      <c r="D344" s="11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4:66" x14ac:dyDescent="0.25">
      <c r="D345" s="11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4:66" x14ac:dyDescent="0.25">
      <c r="D346" s="11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4:66" x14ac:dyDescent="0.25">
      <c r="D347" s="11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4:66" x14ac:dyDescent="0.25">
      <c r="D348" s="11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4:66" x14ac:dyDescent="0.25">
      <c r="D349" s="11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4:66" x14ac:dyDescent="0.25">
      <c r="D350" s="11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4:66" x14ac:dyDescent="0.25">
      <c r="D351" s="11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4:66" x14ac:dyDescent="0.25">
      <c r="D352" s="11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4:66" x14ac:dyDescent="0.25">
      <c r="D353" s="11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4:66" x14ac:dyDescent="0.25">
      <c r="D354" s="11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4:66" x14ac:dyDescent="0.25">
      <c r="D355" s="11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4:66" x14ac:dyDescent="0.25">
      <c r="D356" s="11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4:66" x14ac:dyDescent="0.25">
      <c r="D357" s="11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4:66" x14ac:dyDescent="0.25">
      <c r="D358" s="11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4:66" x14ac:dyDescent="0.25">
      <c r="D359" s="11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4:66" x14ac:dyDescent="0.25">
      <c r="D360" s="11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4:66" x14ac:dyDescent="0.25">
      <c r="D361" s="11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4:66" x14ac:dyDescent="0.25">
      <c r="D362" s="11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4:66" x14ac:dyDescent="0.25">
      <c r="D363" s="11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4:66" x14ac:dyDescent="0.25">
      <c r="D364" s="11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4:66" x14ac:dyDescent="0.25">
      <c r="D365" s="11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4:66" x14ac:dyDescent="0.25">
      <c r="D366" s="11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4:66" x14ac:dyDescent="0.25">
      <c r="D367" s="11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4:66" x14ac:dyDescent="0.25">
      <c r="D368" s="11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4:66" x14ac:dyDescent="0.25">
      <c r="D369" s="11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4:66" x14ac:dyDescent="0.25">
      <c r="D370" s="11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4:66" x14ac:dyDescent="0.25">
      <c r="D371" s="11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4:66" x14ac:dyDescent="0.25">
      <c r="D372" s="11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4:66" x14ac:dyDescent="0.25">
      <c r="D373" s="11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4:66" x14ac:dyDescent="0.25">
      <c r="D374" s="11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4:66" x14ac:dyDescent="0.25">
      <c r="D375" s="11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4:66" x14ac:dyDescent="0.25">
      <c r="D376" s="11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4:66" x14ac:dyDescent="0.25">
      <c r="D377" s="11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4:66" x14ac:dyDescent="0.25">
      <c r="D378" s="11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4:66" x14ac:dyDescent="0.25">
      <c r="D379" s="11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4:66" x14ac:dyDescent="0.25">
      <c r="D380" s="11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4:66" x14ac:dyDescent="0.25">
      <c r="D381" s="11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4:66" x14ac:dyDescent="0.25">
      <c r="D382" s="11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4:66" x14ac:dyDescent="0.25">
      <c r="D383" s="11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4:66" x14ac:dyDescent="0.25">
      <c r="D384" s="11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4:66" x14ac:dyDescent="0.25">
      <c r="D385" s="11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4:66" x14ac:dyDescent="0.25">
      <c r="D386" s="11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4:66" x14ac:dyDescent="0.25">
      <c r="D387" s="11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4:66" x14ac:dyDescent="0.25">
      <c r="D388" s="11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4:66" x14ac:dyDescent="0.25">
      <c r="D389" s="11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4:66" x14ac:dyDescent="0.25">
      <c r="D390" s="11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4:66" x14ac:dyDescent="0.25">
      <c r="D391" s="11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4:66" x14ac:dyDescent="0.25">
      <c r="D392" s="11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4:66" x14ac:dyDescent="0.25">
      <c r="D393" s="11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4:66" s="10" customFormat="1" x14ac:dyDescent="0.25">
      <c r="D394" s="15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4:66" x14ac:dyDescent="0.25">
      <c r="D395" s="11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4:66" x14ac:dyDescent="0.25">
      <c r="D396" s="11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4:66" x14ac:dyDescent="0.25">
      <c r="D397" s="11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4:66" x14ac:dyDescent="0.25">
      <c r="D398" s="11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4:66" x14ac:dyDescent="0.25">
      <c r="D399" s="11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4:66" x14ac:dyDescent="0.25">
      <c r="D400" s="11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4:66" x14ac:dyDescent="0.25">
      <c r="D401" s="11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4:66" x14ac:dyDescent="0.25">
      <c r="D402" s="11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4:66" x14ac:dyDescent="0.25">
      <c r="D403" s="11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4:66" x14ac:dyDescent="0.25">
      <c r="D404" s="11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4:66" x14ac:dyDescent="0.25">
      <c r="D405" s="11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4:66" x14ac:dyDescent="0.25">
      <c r="D406" s="11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4:66" x14ac:dyDescent="0.25">
      <c r="D407" s="11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4:66" x14ac:dyDescent="0.25">
      <c r="D408" s="11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4:66" x14ac:dyDescent="0.25">
      <c r="D409" s="11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4:66" x14ac:dyDescent="0.25">
      <c r="D410" s="11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4:66" x14ac:dyDescent="0.25">
      <c r="D411" s="11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4:66" x14ac:dyDescent="0.25">
      <c r="D412" s="11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4:66" x14ac:dyDescent="0.25">
      <c r="D413" s="11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4:66" x14ac:dyDescent="0.25">
      <c r="D414" s="11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4:66" x14ac:dyDescent="0.25">
      <c r="D415" s="11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4:66" x14ac:dyDescent="0.25">
      <c r="D416" s="11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4:66" x14ac:dyDescent="0.25">
      <c r="D417" s="11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4:66" x14ac:dyDescent="0.25">
      <c r="D418" s="11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4:66" x14ac:dyDescent="0.25">
      <c r="D419" s="11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4:66" x14ac:dyDescent="0.25">
      <c r="D420" s="11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4:66" x14ac:dyDescent="0.25">
      <c r="D421" s="11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4:66" x14ac:dyDescent="0.25">
      <c r="D422" s="11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4:66" x14ac:dyDescent="0.25">
      <c r="D423" s="11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4:66" x14ac:dyDescent="0.25">
      <c r="D424" s="11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4:66" x14ac:dyDescent="0.25">
      <c r="D425" s="11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4:66" x14ac:dyDescent="0.25">
      <c r="D426" s="11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4:66" x14ac:dyDescent="0.25">
      <c r="D427" s="11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4:66" x14ac:dyDescent="0.25">
      <c r="D428" s="11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4:66" x14ac:dyDescent="0.25">
      <c r="D429" s="11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4:66" x14ac:dyDescent="0.25">
      <c r="D430" s="11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4:66" x14ac:dyDescent="0.25">
      <c r="D431" s="11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4:66" x14ac:dyDescent="0.25">
      <c r="D432" s="11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4:66" x14ac:dyDescent="0.25">
      <c r="D433" s="11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4:66" x14ac:dyDescent="0.25">
      <c r="D434" s="11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4:66" x14ac:dyDescent="0.25">
      <c r="D435" s="11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4:66" x14ac:dyDescent="0.25">
      <c r="D436" s="11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4:66" x14ac:dyDescent="0.25">
      <c r="D437" s="11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4:66" x14ac:dyDescent="0.25">
      <c r="D438" s="11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4:66" x14ac:dyDescent="0.25">
      <c r="D439" s="11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4:66" x14ac:dyDescent="0.25">
      <c r="D440" s="11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4:66" x14ac:dyDescent="0.25">
      <c r="D441" s="11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4:66" x14ac:dyDescent="0.25">
      <c r="D442" s="11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4:66" x14ac:dyDescent="0.25">
      <c r="D443" s="11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4:66" x14ac:dyDescent="0.25">
      <c r="D444" s="11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4:66" x14ac:dyDescent="0.25">
      <c r="D445" s="11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4:66" x14ac:dyDescent="0.25">
      <c r="D446" s="11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4:66" x14ac:dyDescent="0.25">
      <c r="D447" s="11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4:66" x14ac:dyDescent="0.25">
      <c r="D448" s="11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4:66" x14ac:dyDescent="0.25">
      <c r="D449" s="11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4:66" x14ac:dyDescent="0.25">
      <c r="D450" s="11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4:66" x14ac:dyDescent="0.25">
      <c r="D451" s="11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4:66" x14ac:dyDescent="0.25">
      <c r="D452" s="11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4:66" x14ac:dyDescent="0.25">
      <c r="D453" s="11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4:66" s="10" customFormat="1" x14ac:dyDescent="0.25">
      <c r="D454" s="15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4:66" x14ac:dyDescent="0.25">
      <c r="D455" s="11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4:66" x14ac:dyDescent="0.25">
      <c r="D456" s="11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4:66" x14ac:dyDescent="0.25">
      <c r="D457" s="11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4:66" x14ac:dyDescent="0.25">
      <c r="D458" s="11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4:66" x14ac:dyDescent="0.25">
      <c r="D459" s="11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4:66" x14ac:dyDescent="0.25">
      <c r="D460" s="11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4:66" x14ac:dyDescent="0.25">
      <c r="D461" s="11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4:66" x14ac:dyDescent="0.25">
      <c r="D462" s="11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4:66" x14ac:dyDescent="0.25">
      <c r="D463" s="11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4:66" x14ac:dyDescent="0.25">
      <c r="D464" s="11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4:66" x14ac:dyDescent="0.25">
      <c r="D465" s="11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4:66" x14ac:dyDescent="0.25">
      <c r="D466" s="11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4:66" x14ac:dyDescent="0.25">
      <c r="D467" s="11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4:66" x14ac:dyDescent="0.25">
      <c r="D468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4:66" x14ac:dyDescent="0.25">
      <c r="D469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4:66" x14ac:dyDescent="0.25">
      <c r="D470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4:66" x14ac:dyDescent="0.25">
      <c r="D471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4:66" x14ac:dyDescent="0.25">
      <c r="D472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4:66" x14ac:dyDescent="0.25">
      <c r="D473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4:66" x14ac:dyDescent="0.25">
      <c r="D474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4:66" x14ac:dyDescent="0.25">
      <c r="D475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4:66" x14ac:dyDescent="0.25">
      <c r="D476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4:66" x14ac:dyDescent="0.25">
      <c r="D47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4:66" x14ac:dyDescent="0.25">
      <c r="D478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4:66" x14ac:dyDescent="0.25">
      <c r="D479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4:66" x14ac:dyDescent="0.25">
      <c r="D480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4:66" x14ac:dyDescent="0.25">
      <c r="D481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4:66" x14ac:dyDescent="0.25">
      <c r="D482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4:66" x14ac:dyDescent="0.25">
      <c r="D483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4:66" x14ac:dyDescent="0.25">
      <c r="D484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4:66" x14ac:dyDescent="0.25">
      <c r="D485"/>
      <c r="E485" s="10"/>
      <c r="F485" s="10"/>
      <c r="G485" s="10"/>
      <c r="H485" s="10"/>
      <c r="I485" s="10"/>
      <c r="J485" s="10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4:66" x14ac:dyDescent="0.25">
      <c r="D486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4:66" x14ac:dyDescent="0.25">
      <c r="D48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4:66" x14ac:dyDescent="0.25">
      <c r="D488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4:66" x14ac:dyDescent="0.25">
      <c r="D489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4:66" x14ac:dyDescent="0.25">
      <c r="D490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4:66" x14ac:dyDescent="0.25">
      <c r="D491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4:66" x14ac:dyDescent="0.25">
      <c r="D492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4:66" x14ac:dyDescent="0.25">
      <c r="D493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4:66" x14ac:dyDescent="0.25">
      <c r="D494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4:66" x14ac:dyDescent="0.25">
      <c r="D495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4:66" x14ac:dyDescent="0.25">
      <c r="D496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4:66" x14ac:dyDescent="0.25">
      <c r="D49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4:66" x14ac:dyDescent="0.25">
      <c r="D498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4:66" x14ac:dyDescent="0.25">
      <c r="D499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4:66" x14ac:dyDescent="0.25">
      <c r="D500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4:66" x14ac:dyDescent="0.25">
      <c r="D501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4:66" x14ac:dyDescent="0.25">
      <c r="D502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4:66" x14ac:dyDescent="0.25">
      <c r="D503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4:66" x14ac:dyDescent="0.25">
      <c r="D504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4:66" x14ac:dyDescent="0.25">
      <c r="D505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4:66" x14ac:dyDescent="0.25">
      <c r="D506"/>
      <c r="E506" s="10"/>
      <c r="F506" s="10"/>
      <c r="G506" s="10"/>
      <c r="H506" s="10"/>
      <c r="I506" s="10"/>
      <c r="J506" s="10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4:66" x14ac:dyDescent="0.25">
      <c r="D508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4:66" x14ac:dyDescent="0.25">
      <c r="D509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4:66" x14ac:dyDescent="0.25">
      <c r="D510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4:66" x14ac:dyDescent="0.25">
      <c r="D511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4:66" x14ac:dyDescent="0.25">
      <c r="D512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4:66" x14ac:dyDescent="0.25">
      <c r="D513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4:66" x14ac:dyDescent="0.25">
      <c r="D514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4:66" x14ac:dyDescent="0.25">
      <c r="D515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4:66" x14ac:dyDescent="0.25">
      <c r="D516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4:66" x14ac:dyDescent="0.25">
      <c r="D517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4:66" x14ac:dyDescent="0.25">
      <c r="D5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4:66" x14ac:dyDescent="0.25">
      <c r="D519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4:66" x14ac:dyDescent="0.25">
      <c r="D520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4:66" x14ac:dyDescent="0.25">
      <c r="D521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4:66" x14ac:dyDescent="0.25">
      <c r="D522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4:66" x14ac:dyDescent="0.25">
      <c r="D523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4:66" x14ac:dyDescent="0.25">
      <c r="D524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4:66" x14ac:dyDescent="0.25">
      <c r="D525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4:66" x14ac:dyDescent="0.25">
      <c r="D526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4:66" x14ac:dyDescent="0.25">
      <c r="D527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4:66" x14ac:dyDescent="0.25">
      <c r="D52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4:66" x14ac:dyDescent="0.25">
      <c r="D529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4:66" x14ac:dyDescent="0.25">
      <c r="D530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4:66" x14ac:dyDescent="0.25">
      <c r="D531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4:66" x14ac:dyDescent="0.25">
      <c r="D532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4:66" x14ac:dyDescent="0.25">
      <c r="D533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4:66" x14ac:dyDescent="0.25">
      <c r="D534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4:66" x14ac:dyDescent="0.25">
      <c r="D535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4:66" x14ac:dyDescent="0.25">
      <c r="D536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4:66" x14ac:dyDescent="0.25">
      <c r="D537"/>
      <c r="E537" s="10"/>
      <c r="F537" s="10"/>
      <c r="G537" s="10"/>
      <c r="H537" s="10"/>
      <c r="I537" s="10"/>
      <c r="J537" s="10"/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4:66" x14ac:dyDescent="0.25">
      <c r="D538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4:66" x14ac:dyDescent="0.25">
      <c r="D539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4:66" x14ac:dyDescent="0.25">
      <c r="D54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4:66" x14ac:dyDescent="0.25">
      <c r="D541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4:66" x14ac:dyDescent="0.25">
      <c r="D542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4:66" x14ac:dyDescent="0.25">
      <c r="D543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4:66" x14ac:dyDescent="0.25">
      <c r="D544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4:66" x14ac:dyDescent="0.25">
      <c r="D545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4:66" x14ac:dyDescent="0.25">
      <c r="D546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4:66" x14ac:dyDescent="0.25">
      <c r="D547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4:66" x14ac:dyDescent="0.25">
      <c r="D548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4:66" x14ac:dyDescent="0.25">
      <c r="D549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4:66" x14ac:dyDescent="0.25">
      <c r="D55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4:66" x14ac:dyDescent="0.25">
      <c r="D551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4:66" x14ac:dyDescent="0.25">
      <c r="D552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4:66" x14ac:dyDescent="0.25">
      <c r="D553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4:66" x14ac:dyDescent="0.25">
      <c r="D554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4:66" x14ac:dyDescent="0.25">
      <c r="D555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4:66" x14ac:dyDescent="0.25">
      <c r="D556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4:66" x14ac:dyDescent="0.25">
      <c r="D557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4:66" x14ac:dyDescent="0.25">
      <c r="D558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4:66" x14ac:dyDescent="0.25">
      <c r="D559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4:66" x14ac:dyDescent="0.25">
      <c r="D56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4:66" x14ac:dyDescent="0.25">
      <c r="D561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4:66" x14ac:dyDescent="0.25">
      <c r="D562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4:66" x14ac:dyDescent="0.25">
      <c r="D563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4:66" x14ac:dyDescent="0.25">
      <c r="D564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4:66" x14ac:dyDescent="0.25">
      <c r="D565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4:66" x14ac:dyDescent="0.25">
      <c r="D566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4:66" x14ac:dyDescent="0.25">
      <c r="D567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4:66" x14ac:dyDescent="0.25">
      <c r="D568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4:66" x14ac:dyDescent="0.25">
      <c r="D569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4:66" x14ac:dyDescent="0.25">
      <c r="D57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4:66" x14ac:dyDescent="0.25">
      <c r="D571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4:66" x14ac:dyDescent="0.25">
      <c r="D572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4:66" x14ac:dyDescent="0.25">
      <c r="D573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4:66" x14ac:dyDescent="0.25">
      <c r="D574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4:66" x14ac:dyDescent="0.25">
      <c r="D575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4:66" x14ac:dyDescent="0.25">
      <c r="D576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4:66" x14ac:dyDescent="0.25">
      <c r="D577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4:66" x14ac:dyDescent="0.25">
      <c r="D578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4:66" x14ac:dyDescent="0.25">
      <c r="D579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4:66" x14ac:dyDescent="0.25">
      <c r="D58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4:66" x14ac:dyDescent="0.25">
      <c r="D581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4:66" x14ac:dyDescent="0.25">
      <c r="D582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4:66" x14ac:dyDescent="0.25">
      <c r="D583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4:66" x14ac:dyDescent="0.25">
      <c r="D584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4:66" x14ac:dyDescent="0.25">
      <c r="D585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4:66" x14ac:dyDescent="0.25">
      <c r="D586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4:66" x14ac:dyDescent="0.25">
      <c r="D587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4:66" x14ac:dyDescent="0.25">
      <c r="D588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4:66" x14ac:dyDescent="0.25">
      <c r="D589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4:66" x14ac:dyDescent="0.25">
      <c r="D59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4:66" x14ac:dyDescent="0.25">
      <c r="D591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4:66" x14ac:dyDescent="0.25">
      <c r="D592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4:66" x14ac:dyDescent="0.25">
      <c r="D593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4:66" x14ac:dyDescent="0.25">
      <c r="D594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4:66" x14ac:dyDescent="0.25">
      <c r="D595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4:66" x14ac:dyDescent="0.25">
      <c r="D596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4:66" x14ac:dyDescent="0.25">
      <c r="D597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4:66" x14ac:dyDescent="0.25">
      <c r="D598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4:66" x14ac:dyDescent="0.25">
      <c r="D599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4:66" x14ac:dyDescent="0.25">
      <c r="D60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4:66" x14ac:dyDescent="0.25">
      <c r="D601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4:66" x14ac:dyDescent="0.25">
      <c r="D602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4:66" x14ac:dyDescent="0.25">
      <c r="D603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4:66" x14ac:dyDescent="0.25">
      <c r="D604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4:66" x14ac:dyDescent="0.25">
      <c r="D605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4:66" x14ac:dyDescent="0.25">
      <c r="D606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4:66" x14ac:dyDescent="0.25">
      <c r="D607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4:66" x14ac:dyDescent="0.25">
      <c r="D608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4:66" x14ac:dyDescent="0.25">
      <c r="D609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4:66" x14ac:dyDescent="0.25">
      <c r="D6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4:66" x14ac:dyDescent="0.25">
      <c r="D611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4:66" x14ac:dyDescent="0.25">
      <c r="D612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4:66" x14ac:dyDescent="0.25">
      <c r="D613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4:66" x14ac:dyDescent="0.25">
      <c r="D614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4:66" x14ac:dyDescent="0.25">
      <c r="D615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4:66" x14ac:dyDescent="0.25">
      <c r="D616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4:66" x14ac:dyDescent="0.25">
      <c r="D617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4:66" x14ac:dyDescent="0.25">
      <c r="D618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4:66" x14ac:dyDescent="0.25">
      <c r="D619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4:66" x14ac:dyDescent="0.25">
      <c r="D62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4:66" x14ac:dyDescent="0.25">
      <c r="D621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4:66" x14ac:dyDescent="0.25">
      <c r="D622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4:66" x14ac:dyDescent="0.25">
      <c r="D623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4:66" x14ac:dyDescent="0.25">
      <c r="D624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4:66" x14ac:dyDescent="0.25">
      <c r="D625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4:66" x14ac:dyDescent="0.25">
      <c r="D626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4:66" x14ac:dyDescent="0.25">
      <c r="D627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4:66" x14ac:dyDescent="0.25">
      <c r="D628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4:66" x14ac:dyDescent="0.25">
      <c r="D629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4:66" x14ac:dyDescent="0.25">
      <c r="D63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4:66" x14ac:dyDescent="0.25">
      <c r="D631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4:66" x14ac:dyDescent="0.25">
      <c r="D632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4:66" x14ac:dyDescent="0.25">
      <c r="D633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4:66" x14ac:dyDescent="0.25">
      <c r="D634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4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4:66" x14ac:dyDescent="0.25">
      <c r="D636" s="11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4:66" x14ac:dyDescent="0.25">
      <c r="D637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4:66" x14ac:dyDescent="0.25">
      <c r="D638"/>
      <c r="E638" s="10"/>
      <c r="F638" s="10"/>
      <c r="G638" s="10"/>
      <c r="H638" s="10"/>
      <c r="I638" s="10"/>
      <c r="J638" s="10"/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4:66" x14ac:dyDescent="0.25">
      <c r="D639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4:66" x14ac:dyDescent="0.25">
      <c r="D64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4:66" x14ac:dyDescent="0.25">
      <c r="D641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4:66" x14ac:dyDescent="0.25">
      <c r="D642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4:66" x14ac:dyDescent="0.25">
      <c r="D643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4:66" x14ac:dyDescent="0.25">
      <c r="D644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4:66" x14ac:dyDescent="0.25">
      <c r="D645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4:66" x14ac:dyDescent="0.25">
      <c r="D646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4:66" x14ac:dyDescent="0.25">
      <c r="D647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4:66" x14ac:dyDescent="0.25">
      <c r="D648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4:66" x14ac:dyDescent="0.25">
      <c r="D649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4:66" x14ac:dyDescent="0.25">
      <c r="D65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4:66" x14ac:dyDescent="0.25">
      <c r="D651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4:66" x14ac:dyDescent="0.25">
      <c r="D652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4:66" x14ac:dyDescent="0.25">
      <c r="D653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4:66" x14ac:dyDescent="0.25">
      <c r="D654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4:66" x14ac:dyDescent="0.25">
      <c r="D655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4:66" x14ac:dyDescent="0.25">
      <c r="D656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4:66" x14ac:dyDescent="0.25">
      <c r="D657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4:66" x14ac:dyDescent="0.25">
      <c r="D658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4:66" x14ac:dyDescent="0.25">
      <c r="D659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4:66" x14ac:dyDescent="0.25">
      <c r="D660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4:66" x14ac:dyDescent="0.25">
      <c r="D661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4:66" x14ac:dyDescent="0.25">
      <c r="D662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4:66" x14ac:dyDescent="0.25">
      <c r="D663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4:66" x14ac:dyDescent="0.25">
      <c r="D664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4:66" x14ac:dyDescent="0.25">
      <c r="D665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4:66" x14ac:dyDescent="0.25">
      <c r="D66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4:66" x14ac:dyDescent="0.25">
      <c r="D667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4:66" x14ac:dyDescent="0.25">
      <c r="D668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4:66" x14ac:dyDescent="0.25">
      <c r="D669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4:66" x14ac:dyDescent="0.25">
      <c r="D670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4:66" x14ac:dyDescent="0.25">
      <c r="D671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4:66" x14ac:dyDescent="0.25">
      <c r="D672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4:66" x14ac:dyDescent="0.25">
      <c r="D673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4:66" x14ac:dyDescent="0.25">
      <c r="D674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4:66" x14ac:dyDescent="0.25">
      <c r="D675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4:66" x14ac:dyDescent="0.25">
      <c r="D67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4:66" x14ac:dyDescent="0.25">
      <c r="D677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4:66" x14ac:dyDescent="0.25">
      <c r="D678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4:66" x14ac:dyDescent="0.25">
      <c r="D679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4:66" x14ac:dyDescent="0.25">
      <c r="D680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4:66" x14ac:dyDescent="0.25">
      <c r="D681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4:66" s="10" customFormat="1" x14ac:dyDescent="0.25"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4:66" x14ac:dyDescent="0.25">
      <c r="D683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4:66" x14ac:dyDescent="0.25">
      <c r="D684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4:66" x14ac:dyDescent="0.25">
      <c r="D685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4:66" x14ac:dyDescent="0.25">
      <c r="D68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4:66" x14ac:dyDescent="0.25">
      <c r="D687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4:66" x14ac:dyDescent="0.25">
      <c r="D688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4:66" x14ac:dyDescent="0.25">
      <c r="D689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4:66" x14ac:dyDescent="0.25">
      <c r="D690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4:66" x14ac:dyDescent="0.25">
      <c r="D691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4:66" x14ac:dyDescent="0.25">
      <c r="D692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4:66" x14ac:dyDescent="0.25">
      <c r="D693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4:66" x14ac:dyDescent="0.25">
      <c r="D694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4:66" x14ac:dyDescent="0.25">
      <c r="D695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4:66" x14ac:dyDescent="0.25">
      <c r="D696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4:66" x14ac:dyDescent="0.25">
      <c r="D697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4:66" x14ac:dyDescent="0.25">
      <c r="D698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4:66" x14ac:dyDescent="0.25">
      <c r="D699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4:66" x14ac:dyDescent="0.25">
      <c r="D70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4:66" x14ac:dyDescent="0.25">
      <c r="D701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4:66" x14ac:dyDescent="0.25">
      <c r="D702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4:66" x14ac:dyDescent="0.25">
      <c r="D703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4:66" x14ac:dyDescent="0.25">
      <c r="D704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4:66" x14ac:dyDescent="0.25">
      <c r="D705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4:66" x14ac:dyDescent="0.25">
      <c r="D706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4:66" x14ac:dyDescent="0.25">
      <c r="D707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4:66" x14ac:dyDescent="0.25">
      <c r="D708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4:66" x14ac:dyDescent="0.25">
      <c r="D709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4:66" x14ac:dyDescent="0.25">
      <c r="D7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4:66" x14ac:dyDescent="0.25">
      <c r="D711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4:66" x14ac:dyDescent="0.25">
      <c r="D712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4:66" x14ac:dyDescent="0.25">
      <c r="D713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4:66" x14ac:dyDescent="0.25">
      <c r="D714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4:66" x14ac:dyDescent="0.25">
      <c r="D715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4:66" x14ac:dyDescent="0.25">
      <c r="D716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4:66" x14ac:dyDescent="0.25">
      <c r="D717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4:66" x14ac:dyDescent="0.25">
      <c r="D718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4:66" x14ac:dyDescent="0.25">
      <c r="D719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4:66" x14ac:dyDescent="0.25">
      <c r="D72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4:66" x14ac:dyDescent="0.25">
      <c r="D721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4:66" x14ac:dyDescent="0.25">
      <c r="D722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4:66" x14ac:dyDescent="0.25">
      <c r="D723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4:66" x14ac:dyDescent="0.25">
      <c r="D724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4:66" x14ac:dyDescent="0.25">
      <c r="D725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4:66" x14ac:dyDescent="0.25">
      <c r="D726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4:66" x14ac:dyDescent="0.25">
      <c r="D727"/>
      <c r="E727" s="10"/>
      <c r="F727" s="10"/>
      <c r="G727" s="10"/>
      <c r="H727" s="10"/>
      <c r="I727" s="10"/>
      <c r="J727" s="10"/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4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4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4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4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4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4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4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4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2021-03-02T17:18:52Z</dcterms:modified>
</cp:coreProperties>
</file>